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uliankova\Documents\Stipendia_ostatne\Web\Štipendium\Šk. rok_2021-2022\"/>
    </mc:Choice>
  </mc:AlternateContent>
  <bookViews>
    <workbookView xWindow="7275" yWindow="-15" windowWidth="17940" windowHeight="11970" firstSheet="3" activeTab="10"/>
  </bookViews>
  <sheets>
    <sheet name="2011-2012" sheetId="2" r:id="rId1"/>
    <sheet name="2012-2013" sheetId="3" r:id="rId2"/>
    <sheet name="2013-2014" sheetId="9" r:id="rId3"/>
    <sheet name="2014-2015" sheetId="10" r:id="rId4"/>
    <sheet name="2015-2016" sheetId="11" r:id="rId5"/>
    <sheet name="2016-2017" sheetId="12" r:id="rId6"/>
    <sheet name="2017-2018" sheetId="13" r:id="rId7"/>
    <sheet name="2018-2019 " sheetId="14" r:id="rId8"/>
    <sheet name="2019-2020" sheetId="15" r:id="rId9"/>
    <sheet name="2020-2021" sheetId="16" r:id="rId10"/>
    <sheet name="2021-2022" sheetId="18" r:id="rId11"/>
    <sheet name="Súhrn_2011-2021" sheetId="7" r:id="rId12"/>
    <sheet name="Súhrn_2021....." sheetId="17" r:id="rId13"/>
  </sheets>
  <calcPr calcId="162913"/>
</workbook>
</file>

<file path=xl/calcChain.xml><?xml version="1.0" encoding="utf-8"?>
<calcChain xmlns="http://schemas.openxmlformats.org/spreadsheetml/2006/main">
  <c r="Q16" i="17" l="1"/>
  <c r="G16" i="17"/>
  <c r="B16" i="17"/>
  <c r="Q15" i="17" l="1"/>
  <c r="G15" i="17"/>
  <c r="B15" i="17"/>
  <c r="Q14" i="17" l="1"/>
  <c r="G14" i="17"/>
  <c r="B14" i="17"/>
  <c r="Q13" i="17"/>
  <c r="G13" i="17"/>
  <c r="B13" i="17"/>
  <c r="Q12" i="17"/>
  <c r="G12" i="17"/>
  <c r="B12" i="17"/>
  <c r="Q9" i="17" l="1"/>
  <c r="G9" i="17"/>
  <c r="B9" i="17"/>
  <c r="Q8" i="17" l="1"/>
  <c r="G8" i="17"/>
  <c r="B8" i="17"/>
  <c r="Q7" i="17"/>
  <c r="G7" i="17"/>
  <c r="B7" i="17"/>
  <c r="Q6" i="17" l="1"/>
  <c r="Q10" i="17" s="1"/>
  <c r="G6" i="17"/>
  <c r="B6" i="17"/>
  <c r="Q5" i="17"/>
  <c r="G5" i="17"/>
  <c r="B5" i="17"/>
  <c r="U33" i="18"/>
  <c r="S33" i="18"/>
  <c r="R33" i="18"/>
  <c r="Q33" i="18"/>
  <c r="O33" i="18"/>
  <c r="N33" i="18"/>
  <c r="M33" i="18"/>
  <c r="K33" i="18"/>
  <c r="J33" i="18"/>
  <c r="I33" i="18"/>
  <c r="G33" i="18"/>
  <c r="F33" i="18"/>
  <c r="E33" i="18"/>
  <c r="C33" i="18"/>
  <c r="B33" i="18"/>
  <c r="T32" i="18"/>
  <c r="P32" i="18"/>
  <c r="L32" i="18"/>
  <c r="H32" i="18"/>
  <c r="D32" i="18"/>
  <c r="T31" i="18"/>
  <c r="P31" i="18"/>
  <c r="L31" i="18"/>
  <c r="H31" i="18"/>
  <c r="D31" i="18"/>
  <c r="T30" i="18"/>
  <c r="P30" i="18"/>
  <c r="L30" i="18"/>
  <c r="H30" i="18"/>
  <c r="D30" i="18"/>
  <c r="T29" i="18"/>
  <c r="P29" i="18"/>
  <c r="L29" i="18"/>
  <c r="H29" i="18"/>
  <c r="D29" i="18"/>
  <c r="T28" i="18"/>
  <c r="P28" i="18"/>
  <c r="L28" i="18"/>
  <c r="H28" i="18"/>
  <c r="D28" i="18"/>
  <c r="T27" i="18"/>
  <c r="P27" i="18"/>
  <c r="L27" i="18"/>
  <c r="H27" i="18"/>
  <c r="D27" i="18"/>
  <c r="T26" i="18"/>
  <c r="P26" i="18"/>
  <c r="L26" i="18"/>
  <c r="H26" i="18"/>
  <c r="D26" i="18"/>
  <c r="T25" i="18"/>
  <c r="P25" i="18"/>
  <c r="L25" i="18"/>
  <c r="H25" i="18"/>
  <c r="D25" i="18"/>
  <c r="U21" i="18"/>
  <c r="S21" i="18"/>
  <c r="R21" i="18"/>
  <c r="Q21" i="18"/>
  <c r="O21" i="18"/>
  <c r="N21" i="18"/>
  <c r="M21" i="18"/>
  <c r="K21" i="18"/>
  <c r="J21" i="18"/>
  <c r="I21" i="18"/>
  <c r="G21" i="18"/>
  <c r="F21" i="18"/>
  <c r="E21" i="18"/>
  <c r="C21" i="18"/>
  <c r="B21" i="18"/>
  <c r="T20" i="18"/>
  <c r="P20" i="18"/>
  <c r="L20" i="18"/>
  <c r="H20" i="18"/>
  <c r="D20" i="18"/>
  <c r="T19" i="18"/>
  <c r="P19" i="18"/>
  <c r="L19" i="18"/>
  <c r="H19" i="18"/>
  <c r="D19" i="18"/>
  <c r="T18" i="18"/>
  <c r="P18" i="18"/>
  <c r="L18" i="18"/>
  <c r="H18" i="18"/>
  <c r="D18" i="18"/>
  <c r="T17" i="18"/>
  <c r="P17" i="18"/>
  <c r="L17" i="18"/>
  <c r="H17" i="18"/>
  <c r="D17" i="18"/>
  <c r="T16" i="18"/>
  <c r="P16" i="18"/>
  <c r="L16" i="18"/>
  <c r="H16" i="18"/>
  <c r="D16" i="18"/>
  <c r="T15" i="18"/>
  <c r="P15" i="18"/>
  <c r="L15" i="18"/>
  <c r="H15" i="18"/>
  <c r="D15" i="18"/>
  <c r="T14" i="18"/>
  <c r="P14" i="18"/>
  <c r="L14" i="18"/>
  <c r="H14" i="18"/>
  <c r="D14" i="18"/>
  <c r="T13" i="18"/>
  <c r="P13" i="18"/>
  <c r="L13" i="18"/>
  <c r="H13" i="18"/>
  <c r="D13" i="18"/>
  <c r="Q6" i="18"/>
  <c r="M6" i="18"/>
  <c r="L6" i="18"/>
  <c r="F6" i="18"/>
  <c r="C6" i="18"/>
  <c r="B6" i="18"/>
  <c r="Q5" i="18"/>
  <c r="M5" i="18"/>
  <c r="L5" i="18"/>
  <c r="F5" i="18"/>
  <c r="C5" i="18"/>
  <c r="B5" i="18"/>
  <c r="Q4" i="18"/>
  <c r="M4" i="18"/>
  <c r="L4" i="18"/>
  <c r="F4" i="18"/>
  <c r="C4" i="18"/>
  <c r="B4" i="18"/>
  <c r="Q3" i="18"/>
  <c r="M3" i="18"/>
  <c r="L3" i="18"/>
  <c r="F3" i="18"/>
  <c r="C3" i="18"/>
  <c r="B3" i="18"/>
  <c r="P13" i="17"/>
  <c r="P14" i="17"/>
  <c r="P15" i="17"/>
  <c r="P16" i="17"/>
  <c r="P12" i="17"/>
  <c r="P6" i="17"/>
  <c r="P7" i="17"/>
  <c r="P8" i="17"/>
  <c r="P9" i="17"/>
  <c r="M13" i="17"/>
  <c r="M14" i="17"/>
  <c r="M15" i="17"/>
  <c r="M16" i="17"/>
  <c r="L13" i="17"/>
  <c r="L14" i="17"/>
  <c r="L15" i="17"/>
  <c r="L16" i="17"/>
  <c r="L12" i="17"/>
  <c r="M12" i="17"/>
  <c r="O6" i="17"/>
  <c r="O7" i="17"/>
  <c r="O8" i="17"/>
  <c r="O9" i="17"/>
  <c r="P5" i="17"/>
  <c r="D18" i="17"/>
  <c r="S17" i="17"/>
  <c r="R17" i="17"/>
  <c r="Q17" i="17"/>
  <c r="I17" i="17"/>
  <c r="H17" i="17"/>
  <c r="G17" i="17"/>
  <c r="D17" i="17"/>
  <c r="C17" i="17"/>
  <c r="B17" i="17"/>
  <c r="N16" i="17"/>
  <c r="O16" i="17"/>
  <c r="N15" i="17"/>
  <c r="O15" i="17"/>
  <c r="N14" i="17"/>
  <c r="O14" i="17"/>
  <c r="T17" i="17"/>
  <c r="O13" i="17"/>
  <c r="N13" i="17"/>
  <c r="K17" i="17"/>
  <c r="U17" i="17"/>
  <c r="N12" i="17"/>
  <c r="J17" i="17"/>
  <c r="F17" i="17"/>
  <c r="E17" i="17"/>
  <c r="S10" i="17"/>
  <c r="S18" i="17" s="1"/>
  <c r="R10" i="17"/>
  <c r="R18" i="17" s="1"/>
  <c r="I10" i="17"/>
  <c r="I18" i="17" s="1"/>
  <c r="H10" i="17"/>
  <c r="H18" i="17" s="1"/>
  <c r="D10" i="17"/>
  <c r="C10" i="17"/>
  <c r="C18" i="17" s="1"/>
  <c r="B10" i="17"/>
  <c r="N9" i="17"/>
  <c r="M9" i="17"/>
  <c r="L9" i="17"/>
  <c r="N8" i="17"/>
  <c r="M8" i="17"/>
  <c r="L8" i="17"/>
  <c r="J10" i="17"/>
  <c r="N7" i="17"/>
  <c r="M7" i="17"/>
  <c r="L7" i="17"/>
  <c r="T10" i="17"/>
  <c r="T18" i="17" s="1"/>
  <c r="N6" i="17"/>
  <c r="M6" i="17"/>
  <c r="L6" i="17"/>
  <c r="U10" i="17"/>
  <c r="N5" i="17"/>
  <c r="M5" i="17"/>
  <c r="K10" i="17"/>
  <c r="F10" i="17"/>
  <c r="E10" i="17"/>
  <c r="Q18" i="17" l="1"/>
  <c r="B18" i="17"/>
  <c r="L17" i="17"/>
  <c r="T21" i="18"/>
  <c r="G10" i="17"/>
  <c r="G18" i="17" s="1"/>
  <c r="H21" i="18"/>
  <c r="L5" i="17"/>
  <c r="L10" i="17" s="1"/>
  <c r="D21" i="18"/>
  <c r="T33" i="18"/>
  <c r="P33" i="18"/>
  <c r="D3" i="18"/>
  <c r="I3" i="18" s="1"/>
  <c r="D5" i="18"/>
  <c r="I5" i="18" s="1"/>
  <c r="L33" i="18"/>
  <c r="H33" i="18"/>
  <c r="D33" i="18"/>
  <c r="P21" i="18"/>
  <c r="N3" i="18"/>
  <c r="T3" i="18" s="1"/>
  <c r="L21" i="18"/>
  <c r="D4" i="18"/>
  <c r="I4" i="18" s="1"/>
  <c r="N5" i="18"/>
  <c r="T5" i="18" s="1"/>
  <c r="N4" i="18"/>
  <c r="T4" i="18" s="1"/>
  <c r="M7" i="18"/>
  <c r="D6" i="18"/>
  <c r="I6" i="18" s="1"/>
  <c r="N6" i="18"/>
  <c r="T6" i="18" s="1"/>
  <c r="L7" i="18"/>
  <c r="Q7" i="18"/>
  <c r="P17" i="17"/>
  <c r="E18" i="17"/>
  <c r="F18" i="17"/>
  <c r="P10" i="17"/>
  <c r="M17" i="17"/>
  <c r="N17" i="17"/>
  <c r="M10" i="17"/>
  <c r="N10" i="17"/>
  <c r="K18" i="17"/>
  <c r="J18" i="17"/>
  <c r="U18" i="17"/>
  <c r="O5" i="17"/>
  <c r="O10" i="17" s="1"/>
  <c r="O12" i="17"/>
  <c r="O17" i="17" s="1"/>
  <c r="U37" i="7"/>
  <c r="K37" i="7"/>
  <c r="F37" i="7"/>
  <c r="L18" i="17" l="1"/>
  <c r="Q19" i="17" s="1"/>
  <c r="N7" i="18"/>
  <c r="T7" i="18" s="1"/>
  <c r="N18" i="17"/>
  <c r="S19" i="17" s="1"/>
  <c r="P18" i="17"/>
  <c r="U19" i="17" s="1"/>
  <c r="M18" i="17"/>
  <c r="R19" i="17" s="1"/>
  <c r="O18" i="17"/>
  <c r="T19" i="17" s="1"/>
  <c r="U36" i="7"/>
  <c r="K36" i="7"/>
  <c r="F36" i="7"/>
  <c r="U35" i="7"/>
  <c r="K35" i="7"/>
  <c r="F35" i="7"/>
  <c r="U34" i="7" l="1"/>
  <c r="K34" i="7"/>
  <c r="F34" i="7"/>
  <c r="U33" i="7"/>
  <c r="P35" i="7"/>
  <c r="P36" i="7"/>
  <c r="P37" i="7"/>
  <c r="P33" i="7"/>
  <c r="K33" i="7"/>
  <c r="F33" i="7"/>
  <c r="U30" i="7"/>
  <c r="K30" i="7"/>
  <c r="F30" i="7"/>
  <c r="P34" i="7" l="1"/>
  <c r="U29" i="7"/>
  <c r="K29" i="7"/>
  <c r="F29" i="7"/>
  <c r="P29" i="7" s="1"/>
  <c r="U28" i="7"/>
  <c r="P30" i="7"/>
  <c r="P28" i="7"/>
  <c r="K28" i="7"/>
  <c r="F28" i="7"/>
  <c r="U27" i="7"/>
  <c r="P27" i="7"/>
  <c r="K27" i="7"/>
  <c r="F27" i="7"/>
  <c r="U26" i="7" l="1"/>
  <c r="P26" i="7"/>
  <c r="K26" i="7"/>
  <c r="F26" i="7"/>
  <c r="U33" i="16"/>
  <c r="S33" i="16"/>
  <c r="R33" i="16"/>
  <c r="Q33" i="16"/>
  <c r="O33" i="16"/>
  <c r="N33" i="16"/>
  <c r="M33" i="16"/>
  <c r="K33" i="16"/>
  <c r="J33" i="16"/>
  <c r="I33" i="16"/>
  <c r="G33" i="16"/>
  <c r="F33" i="16"/>
  <c r="E33" i="16"/>
  <c r="C33" i="16"/>
  <c r="B33" i="16"/>
  <c r="T32" i="16"/>
  <c r="P32" i="16"/>
  <c r="L32" i="16"/>
  <c r="H32" i="16"/>
  <c r="D32" i="16"/>
  <c r="T31" i="16"/>
  <c r="P31" i="16"/>
  <c r="L31" i="16"/>
  <c r="H31" i="16"/>
  <c r="D31" i="16"/>
  <c r="T30" i="16"/>
  <c r="P30" i="16"/>
  <c r="L30" i="16"/>
  <c r="H30" i="16"/>
  <c r="D30" i="16"/>
  <c r="T29" i="16"/>
  <c r="P29" i="16"/>
  <c r="L29" i="16"/>
  <c r="H29" i="16"/>
  <c r="D29" i="16"/>
  <c r="T28" i="16"/>
  <c r="P28" i="16"/>
  <c r="L28" i="16"/>
  <c r="H28" i="16"/>
  <c r="D28" i="16"/>
  <c r="T27" i="16"/>
  <c r="P27" i="16"/>
  <c r="L27" i="16"/>
  <c r="H27" i="16"/>
  <c r="D27" i="16"/>
  <c r="T26" i="16"/>
  <c r="P26" i="16"/>
  <c r="L26" i="16"/>
  <c r="H26" i="16"/>
  <c r="D26" i="16"/>
  <c r="T25" i="16"/>
  <c r="P25" i="16"/>
  <c r="L25" i="16"/>
  <c r="H25" i="16"/>
  <c r="D25" i="16"/>
  <c r="U21" i="16"/>
  <c r="S21" i="16"/>
  <c r="R21" i="16"/>
  <c r="Q21" i="16"/>
  <c r="O21" i="16"/>
  <c r="N21" i="16"/>
  <c r="M21" i="16"/>
  <c r="K21" i="16"/>
  <c r="J21" i="16"/>
  <c r="I21" i="16"/>
  <c r="G21" i="16"/>
  <c r="F21" i="16"/>
  <c r="E21" i="16"/>
  <c r="C21" i="16"/>
  <c r="B21" i="16"/>
  <c r="T20" i="16"/>
  <c r="P20" i="16"/>
  <c r="L20" i="16"/>
  <c r="H20" i="16"/>
  <c r="D20" i="16"/>
  <c r="T19" i="16"/>
  <c r="P19" i="16"/>
  <c r="L19" i="16"/>
  <c r="H19" i="16"/>
  <c r="D19" i="16"/>
  <c r="T18" i="16"/>
  <c r="P18" i="16"/>
  <c r="L18" i="16"/>
  <c r="H18" i="16"/>
  <c r="D18" i="16"/>
  <c r="T17" i="16"/>
  <c r="P17" i="16"/>
  <c r="L17" i="16"/>
  <c r="H17" i="16"/>
  <c r="D17" i="16"/>
  <c r="T16" i="16"/>
  <c r="P16" i="16"/>
  <c r="L16" i="16"/>
  <c r="H16" i="16"/>
  <c r="D16" i="16"/>
  <c r="T15" i="16"/>
  <c r="P15" i="16"/>
  <c r="L15" i="16"/>
  <c r="H15" i="16"/>
  <c r="D15" i="16"/>
  <c r="T14" i="16"/>
  <c r="P14" i="16"/>
  <c r="L14" i="16"/>
  <c r="H14" i="16"/>
  <c r="D14" i="16"/>
  <c r="T13" i="16"/>
  <c r="P13" i="16"/>
  <c r="L13" i="16"/>
  <c r="H13" i="16"/>
  <c r="D13" i="16"/>
  <c r="Q6" i="16"/>
  <c r="M6" i="16"/>
  <c r="L6" i="16"/>
  <c r="F6" i="16"/>
  <c r="C6" i="16"/>
  <c r="B6" i="16"/>
  <c r="Q5" i="16"/>
  <c r="M5" i="16"/>
  <c r="L5" i="16"/>
  <c r="F5" i="16"/>
  <c r="C5" i="16"/>
  <c r="B5" i="16"/>
  <c r="Q4" i="16"/>
  <c r="M4" i="16"/>
  <c r="L4" i="16"/>
  <c r="F4" i="16"/>
  <c r="C4" i="16"/>
  <c r="B4" i="16"/>
  <c r="Q3" i="16"/>
  <c r="M3" i="16"/>
  <c r="L3" i="16"/>
  <c r="F3" i="16"/>
  <c r="C3" i="16"/>
  <c r="B3" i="16"/>
  <c r="P33" i="16" l="1"/>
  <c r="L21" i="16"/>
  <c r="H21" i="16"/>
  <c r="T33" i="16"/>
  <c r="L33" i="16"/>
  <c r="H33" i="16"/>
  <c r="N3" i="16"/>
  <c r="T3" i="16" s="1"/>
  <c r="N5" i="16"/>
  <c r="T5" i="16" s="1"/>
  <c r="D33" i="16"/>
  <c r="T21" i="16"/>
  <c r="P21" i="16"/>
  <c r="D4" i="16"/>
  <c r="I4" i="16" s="1"/>
  <c r="M7" i="16"/>
  <c r="N4" i="16"/>
  <c r="T4" i="16" s="1"/>
  <c r="L7" i="16"/>
  <c r="D5" i="16"/>
  <c r="I5" i="16" s="1"/>
  <c r="D6" i="16"/>
  <c r="I6" i="16" s="1"/>
  <c r="D21" i="16"/>
  <c r="N6" i="16"/>
  <c r="T6" i="16" s="1"/>
  <c r="D3" i="16"/>
  <c r="I3" i="16" s="1"/>
  <c r="Q7" i="16"/>
  <c r="E39" i="7"/>
  <c r="T37" i="7"/>
  <c r="J37" i="7"/>
  <c r="E37" i="7"/>
  <c r="N7" i="16" l="1"/>
  <c r="T7" i="16" s="1"/>
  <c r="T36" i="7"/>
  <c r="J36" i="7"/>
  <c r="E36" i="7"/>
  <c r="T35" i="7"/>
  <c r="J35" i="7"/>
  <c r="E35" i="7"/>
  <c r="T34" i="7" l="1"/>
  <c r="J34" i="7"/>
  <c r="E34" i="7"/>
  <c r="T33" i="7"/>
  <c r="O35" i="7"/>
  <c r="O36" i="7"/>
  <c r="O37" i="7"/>
  <c r="O33" i="7"/>
  <c r="J33" i="7"/>
  <c r="E33" i="7"/>
  <c r="T30" i="7"/>
  <c r="J30" i="7"/>
  <c r="E30" i="7"/>
  <c r="T29" i="7"/>
  <c r="J29" i="7"/>
  <c r="E29" i="7"/>
  <c r="O34" i="7" l="1"/>
  <c r="T28" i="7"/>
  <c r="T27" i="7"/>
  <c r="T26" i="7"/>
  <c r="O27" i="7"/>
  <c r="O28" i="7"/>
  <c r="O29" i="7"/>
  <c r="O30" i="7"/>
  <c r="O26" i="7"/>
  <c r="J28" i="7"/>
  <c r="J27" i="7"/>
  <c r="J26" i="7"/>
  <c r="E28" i="7"/>
  <c r="E27" i="7"/>
  <c r="E26" i="7"/>
  <c r="U33" i="15"/>
  <c r="S33" i="15"/>
  <c r="R33" i="15"/>
  <c r="Q33" i="15"/>
  <c r="O33" i="15"/>
  <c r="N33" i="15"/>
  <c r="M33" i="15"/>
  <c r="K33" i="15"/>
  <c r="J33" i="15"/>
  <c r="I33" i="15"/>
  <c r="G33" i="15"/>
  <c r="F33" i="15"/>
  <c r="E33" i="15"/>
  <c r="C33" i="15"/>
  <c r="B33" i="15"/>
  <c r="T32" i="15"/>
  <c r="P32" i="15"/>
  <c r="L32" i="15"/>
  <c r="H32" i="15"/>
  <c r="D32" i="15"/>
  <c r="T31" i="15"/>
  <c r="P31" i="15"/>
  <c r="L31" i="15"/>
  <c r="H31" i="15"/>
  <c r="D31" i="15"/>
  <c r="T30" i="15"/>
  <c r="P30" i="15"/>
  <c r="L30" i="15"/>
  <c r="H30" i="15"/>
  <c r="D30" i="15"/>
  <c r="T29" i="15"/>
  <c r="P29" i="15"/>
  <c r="L29" i="15"/>
  <c r="H29" i="15"/>
  <c r="D29" i="15"/>
  <c r="T28" i="15"/>
  <c r="P28" i="15"/>
  <c r="L28" i="15"/>
  <c r="H28" i="15"/>
  <c r="D28" i="15"/>
  <c r="T27" i="15"/>
  <c r="P27" i="15"/>
  <c r="L27" i="15"/>
  <c r="H27" i="15"/>
  <c r="D27" i="15"/>
  <c r="T26" i="15"/>
  <c r="P26" i="15"/>
  <c r="L26" i="15"/>
  <c r="H26" i="15"/>
  <c r="D26" i="15"/>
  <c r="T25" i="15"/>
  <c r="P25" i="15"/>
  <c r="L25" i="15"/>
  <c r="H25" i="15"/>
  <c r="D25" i="15"/>
  <c r="U21" i="15"/>
  <c r="S21" i="15"/>
  <c r="R21" i="15"/>
  <c r="Q21" i="15"/>
  <c r="O21" i="15"/>
  <c r="N21" i="15"/>
  <c r="M21" i="15"/>
  <c r="K21" i="15"/>
  <c r="J21" i="15"/>
  <c r="I21" i="15"/>
  <c r="G21" i="15"/>
  <c r="F21" i="15"/>
  <c r="E21" i="15"/>
  <c r="C21" i="15"/>
  <c r="B21" i="15"/>
  <c r="T20" i="15"/>
  <c r="P20" i="15"/>
  <c r="L20" i="15"/>
  <c r="H20" i="15"/>
  <c r="D20" i="15"/>
  <c r="T19" i="15"/>
  <c r="P19" i="15"/>
  <c r="L19" i="15"/>
  <c r="H19" i="15"/>
  <c r="D19" i="15"/>
  <c r="T18" i="15"/>
  <c r="P18" i="15"/>
  <c r="L18" i="15"/>
  <c r="H18" i="15"/>
  <c r="D18" i="15"/>
  <c r="T17" i="15"/>
  <c r="P17" i="15"/>
  <c r="L17" i="15"/>
  <c r="H17" i="15"/>
  <c r="D17" i="15"/>
  <c r="T16" i="15"/>
  <c r="P16" i="15"/>
  <c r="L16" i="15"/>
  <c r="H16" i="15"/>
  <c r="D16" i="15"/>
  <c r="T15" i="15"/>
  <c r="P15" i="15"/>
  <c r="L15" i="15"/>
  <c r="H15" i="15"/>
  <c r="D15" i="15"/>
  <c r="T14" i="15"/>
  <c r="P14" i="15"/>
  <c r="L14" i="15"/>
  <c r="H14" i="15"/>
  <c r="D14" i="15"/>
  <c r="T13" i="15"/>
  <c r="P13" i="15"/>
  <c r="L13" i="15"/>
  <c r="H13" i="15"/>
  <c r="D13" i="15"/>
  <c r="Q6" i="15"/>
  <c r="M6" i="15"/>
  <c r="L6" i="15"/>
  <c r="F6" i="15"/>
  <c r="C6" i="15"/>
  <c r="B6" i="15"/>
  <c r="Q5" i="15"/>
  <c r="M5" i="15"/>
  <c r="L5" i="15"/>
  <c r="F5" i="15"/>
  <c r="C5" i="15"/>
  <c r="B5" i="15"/>
  <c r="Q4" i="15"/>
  <c r="M4" i="15"/>
  <c r="L4" i="15"/>
  <c r="F4" i="15"/>
  <c r="C4" i="15"/>
  <c r="B4" i="15"/>
  <c r="Q3" i="15"/>
  <c r="M3" i="15"/>
  <c r="L3" i="15"/>
  <c r="F3" i="15"/>
  <c r="C3" i="15"/>
  <c r="B3" i="15"/>
  <c r="P33" i="15" l="1"/>
  <c r="T21" i="15"/>
  <c r="L21" i="15"/>
  <c r="H21" i="15"/>
  <c r="N5" i="15"/>
  <c r="T5" i="15" s="1"/>
  <c r="Q7" i="15"/>
  <c r="T33" i="15"/>
  <c r="L33" i="15"/>
  <c r="H33" i="15"/>
  <c r="D33" i="15"/>
  <c r="P21" i="15"/>
  <c r="D3" i="15"/>
  <c r="I3" i="15" s="1"/>
  <c r="D5" i="15"/>
  <c r="I5" i="15" s="1"/>
  <c r="D4" i="15"/>
  <c r="I4" i="15" s="1"/>
  <c r="N3" i="15"/>
  <c r="T3" i="15" s="1"/>
  <c r="N4" i="15"/>
  <c r="T4" i="15" s="1"/>
  <c r="D6" i="15"/>
  <c r="I6" i="15" s="1"/>
  <c r="M7" i="15"/>
  <c r="N6" i="15"/>
  <c r="T6" i="15" s="1"/>
  <c r="D21" i="15"/>
  <c r="L7" i="15"/>
  <c r="D39" i="7"/>
  <c r="D38" i="7"/>
  <c r="S37" i="7"/>
  <c r="I37" i="7"/>
  <c r="D37" i="7"/>
  <c r="N7" i="15" l="1"/>
  <c r="T7" i="15" s="1"/>
  <c r="S36" i="7"/>
  <c r="I36" i="7"/>
  <c r="D36" i="7"/>
  <c r="S35" i="7"/>
  <c r="I35" i="7"/>
  <c r="D35" i="7"/>
  <c r="S34" i="7"/>
  <c r="I34" i="7"/>
  <c r="D34" i="7"/>
  <c r="S33" i="7" l="1"/>
  <c r="N34" i="7"/>
  <c r="N35" i="7"/>
  <c r="N36" i="7"/>
  <c r="N37" i="7"/>
  <c r="N33" i="7"/>
  <c r="I33" i="7"/>
  <c r="D33" i="7"/>
  <c r="S30" i="7"/>
  <c r="I30" i="7"/>
  <c r="D30" i="7"/>
  <c r="S29" i="7" l="1"/>
  <c r="I29" i="7"/>
  <c r="D29" i="7"/>
  <c r="S28" i="7"/>
  <c r="I28" i="7"/>
  <c r="D28" i="7"/>
  <c r="S27" i="7"/>
  <c r="I27" i="7"/>
  <c r="D27" i="7"/>
  <c r="S26" i="7" l="1"/>
  <c r="N27" i="7"/>
  <c r="N28" i="7"/>
  <c r="N29" i="7"/>
  <c r="N30" i="7"/>
  <c r="N26" i="7"/>
  <c r="I26" i="7"/>
  <c r="D26" i="7"/>
  <c r="U33" i="14"/>
  <c r="S33" i="14"/>
  <c r="R33" i="14"/>
  <c r="Q33" i="14"/>
  <c r="O33" i="14"/>
  <c r="N33" i="14"/>
  <c r="M33" i="14"/>
  <c r="K33" i="14"/>
  <c r="J33" i="14"/>
  <c r="I33" i="14"/>
  <c r="G33" i="14"/>
  <c r="F33" i="14"/>
  <c r="E33" i="14"/>
  <c r="C33" i="14"/>
  <c r="B33" i="14"/>
  <c r="T32" i="14"/>
  <c r="P32" i="14"/>
  <c r="L32" i="14"/>
  <c r="H32" i="14"/>
  <c r="D32" i="14"/>
  <c r="T31" i="14"/>
  <c r="P31" i="14"/>
  <c r="L31" i="14"/>
  <c r="H31" i="14"/>
  <c r="D31" i="14"/>
  <c r="T30" i="14"/>
  <c r="P30" i="14"/>
  <c r="L30" i="14"/>
  <c r="H30" i="14"/>
  <c r="D30" i="14"/>
  <c r="T29" i="14"/>
  <c r="P29" i="14"/>
  <c r="L29" i="14"/>
  <c r="H29" i="14"/>
  <c r="D29" i="14"/>
  <c r="T28" i="14"/>
  <c r="P28" i="14"/>
  <c r="L28" i="14"/>
  <c r="H28" i="14"/>
  <c r="D28" i="14"/>
  <c r="T27" i="14"/>
  <c r="P27" i="14"/>
  <c r="L27" i="14"/>
  <c r="H27" i="14"/>
  <c r="D27" i="14"/>
  <c r="T26" i="14"/>
  <c r="P26" i="14"/>
  <c r="L26" i="14"/>
  <c r="H26" i="14"/>
  <c r="D26" i="14"/>
  <c r="T25" i="14"/>
  <c r="P25" i="14"/>
  <c r="L25" i="14"/>
  <c r="H25" i="14"/>
  <c r="D25" i="14"/>
  <c r="U21" i="14"/>
  <c r="S21" i="14"/>
  <c r="R21" i="14"/>
  <c r="Q21" i="14"/>
  <c r="O21" i="14"/>
  <c r="N21" i="14"/>
  <c r="M21" i="14"/>
  <c r="K21" i="14"/>
  <c r="J21" i="14"/>
  <c r="I21" i="14"/>
  <c r="G21" i="14"/>
  <c r="F21" i="14"/>
  <c r="E21" i="14"/>
  <c r="C21" i="14"/>
  <c r="B21" i="14"/>
  <c r="T20" i="14"/>
  <c r="P20" i="14"/>
  <c r="L20" i="14"/>
  <c r="H20" i="14"/>
  <c r="D20" i="14"/>
  <c r="T19" i="14"/>
  <c r="P19" i="14"/>
  <c r="L19" i="14"/>
  <c r="H19" i="14"/>
  <c r="D19" i="14"/>
  <c r="T18" i="14"/>
  <c r="P18" i="14"/>
  <c r="L18" i="14"/>
  <c r="H18" i="14"/>
  <c r="D18" i="14"/>
  <c r="T17" i="14"/>
  <c r="P17" i="14"/>
  <c r="L17" i="14"/>
  <c r="H17" i="14"/>
  <c r="D17" i="14"/>
  <c r="T16" i="14"/>
  <c r="P16" i="14"/>
  <c r="L16" i="14"/>
  <c r="H16" i="14"/>
  <c r="D16" i="14"/>
  <c r="T15" i="14"/>
  <c r="P15" i="14"/>
  <c r="L15" i="14"/>
  <c r="H15" i="14"/>
  <c r="D15" i="14"/>
  <c r="T14" i="14"/>
  <c r="P14" i="14"/>
  <c r="L14" i="14"/>
  <c r="H14" i="14"/>
  <c r="D14" i="14"/>
  <c r="T13" i="14"/>
  <c r="P13" i="14"/>
  <c r="L13" i="14"/>
  <c r="H13" i="14"/>
  <c r="D13" i="14"/>
  <c r="Q6" i="14"/>
  <c r="M6" i="14"/>
  <c r="L6" i="14"/>
  <c r="F6" i="14"/>
  <c r="C6" i="14"/>
  <c r="B6" i="14"/>
  <c r="Q5" i="14"/>
  <c r="M5" i="14"/>
  <c r="L5" i="14"/>
  <c r="F5" i="14"/>
  <c r="C5" i="14"/>
  <c r="B5" i="14"/>
  <c r="Q4" i="14"/>
  <c r="M4" i="14"/>
  <c r="L4" i="14"/>
  <c r="F4" i="14"/>
  <c r="C4" i="14"/>
  <c r="B4" i="14"/>
  <c r="Q3" i="14"/>
  <c r="M3" i="14"/>
  <c r="L3" i="14"/>
  <c r="F3" i="14"/>
  <c r="C3" i="14"/>
  <c r="B3" i="14"/>
  <c r="P33" i="14" l="1"/>
  <c r="L21" i="14"/>
  <c r="N6" i="14"/>
  <c r="T6" i="14" s="1"/>
  <c r="N5" i="14"/>
  <c r="T5" i="14" s="1"/>
  <c r="Q7" i="14"/>
  <c r="T33" i="14"/>
  <c r="L33" i="14"/>
  <c r="H33" i="14"/>
  <c r="D33" i="14"/>
  <c r="N4" i="14"/>
  <c r="T4" i="14" s="1"/>
  <c r="D5" i="14"/>
  <c r="I5" i="14" s="1"/>
  <c r="T21" i="14"/>
  <c r="P21" i="14"/>
  <c r="L7" i="14"/>
  <c r="D4" i="14"/>
  <c r="I4" i="14" s="1"/>
  <c r="H21" i="14"/>
  <c r="D21" i="14"/>
  <c r="M7" i="14"/>
  <c r="N3" i="14"/>
  <c r="T3" i="14" s="1"/>
  <c r="D6" i="14"/>
  <c r="I6" i="14" s="1"/>
  <c r="D3" i="14"/>
  <c r="I3" i="14" s="1"/>
  <c r="R37" i="7"/>
  <c r="M37" i="7"/>
  <c r="H37" i="7"/>
  <c r="C37" i="7"/>
  <c r="N7" i="14" l="1"/>
  <c r="T7" i="14" s="1"/>
  <c r="R36" i="7"/>
  <c r="M36" i="7"/>
  <c r="H36" i="7"/>
  <c r="C36" i="7"/>
  <c r="R35" i="7" l="1"/>
  <c r="M35" i="7"/>
  <c r="H35" i="7"/>
  <c r="C35" i="7"/>
  <c r="U33" i="13" l="1"/>
  <c r="S33" i="13"/>
  <c r="R33" i="13"/>
  <c r="Q33" i="13"/>
  <c r="O33" i="13"/>
  <c r="N33" i="13"/>
  <c r="M33" i="13"/>
  <c r="K33" i="13"/>
  <c r="J33" i="13"/>
  <c r="I33" i="13"/>
  <c r="R34" i="7" s="1"/>
  <c r="G33" i="13"/>
  <c r="H34" i="7" s="1"/>
  <c r="F33" i="13"/>
  <c r="C34" i="7" s="1"/>
  <c r="E33" i="13"/>
  <c r="R33" i="7" s="1"/>
  <c r="C33" i="13"/>
  <c r="H33" i="7" s="1"/>
  <c r="B33" i="13"/>
  <c r="C33" i="7" s="1"/>
  <c r="T32" i="13"/>
  <c r="P32" i="13"/>
  <c r="L32" i="13"/>
  <c r="H32" i="13"/>
  <c r="D32" i="13"/>
  <c r="T31" i="13"/>
  <c r="P31" i="13"/>
  <c r="L31" i="13"/>
  <c r="H31" i="13"/>
  <c r="D31" i="13"/>
  <c r="T30" i="13"/>
  <c r="P30" i="13"/>
  <c r="L30" i="13"/>
  <c r="H30" i="13"/>
  <c r="D30" i="13"/>
  <c r="T29" i="13"/>
  <c r="P29" i="13"/>
  <c r="L29" i="13"/>
  <c r="H29" i="13"/>
  <c r="D29" i="13"/>
  <c r="T28" i="13"/>
  <c r="P28" i="13"/>
  <c r="L28" i="13"/>
  <c r="H28" i="13"/>
  <c r="D28" i="13"/>
  <c r="T27" i="13"/>
  <c r="P27" i="13"/>
  <c r="L27" i="13"/>
  <c r="H27" i="13"/>
  <c r="D27" i="13"/>
  <c r="T26" i="13"/>
  <c r="P26" i="13"/>
  <c r="L26" i="13"/>
  <c r="H26" i="13"/>
  <c r="D26" i="13"/>
  <c r="T25" i="13"/>
  <c r="P25" i="13"/>
  <c r="L25" i="13"/>
  <c r="H25" i="13"/>
  <c r="D25" i="13"/>
  <c r="U21" i="13"/>
  <c r="R30" i="7" s="1"/>
  <c r="S21" i="13"/>
  <c r="H30" i="7" s="1"/>
  <c r="R21" i="13"/>
  <c r="C30" i="7" s="1"/>
  <c r="Q21" i="13"/>
  <c r="R29" i="7" s="1"/>
  <c r="O21" i="13"/>
  <c r="H29" i="7" s="1"/>
  <c r="N21" i="13"/>
  <c r="C29" i="7" s="1"/>
  <c r="M29" i="7" s="1"/>
  <c r="M21" i="13"/>
  <c r="R28" i="7" s="1"/>
  <c r="K21" i="13"/>
  <c r="H28" i="7" s="1"/>
  <c r="J21" i="13"/>
  <c r="C28" i="7" s="1"/>
  <c r="M28" i="7" s="1"/>
  <c r="I21" i="13"/>
  <c r="R27" i="7" s="1"/>
  <c r="G21" i="13"/>
  <c r="H27" i="7" s="1"/>
  <c r="F21" i="13"/>
  <c r="C27" i="7" s="1"/>
  <c r="M27" i="7" s="1"/>
  <c r="E21" i="13"/>
  <c r="R26" i="7" s="1"/>
  <c r="C21" i="13"/>
  <c r="H26" i="7" s="1"/>
  <c r="H31" i="7" s="1"/>
  <c r="B21" i="13"/>
  <c r="C26" i="7" s="1"/>
  <c r="T20" i="13"/>
  <c r="P20" i="13"/>
  <c r="L20" i="13"/>
  <c r="H20" i="13"/>
  <c r="D20" i="13"/>
  <c r="T19" i="13"/>
  <c r="P19" i="13"/>
  <c r="L19" i="13"/>
  <c r="H19" i="13"/>
  <c r="D19" i="13"/>
  <c r="T18" i="13"/>
  <c r="P18" i="13"/>
  <c r="L18" i="13"/>
  <c r="H18" i="13"/>
  <c r="D18" i="13"/>
  <c r="T17" i="13"/>
  <c r="P17" i="13"/>
  <c r="L17" i="13"/>
  <c r="H17" i="13"/>
  <c r="D17" i="13"/>
  <c r="T16" i="13"/>
  <c r="P16" i="13"/>
  <c r="L16" i="13"/>
  <c r="H16" i="13"/>
  <c r="D16" i="13"/>
  <c r="T15" i="13"/>
  <c r="P15" i="13"/>
  <c r="L15" i="13"/>
  <c r="H15" i="13"/>
  <c r="D15" i="13"/>
  <c r="T14" i="13"/>
  <c r="P14" i="13"/>
  <c r="L14" i="13"/>
  <c r="H14" i="13"/>
  <c r="D14" i="13"/>
  <c r="T13" i="13"/>
  <c r="P13" i="13"/>
  <c r="L13" i="13"/>
  <c r="H13" i="13"/>
  <c r="D13" i="13"/>
  <c r="Q6" i="13"/>
  <c r="M6" i="13"/>
  <c r="L6" i="13"/>
  <c r="F6" i="13"/>
  <c r="C6" i="13"/>
  <c r="B6" i="13"/>
  <c r="Q5" i="13"/>
  <c r="M5" i="13"/>
  <c r="L5" i="13"/>
  <c r="F5" i="13"/>
  <c r="C5" i="13"/>
  <c r="B5" i="13"/>
  <c r="Q4" i="13"/>
  <c r="M4" i="13"/>
  <c r="L4" i="13"/>
  <c r="F4" i="13"/>
  <c r="C4" i="13"/>
  <c r="B4" i="13"/>
  <c r="Q3" i="13"/>
  <c r="M3" i="13"/>
  <c r="L3" i="13"/>
  <c r="F3" i="13"/>
  <c r="C3" i="13"/>
  <c r="B3" i="13"/>
  <c r="T33" i="13" l="1"/>
  <c r="M26" i="7"/>
  <c r="H33" i="13"/>
  <c r="M34" i="7" s="1"/>
  <c r="D33" i="13"/>
  <c r="M33" i="7" s="1"/>
  <c r="L21" i="13"/>
  <c r="Q7" i="13"/>
  <c r="P33" i="13"/>
  <c r="L33" i="13"/>
  <c r="T21" i="13"/>
  <c r="M30" i="7" s="1"/>
  <c r="P21" i="13"/>
  <c r="N5" i="13"/>
  <c r="T5" i="13" s="1"/>
  <c r="N4" i="13"/>
  <c r="T4" i="13" s="1"/>
  <c r="N6" i="13"/>
  <c r="T6" i="13" s="1"/>
  <c r="H21" i="13"/>
  <c r="N3" i="13"/>
  <c r="T3" i="13" s="1"/>
  <c r="L7" i="13"/>
  <c r="D4" i="13"/>
  <c r="I4" i="13" s="1"/>
  <c r="D21" i="13"/>
  <c r="M7" i="13"/>
  <c r="D5" i="13"/>
  <c r="I5" i="13" s="1"/>
  <c r="D6" i="13"/>
  <c r="I6" i="13" s="1"/>
  <c r="D3" i="13"/>
  <c r="I3" i="13" s="1"/>
  <c r="N7" i="13" l="1"/>
  <c r="T7" i="13" s="1"/>
  <c r="K38" i="7" l="1"/>
  <c r="G29" i="7" l="1"/>
  <c r="B29" i="7"/>
  <c r="S38" i="7"/>
  <c r="R38" i="7"/>
  <c r="I38" i="7"/>
  <c r="H38" i="7"/>
  <c r="H39" i="7" s="1"/>
  <c r="C38" i="7"/>
  <c r="M38" i="7"/>
  <c r="U38" i="7"/>
  <c r="T38" i="7"/>
  <c r="P38" i="7"/>
  <c r="N38" i="7"/>
  <c r="J38" i="7"/>
  <c r="F38" i="7"/>
  <c r="E38" i="7"/>
  <c r="S31" i="7"/>
  <c r="R31" i="7"/>
  <c r="I31" i="7"/>
  <c r="D31" i="7"/>
  <c r="C31" i="7"/>
  <c r="T31" i="7"/>
  <c r="J31" i="7"/>
  <c r="J39" i="7" s="1"/>
  <c r="U31" i="7"/>
  <c r="P31" i="7"/>
  <c r="N31" i="7"/>
  <c r="M31" i="7"/>
  <c r="K31" i="7"/>
  <c r="K39" i="7" s="1"/>
  <c r="F31" i="7"/>
  <c r="O31" i="7"/>
  <c r="T26" i="12"/>
  <c r="T27" i="12"/>
  <c r="T28" i="12"/>
  <c r="T29" i="12"/>
  <c r="T30" i="12"/>
  <c r="T31" i="12"/>
  <c r="T32" i="12"/>
  <c r="P26" i="12"/>
  <c r="P27" i="12"/>
  <c r="P28" i="12"/>
  <c r="P29" i="12"/>
  <c r="P30" i="12"/>
  <c r="P31" i="12"/>
  <c r="P32" i="12"/>
  <c r="L26" i="12"/>
  <c r="L27" i="12"/>
  <c r="L28" i="12"/>
  <c r="L29" i="12"/>
  <c r="L30" i="12"/>
  <c r="L31" i="12"/>
  <c r="L32" i="12"/>
  <c r="H26" i="12"/>
  <c r="H27" i="12"/>
  <c r="H28" i="12"/>
  <c r="H29" i="12"/>
  <c r="H30" i="12"/>
  <c r="H31" i="12"/>
  <c r="H32" i="12"/>
  <c r="D26" i="12"/>
  <c r="D27" i="12"/>
  <c r="D28" i="12"/>
  <c r="D29" i="12"/>
  <c r="D30" i="12"/>
  <c r="D31" i="12"/>
  <c r="D32" i="12"/>
  <c r="T25" i="12"/>
  <c r="P25" i="12"/>
  <c r="L25" i="12"/>
  <c r="H25" i="12"/>
  <c r="D25" i="12"/>
  <c r="T14" i="12"/>
  <c r="T15" i="12"/>
  <c r="T16" i="12"/>
  <c r="T17" i="12"/>
  <c r="T18" i="12"/>
  <c r="T19" i="12"/>
  <c r="T20" i="12"/>
  <c r="T13" i="12"/>
  <c r="P14" i="12"/>
  <c r="P15" i="12"/>
  <c r="P16" i="12"/>
  <c r="P17" i="12"/>
  <c r="P18" i="12"/>
  <c r="P19" i="12"/>
  <c r="P20" i="12"/>
  <c r="P13" i="12"/>
  <c r="L14" i="12"/>
  <c r="L15" i="12"/>
  <c r="L16" i="12"/>
  <c r="L17" i="12"/>
  <c r="L18" i="12"/>
  <c r="L19" i="12"/>
  <c r="L20" i="12"/>
  <c r="L13" i="12"/>
  <c r="H14" i="12"/>
  <c r="H15" i="12"/>
  <c r="H16" i="12"/>
  <c r="H17" i="12"/>
  <c r="H18" i="12"/>
  <c r="H19" i="12"/>
  <c r="H20" i="12"/>
  <c r="H13" i="12"/>
  <c r="D14" i="12"/>
  <c r="D15" i="12"/>
  <c r="D16" i="12"/>
  <c r="D17" i="12"/>
  <c r="D18" i="12"/>
  <c r="D19" i="12"/>
  <c r="D20" i="12"/>
  <c r="D13" i="12"/>
  <c r="U33" i="12"/>
  <c r="Q37" i="7" s="1"/>
  <c r="S33" i="12"/>
  <c r="G37" i="7" s="1"/>
  <c r="R33" i="12"/>
  <c r="B37" i="7" s="1"/>
  <c r="Q33" i="12"/>
  <c r="Q36" i="7" s="1"/>
  <c r="O33" i="12"/>
  <c r="G36" i="7" s="1"/>
  <c r="N33" i="12"/>
  <c r="B36" i="7" s="1"/>
  <c r="B38" i="7" s="1"/>
  <c r="M33" i="12"/>
  <c r="Q35" i="7" s="1"/>
  <c r="K33" i="12"/>
  <c r="G35" i="7" s="1"/>
  <c r="J33" i="12"/>
  <c r="B35" i="7" s="1"/>
  <c r="I33" i="12"/>
  <c r="Q34" i="7" s="1"/>
  <c r="G33" i="12"/>
  <c r="G34" i="7" s="1"/>
  <c r="F33" i="12"/>
  <c r="B34" i="7" s="1"/>
  <c r="E33" i="12"/>
  <c r="Q33" i="7" s="1"/>
  <c r="Q38" i="7" s="1"/>
  <c r="C33" i="12"/>
  <c r="G33" i="7" s="1"/>
  <c r="G38" i="7" s="1"/>
  <c r="B33" i="12"/>
  <c r="B33" i="7" s="1"/>
  <c r="U21" i="12"/>
  <c r="Q30" i="7" s="1"/>
  <c r="S21" i="12"/>
  <c r="G30" i="7" s="1"/>
  <c r="R21" i="12"/>
  <c r="B30" i="7" s="1"/>
  <c r="Q21" i="12"/>
  <c r="Q29" i="7" s="1"/>
  <c r="O21" i="12"/>
  <c r="N21" i="12"/>
  <c r="M21" i="12"/>
  <c r="Q28" i="7" s="1"/>
  <c r="K21" i="12"/>
  <c r="G28" i="7" s="1"/>
  <c r="J21" i="12"/>
  <c r="B28" i="7" s="1"/>
  <c r="I21" i="12"/>
  <c r="Q27" i="7" s="1"/>
  <c r="G21" i="12"/>
  <c r="G27" i="7" s="1"/>
  <c r="F21" i="12"/>
  <c r="B27" i="7" s="1"/>
  <c r="E21" i="12"/>
  <c r="Q26" i="7" s="1"/>
  <c r="C21" i="12"/>
  <c r="G26" i="7" s="1"/>
  <c r="B21" i="12"/>
  <c r="B26" i="7" s="1"/>
  <c r="Q6" i="12"/>
  <c r="M6" i="12"/>
  <c r="L6" i="12"/>
  <c r="F6" i="12"/>
  <c r="C6" i="12"/>
  <c r="B6" i="12"/>
  <c r="Q5" i="12"/>
  <c r="M5" i="12"/>
  <c r="L5" i="12"/>
  <c r="F5" i="12"/>
  <c r="C5" i="12"/>
  <c r="B5" i="12"/>
  <c r="Q4" i="12"/>
  <c r="M4" i="12"/>
  <c r="L4" i="12"/>
  <c r="F4" i="12"/>
  <c r="C4" i="12"/>
  <c r="B4" i="12"/>
  <c r="Q3" i="12"/>
  <c r="M3" i="12"/>
  <c r="L3" i="12"/>
  <c r="F3" i="12"/>
  <c r="C3" i="12"/>
  <c r="B3" i="12"/>
  <c r="F39" i="7" l="1"/>
  <c r="G31" i="7"/>
  <c r="G39" i="7" s="1"/>
  <c r="N39" i="7"/>
  <c r="P39" i="7"/>
  <c r="S39" i="7"/>
  <c r="R39" i="7"/>
  <c r="M39" i="7"/>
  <c r="T33" i="12"/>
  <c r="L37" i="7" s="1"/>
  <c r="P33" i="12"/>
  <c r="L36" i="7" s="1"/>
  <c r="D33" i="12"/>
  <c r="L33" i="7" s="1"/>
  <c r="B31" i="7"/>
  <c r="B39" i="7" s="1"/>
  <c r="N3" i="12"/>
  <c r="T3" i="12" s="1"/>
  <c r="T21" i="12"/>
  <c r="L30" i="7" s="1"/>
  <c r="Q31" i="7"/>
  <c r="Q39" i="7" s="1"/>
  <c r="C39" i="7"/>
  <c r="I39" i="7"/>
  <c r="T39" i="7"/>
  <c r="U39" i="7"/>
  <c r="E31" i="7"/>
  <c r="O38" i="7"/>
  <c r="O39" i="7" s="1"/>
  <c r="D21" i="12"/>
  <c r="L26" i="7" s="1"/>
  <c r="N6" i="12"/>
  <c r="T6" i="12" s="1"/>
  <c r="N5" i="12"/>
  <c r="T5" i="12" s="1"/>
  <c r="N4" i="12"/>
  <c r="T4" i="12" s="1"/>
  <c r="D6" i="12"/>
  <c r="I6" i="12" s="1"/>
  <c r="P21" i="12"/>
  <c r="L29" i="7" s="1"/>
  <c r="M7" i="12"/>
  <c r="L33" i="12"/>
  <c r="L35" i="7" s="1"/>
  <c r="H33" i="12"/>
  <c r="L34" i="7" s="1"/>
  <c r="L21" i="12"/>
  <c r="L28" i="7" s="1"/>
  <c r="H21" i="12"/>
  <c r="L27" i="7" s="1"/>
  <c r="L31" i="7" s="1"/>
  <c r="L7" i="12"/>
  <c r="D5" i="12"/>
  <c r="I5" i="12" s="1"/>
  <c r="Q7" i="12"/>
  <c r="D4" i="12"/>
  <c r="I4" i="12" s="1"/>
  <c r="D3" i="12"/>
  <c r="I3" i="12" s="1"/>
  <c r="U40" i="7" l="1"/>
  <c r="S40" i="7"/>
  <c r="L39" i="7"/>
  <c r="Q40" i="7" s="1"/>
  <c r="L38" i="7"/>
  <c r="R40" i="7"/>
  <c r="T40" i="7"/>
  <c r="N7" i="12"/>
  <c r="T7" i="12" s="1"/>
  <c r="T16" i="11" l="1"/>
  <c r="B3" i="11" l="1"/>
  <c r="U33" i="11"/>
  <c r="U16" i="7" s="1"/>
  <c r="S33" i="11"/>
  <c r="K16" i="7" s="1"/>
  <c r="R33" i="11"/>
  <c r="F16" i="7" s="1"/>
  <c r="Q33" i="11"/>
  <c r="U15" i="7" s="1"/>
  <c r="O33" i="11"/>
  <c r="K15" i="7" s="1"/>
  <c r="N33" i="11"/>
  <c r="F15" i="7" s="1"/>
  <c r="M33" i="11"/>
  <c r="U14" i="7" s="1"/>
  <c r="U17" i="7" s="1"/>
  <c r="K33" i="11"/>
  <c r="K14" i="7" s="1"/>
  <c r="J33" i="11"/>
  <c r="F14" i="7" s="1"/>
  <c r="I33" i="11"/>
  <c r="U13" i="7" s="1"/>
  <c r="G33" i="11"/>
  <c r="K13" i="7" s="1"/>
  <c r="F33" i="11"/>
  <c r="F13" i="7" s="1"/>
  <c r="E33" i="11"/>
  <c r="U12" i="7" s="1"/>
  <c r="C33" i="11"/>
  <c r="K12" i="7" s="1"/>
  <c r="B33" i="11"/>
  <c r="F12" i="7" s="1"/>
  <c r="T32" i="11"/>
  <c r="P32" i="11"/>
  <c r="L32" i="11"/>
  <c r="H32" i="11"/>
  <c r="D32" i="11"/>
  <c r="T31" i="11"/>
  <c r="P31" i="11"/>
  <c r="L31" i="11"/>
  <c r="H31" i="11"/>
  <c r="D31" i="11"/>
  <c r="T30" i="11"/>
  <c r="P30" i="11"/>
  <c r="L30" i="11"/>
  <c r="H30" i="11"/>
  <c r="D30" i="11"/>
  <c r="T29" i="11"/>
  <c r="P29" i="11"/>
  <c r="L29" i="11"/>
  <c r="H29" i="11"/>
  <c r="D29" i="11"/>
  <c r="T28" i="11"/>
  <c r="P28" i="11"/>
  <c r="L28" i="11"/>
  <c r="H28" i="11"/>
  <c r="D28" i="11"/>
  <c r="T27" i="11"/>
  <c r="P27" i="11"/>
  <c r="L27" i="11"/>
  <c r="H27" i="11"/>
  <c r="D27" i="11"/>
  <c r="T26" i="11"/>
  <c r="P26" i="11"/>
  <c r="L26" i="11"/>
  <c r="H26" i="11"/>
  <c r="D26" i="11"/>
  <c r="T25" i="11"/>
  <c r="P25" i="11"/>
  <c r="L25" i="11"/>
  <c r="H25" i="11"/>
  <c r="D25" i="11"/>
  <c r="U21" i="11"/>
  <c r="U9" i="7" s="1"/>
  <c r="S21" i="11"/>
  <c r="K9" i="7" s="1"/>
  <c r="R21" i="11"/>
  <c r="F9" i="7" s="1"/>
  <c r="Q21" i="11"/>
  <c r="U8" i="7" s="1"/>
  <c r="O21" i="11"/>
  <c r="K8" i="7" s="1"/>
  <c r="N21" i="11"/>
  <c r="F8" i="7" s="1"/>
  <c r="M21" i="11"/>
  <c r="U7" i="7" s="1"/>
  <c r="K21" i="11"/>
  <c r="K7" i="7" s="1"/>
  <c r="J21" i="11"/>
  <c r="F7" i="7" s="1"/>
  <c r="I21" i="11"/>
  <c r="U6" i="7" s="1"/>
  <c r="G21" i="11"/>
  <c r="K6" i="7" s="1"/>
  <c r="F21" i="11"/>
  <c r="F6" i="7" s="1"/>
  <c r="E21" i="11"/>
  <c r="U5" i="7" s="1"/>
  <c r="C21" i="11"/>
  <c r="K5" i="7" s="1"/>
  <c r="B21" i="11"/>
  <c r="F5" i="7" s="1"/>
  <c r="T20" i="11"/>
  <c r="P20" i="11"/>
  <c r="L20" i="11"/>
  <c r="H20" i="11"/>
  <c r="D20" i="11"/>
  <c r="T19" i="11"/>
  <c r="P19" i="11"/>
  <c r="L19" i="11"/>
  <c r="H19" i="11"/>
  <c r="D19" i="11"/>
  <c r="T18" i="11"/>
  <c r="P18" i="11"/>
  <c r="L18" i="11"/>
  <c r="H18" i="11"/>
  <c r="D18" i="11"/>
  <c r="T17" i="11"/>
  <c r="P17" i="11"/>
  <c r="L17" i="11"/>
  <c r="H17" i="11"/>
  <c r="D17" i="11"/>
  <c r="P16" i="11"/>
  <c r="L16" i="11"/>
  <c r="H16" i="11"/>
  <c r="D16" i="11"/>
  <c r="T15" i="11"/>
  <c r="P15" i="11"/>
  <c r="L15" i="11"/>
  <c r="H15" i="11"/>
  <c r="D15" i="11"/>
  <c r="T14" i="11"/>
  <c r="P14" i="11"/>
  <c r="L14" i="11"/>
  <c r="H14" i="11"/>
  <c r="D14" i="11"/>
  <c r="T13" i="11"/>
  <c r="P13" i="11"/>
  <c r="L13" i="11"/>
  <c r="H13" i="11"/>
  <c r="D13" i="11"/>
  <c r="Q6" i="11"/>
  <c r="M6" i="11"/>
  <c r="L6" i="11"/>
  <c r="F6" i="11"/>
  <c r="C6" i="11"/>
  <c r="B6" i="11"/>
  <c r="Q5" i="11"/>
  <c r="M5" i="11"/>
  <c r="L5" i="11"/>
  <c r="F5" i="11"/>
  <c r="C5" i="11"/>
  <c r="B5" i="11"/>
  <c r="Q4" i="11"/>
  <c r="M4" i="11"/>
  <c r="L4" i="11"/>
  <c r="F4" i="11"/>
  <c r="C4" i="11"/>
  <c r="B4" i="11"/>
  <c r="Q3" i="11"/>
  <c r="M3" i="11"/>
  <c r="L3" i="11"/>
  <c r="F3" i="11"/>
  <c r="C3" i="11"/>
  <c r="K17" i="7"/>
  <c r="F17" i="7"/>
  <c r="T33" i="11" l="1"/>
  <c r="P16" i="7" s="1"/>
  <c r="F10" i="7"/>
  <c r="F18" i="7" s="1"/>
  <c r="K10" i="7"/>
  <c r="K18" i="7" s="1"/>
  <c r="U10" i="7"/>
  <c r="U18" i="7" s="1"/>
  <c r="L33" i="11"/>
  <c r="P14" i="7" s="1"/>
  <c r="T21" i="11"/>
  <c r="P9" i="7" s="1"/>
  <c r="H33" i="11"/>
  <c r="P13" i="7" s="1"/>
  <c r="L21" i="11"/>
  <c r="P7" i="7" s="1"/>
  <c r="D21" i="11"/>
  <c r="P5" i="7" s="1"/>
  <c r="P33" i="11"/>
  <c r="P15" i="7" s="1"/>
  <c r="D33" i="11"/>
  <c r="P12" i="7" s="1"/>
  <c r="N3" i="11"/>
  <c r="T3" i="11" s="1"/>
  <c r="N5" i="11"/>
  <c r="T5" i="11" s="1"/>
  <c r="P21" i="11"/>
  <c r="P8" i="7" s="1"/>
  <c r="H21" i="11"/>
  <c r="P6" i="7" s="1"/>
  <c r="D4" i="11"/>
  <c r="I4" i="11" s="1"/>
  <c r="D6" i="11"/>
  <c r="I6" i="11" s="1"/>
  <c r="Q7" i="11"/>
  <c r="M7" i="11"/>
  <c r="D5" i="11"/>
  <c r="I5" i="11" s="1"/>
  <c r="N4" i="11"/>
  <c r="T4" i="11" s="1"/>
  <c r="L7" i="11"/>
  <c r="N6" i="11"/>
  <c r="T6" i="11" s="1"/>
  <c r="D3" i="11"/>
  <c r="I3" i="11" s="1"/>
  <c r="D28" i="10"/>
  <c r="P17" i="7" l="1"/>
  <c r="P10" i="7"/>
  <c r="N7" i="11"/>
  <c r="T7" i="11" s="1"/>
  <c r="S33" i="10"/>
  <c r="J16" i="7" s="1"/>
  <c r="R33" i="10"/>
  <c r="E16" i="7" s="1"/>
  <c r="O33" i="10"/>
  <c r="J15" i="7" s="1"/>
  <c r="N33" i="10"/>
  <c r="E15" i="7" s="1"/>
  <c r="K33" i="10"/>
  <c r="J14" i="7" s="1"/>
  <c r="J33" i="10"/>
  <c r="E14" i="7" s="1"/>
  <c r="G33" i="10"/>
  <c r="J13" i="7" s="1"/>
  <c r="F33" i="10"/>
  <c r="E13" i="7" s="1"/>
  <c r="C33" i="10"/>
  <c r="J12" i="7" s="1"/>
  <c r="B33" i="10"/>
  <c r="E12" i="7" s="1"/>
  <c r="S21" i="10"/>
  <c r="J9" i="7" s="1"/>
  <c r="R21" i="10"/>
  <c r="E9" i="7" s="1"/>
  <c r="O21" i="10"/>
  <c r="J8" i="7" s="1"/>
  <c r="N21" i="10"/>
  <c r="E8" i="7" s="1"/>
  <c r="K21" i="10"/>
  <c r="J7" i="7" s="1"/>
  <c r="J21" i="10"/>
  <c r="E7" i="7" s="1"/>
  <c r="G21" i="10"/>
  <c r="J6" i="7" s="1"/>
  <c r="F21" i="10"/>
  <c r="E6" i="7" s="1"/>
  <c r="U19" i="7" l="1"/>
  <c r="P18" i="7"/>
  <c r="N33" i="9"/>
  <c r="C21" i="10" l="1"/>
  <c r="B21" i="10"/>
  <c r="E5" i="7" s="1"/>
  <c r="U33" i="10"/>
  <c r="T16" i="7" s="1"/>
  <c r="Q33" i="10"/>
  <c r="T15" i="7" s="1"/>
  <c r="M33" i="10"/>
  <c r="T14" i="7" s="1"/>
  <c r="I33" i="10"/>
  <c r="T13" i="7" s="1"/>
  <c r="E33" i="10"/>
  <c r="T12" i="7" s="1"/>
  <c r="U21" i="10"/>
  <c r="T9" i="7" s="1"/>
  <c r="Q21" i="10"/>
  <c r="T8" i="7" s="1"/>
  <c r="M21" i="10"/>
  <c r="T7" i="7" s="1"/>
  <c r="I21" i="10"/>
  <c r="T6" i="7" s="1"/>
  <c r="E21" i="10"/>
  <c r="T26" i="10"/>
  <c r="T27" i="10"/>
  <c r="T28" i="10"/>
  <c r="T29" i="10"/>
  <c r="T30" i="10"/>
  <c r="T31" i="10"/>
  <c r="T32" i="10"/>
  <c r="T25" i="10"/>
  <c r="P26" i="10"/>
  <c r="P27" i="10"/>
  <c r="P28" i="10"/>
  <c r="P29" i="10"/>
  <c r="P30" i="10"/>
  <c r="P31" i="10"/>
  <c r="P32" i="10"/>
  <c r="P25" i="10"/>
  <c r="L26" i="10"/>
  <c r="L27" i="10"/>
  <c r="L28" i="10"/>
  <c r="L29" i="10"/>
  <c r="L30" i="10"/>
  <c r="L31" i="10"/>
  <c r="L32" i="10"/>
  <c r="L25" i="10"/>
  <c r="H26" i="10"/>
  <c r="H27" i="10"/>
  <c r="H28" i="10"/>
  <c r="H29" i="10"/>
  <c r="H30" i="10"/>
  <c r="H31" i="10"/>
  <c r="H32" i="10"/>
  <c r="H25" i="10"/>
  <c r="D26" i="10"/>
  <c r="D27" i="10"/>
  <c r="D29" i="10"/>
  <c r="D30" i="10"/>
  <c r="D31" i="10"/>
  <c r="D32" i="10"/>
  <c r="D25" i="10"/>
  <c r="T14" i="10"/>
  <c r="T15" i="10"/>
  <c r="T16" i="10"/>
  <c r="T17" i="10"/>
  <c r="T18" i="10"/>
  <c r="T19" i="10"/>
  <c r="T20" i="10"/>
  <c r="T13" i="10"/>
  <c r="P14" i="10"/>
  <c r="P15" i="10"/>
  <c r="P16" i="10"/>
  <c r="P17" i="10"/>
  <c r="P18" i="10"/>
  <c r="P19" i="10"/>
  <c r="P20" i="10"/>
  <c r="P13" i="10"/>
  <c r="L14" i="10"/>
  <c r="L15" i="10"/>
  <c r="L16" i="10"/>
  <c r="L17" i="10"/>
  <c r="L18" i="10"/>
  <c r="L19" i="10"/>
  <c r="L20" i="10"/>
  <c r="L13" i="10"/>
  <c r="H14" i="10"/>
  <c r="H15" i="10"/>
  <c r="H16" i="10"/>
  <c r="H17" i="10"/>
  <c r="H18" i="10"/>
  <c r="H19" i="10"/>
  <c r="H20" i="10"/>
  <c r="H13" i="10"/>
  <c r="D14" i="10"/>
  <c r="D15" i="10"/>
  <c r="D16" i="10"/>
  <c r="D17" i="10"/>
  <c r="D18" i="10"/>
  <c r="D19" i="10"/>
  <c r="D20" i="10"/>
  <c r="D13" i="10"/>
  <c r="L21" i="10" l="1"/>
  <c r="T21" i="10"/>
  <c r="H33" i="10"/>
  <c r="P33" i="10"/>
  <c r="H21" i="10"/>
  <c r="P21" i="10"/>
  <c r="D33" i="10"/>
  <c r="L33" i="10"/>
  <c r="T33" i="10"/>
  <c r="D21" i="10"/>
  <c r="R17" i="7"/>
  <c r="Q17" i="7"/>
  <c r="S10" i="7"/>
  <c r="R10" i="7"/>
  <c r="R18" i="7" s="1"/>
  <c r="Q10" i="7"/>
  <c r="I17" i="7"/>
  <c r="H17" i="7"/>
  <c r="G17" i="7"/>
  <c r="D17" i="7"/>
  <c r="C17" i="7"/>
  <c r="B17" i="7"/>
  <c r="O6" i="7"/>
  <c r="O7" i="7"/>
  <c r="O8" i="7"/>
  <c r="O9" i="7"/>
  <c r="N6" i="7"/>
  <c r="N7" i="7"/>
  <c r="N8" i="7"/>
  <c r="N9" i="7"/>
  <c r="M6" i="7"/>
  <c r="M7" i="7"/>
  <c r="M8" i="7"/>
  <c r="M9" i="7"/>
  <c r="L6" i="7"/>
  <c r="L7" i="7"/>
  <c r="L8" i="7"/>
  <c r="L9" i="7"/>
  <c r="L5" i="7"/>
  <c r="M5" i="7"/>
  <c r="I10" i="7"/>
  <c r="I18" i="7" s="1"/>
  <c r="H10" i="7"/>
  <c r="H18" i="7" s="1"/>
  <c r="G10" i="7"/>
  <c r="G18" i="7" s="1"/>
  <c r="E10" i="7"/>
  <c r="D10" i="7"/>
  <c r="D18" i="7" s="1"/>
  <c r="C10" i="7"/>
  <c r="C18" i="7" s="1"/>
  <c r="B10" i="7"/>
  <c r="Q6" i="10"/>
  <c r="M6" i="10"/>
  <c r="L6" i="10"/>
  <c r="F6" i="10"/>
  <c r="C6" i="10"/>
  <c r="B6" i="10"/>
  <c r="Q5" i="10"/>
  <c r="M5" i="10"/>
  <c r="L5" i="10"/>
  <c r="F5" i="10"/>
  <c r="C5" i="10"/>
  <c r="B5" i="10"/>
  <c r="Q4" i="10"/>
  <c r="M4" i="10"/>
  <c r="L4" i="10"/>
  <c r="F4" i="10"/>
  <c r="C4" i="10"/>
  <c r="B4" i="10"/>
  <c r="Q3" i="10"/>
  <c r="M3" i="10"/>
  <c r="L3" i="10"/>
  <c r="F3" i="10"/>
  <c r="C3" i="10"/>
  <c r="B3" i="10"/>
  <c r="Q18" i="7" l="1"/>
  <c r="B18" i="7"/>
  <c r="L10" i="7"/>
  <c r="L18" i="7" s="1"/>
  <c r="M10" i="7"/>
  <c r="D5" i="10"/>
  <c r="I5" i="10" s="1"/>
  <c r="N6" i="10"/>
  <c r="T6" i="10" s="1"/>
  <c r="M7" i="10"/>
  <c r="D4" i="10"/>
  <c r="I4" i="10" s="1"/>
  <c r="L7" i="10"/>
  <c r="N3" i="10"/>
  <c r="T3" i="10" s="1"/>
  <c r="D3" i="10"/>
  <c r="I3" i="10" s="1"/>
  <c r="N4" i="10"/>
  <c r="T4" i="10" s="1"/>
  <c r="N5" i="10"/>
  <c r="T5" i="10" s="1"/>
  <c r="D6" i="10"/>
  <c r="I6" i="10" s="1"/>
  <c r="Q7" i="10"/>
  <c r="E17" i="7"/>
  <c r="E18" i="7" s="1"/>
  <c r="J17" i="7"/>
  <c r="O16" i="7"/>
  <c r="U33" i="9"/>
  <c r="S33" i="9"/>
  <c r="R33" i="9"/>
  <c r="T32" i="9"/>
  <c r="T31" i="9"/>
  <c r="T30" i="9"/>
  <c r="T29" i="9"/>
  <c r="T28" i="9"/>
  <c r="T27" i="9"/>
  <c r="T26" i="9"/>
  <c r="T25" i="9"/>
  <c r="T33" i="9" l="1"/>
  <c r="N7" i="10"/>
  <c r="T7" i="10" s="1"/>
  <c r="Q6" i="9"/>
  <c r="M6" i="9"/>
  <c r="L6" i="9"/>
  <c r="Q5" i="9"/>
  <c r="M5" i="9"/>
  <c r="L5" i="9"/>
  <c r="Q4" i="9"/>
  <c r="M4" i="9"/>
  <c r="L4" i="9"/>
  <c r="Q3" i="9"/>
  <c r="M3" i="9"/>
  <c r="L3" i="9"/>
  <c r="F6" i="9"/>
  <c r="C6" i="9"/>
  <c r="B6" i="9"/>
  <c r="F5" i="9"/>
  <c r="C5" i="9"/>
  <c r="B5" i="9"/>
  <c r="F4" i="9"/>
  <c r="C4" i="9"/>
  <c r="B4" i="9"/>
  <c r="F3" i="9"/>
  <c r="C3" i="9"/>
  <c r="B3" i="9"/>
  <c r="P27" i="9"/>
  <c r="P28" i="9"/>
  <c r="P29" i="9"/>
  <c r="P30" i="9"/>
  <c r="P31" i="9"/>
  <c r="P32" i="9"/>
  <c r="P26" i="9"/>
  <c r="P25" i="9"/>
  <c r="L27" i="9"/>
  <c r="L28" i="9"/>
  <c r="L29" i="9"/>
  <c r="L30" i="9"/>
  <c r="L31" i="9"/>
  <c r="L32" i="9"/>
  <c r="L26" i="9"/>
  <c r="L25" i="9"/>
  <c r="D27" i="9"/>
  <c r="D28" i="9"/>
  <c r="D29" i="9"/>
  <c r="D30" i="9"/>
  <c r="D31" i="9"/>
  <c r="D32" i="9"/>
  <c r="D26" i="9"/>
  <c r="D25" i="9"/>
  <c r="H27" i="9"/>
  <c r="H28" i="9"/>
  <c r="H29" i="9"/>
  <c r="H30" i="9"/>
  <c r="H31" i="9"/>
  <c r="H32" i="9"/>
  <c r="H26" i="9"/>
  <c r="H25" i="9"/>
  <c r="T15" i="9"/>
  <c r="T16" i="9"/>
  <c r="T17" i="9"/>
  <c r="T18" i="9"/>
  <c r="T19" i="9"/>
  <c r="T20" i="9"/>
  <c r="T14" i="9"/>
  <c r="T13" i="9"/>
  <c r="P15" i="9"/>
  <c r="P16" i="9"/>
  <c r="P17" i="9"/>
  <c r="P18" i="9"/>
  <c r="P19" i="9"/>
  <c r="P20" i="9"/>
  <c r="P14" i="9"/>
  <c r="P13" i="9"/>
  <c r="L15" i="9"/>
  <c r="L16" i="9"/>
  <c r="L17" i="9"/>
  <c r="L18" i="9"/>
  <c r="L19" i="9"/>
  <c r="L20" i="9"/>
  <c r="L14" i="9"/>
  <c r="L13" i="9"/>
  <c r="L21" i="9" s="1"/>
  <c r="H15" i="9"/>
  <c r="H16" i="9"/>
  <c r="H17" i="9"/>
  <c r="H18" i="9"/>
  <c r="H19" i="9"/>
  <c r="H20" i="9"/>
  <c r="H14" i="9"/>
  <c r="H13" i="9"/>
  <c r="D15" i="9"/>
  <c r="D16" i="9"/>
  <c r="D17" i="9"/>
  <c r="D18" i="9"/>
  <c r="D19" i="9"/>
  <c r="D20" i="9"/>
  <c r="D14" i="9"/>
  <c r="D13" i="9"/>
  <c r="D21" i="9" s="1"/>
  <c r="N6" i="9" l="1"/>
  <c r="T6" i="9" s="1"/>
  <c r="N5" i="9"/>
  <c r="T5" i="9" s="1"/>
  <c r="N4" i="9"/>
  <c r="T4" i="9" s="1"/>
  <c r="N3" i="9"/>
  <c r="T3" i="9" s="1"/>
  <c r="D6" i="9"/>
  <c r="I6" i="9" s="1"/>
  <c r="D5" i="9"/>
  <c r="I5" i="9" s="1"/>
  <c r="Q7" i="9"/>
  <c r="M7" i="9"/>
  <c r="D4" i="9"/>
  <c r="I4" i="9" s="1"/>
  <c r="D3" i="9"/>
  <c r="I3" i="9" s="1"/>
  <c r="L7" i="9"/>
  <c r="Q33" i="9"/>
  <c r="O33" i="9"/>
  <c r="P33" i="9" s="1"/>
  <c r="M33" i="9"/>
  <c r="K33" i="9"/>
  <c r="J33" i="9"/>
  <c r="I33" i="9"/>
  <c r="G33" i="9"/>
  <c r="F33" i="9"/>
  <c r="H33" i="9" s="1"/>
  <c r="E33" i="9"/>
  <c r="C33" i="9"/>
  <c r="B33" i="9"/>
  <c r="D33" i="9" s="1"/>
  <c r="U21" i="9"/>
  <c r="S21" i="9"/>
  <c r="R21" i="9"/>
  <c r="Q21" i="9"/>
  <c r="O21" i="9"/>
  <c r="N21" i="9"/>
  <c r="P21" i="9" s="1"/>
  <c r="M21" i="9"/>
  <c r="K21" i="9"/>
  <c r="J21" i="9"/>
  <c r="I21" i="9"/>
  <c r="H21" i="9"/>
  <c r="G21" i="9"/>
  <c r="F21" i="9"/>
  <c r="E21" i="9"/>
  <c r="C21" i="9"/>
  <c r="B21" i="9"/>
  <c r="T17" i="7"/>
  <c r="T10" i="7"/>
  <c r="T18" i="7" s="1"/>
  <c r="O14" i="7"/>
  <c r="O15" i="7"/>
  <c r="O13" i="7"/>
  <c r="O12" i="7"/>
  <c r="L33" i="9" l="1"/>
  <c r="T21" i="9"/>
  <c r="O17" i="7"/>
  <c r="N7" i="9"/>
  <c r="T7" i="9" s="1"/>
  <c r="J10" i="7"/>
  <c r="J18" i="7" s="1"/>
  <c r="O5" i="7" l="1"/>
  <c r="O10" i="7" s="1"/>
  <c r="Q19" i="7"/>
  <c r="S17" i="7"/>
  <c r="S18" i="7" s="1"/>
  <c r="N16" i="7"/>
  <c r="M16" i="7"/>
  <c r="N15" i="7"/>
  <c r="N14" i="7"/>
  <c r="M14" i="7"/>
  <c r="N13" i="7"/>
  <c r="N12" i="7"/>
  <c r="N5" i="7"/>
  <c r="O18" i="7" l="1"/>
  <c r="T19" i="7" s="1"/>
  <c r="N17" i="7"/>
  <c r="N10" i="7"/>
  <c r="N18" i="7" s="1"/>
  <c r="M17" i="7"/>
  <c r="M18" i="7" l="1"/>
  <c r="R19" i="7" s="1"/>
  <c r="S19" i="7"/>
  <c r="Q7" i="3"/>
  <c r="D13" i="3"/>
  <c r="D14" i="3"/>
  <c r="D15" i="3"/>
  <c r="D16" i="3"/>
  <c r="D17" i="3"/>
  <c r="U33" i="3"/>
  <c r="S33" i="3"/>
  <c r="R33" i="3"/>
  <c r="T27" i="3"/>
  <c r="T28" i="3"/>
  <c r="T29" i="3"/>
  <c r="T30" i="3"/>
  <c r="T31" i="3"/>
  <c r="T32" i="3"/>
  <c r="T26" i="3"/>
  <c r="T25" i="3"/>
  <c r="T33" i="3" l="1"/>
  <c r="Q33" i="3"/>
  <c r="P27" i="3"/>
  <c r="P28" i="3"/>
  <c r="P29" i="3"/>
  <c r="P30" i="3"/>
  <c r="P31" i="3"/>
  <c r="P32" i="3"/>
  <c r="P26" i="3"/>
  <c r="P25" i="3"/>
  <c r="O33" i="3"/>
  <c r="N33" i="3"/>
  <c r="P33" i="3" l="1"/>
  <c r="M33" i="3"/>
  <c r="K33" i="3"/>
  <c r="J33" i="3"/>
  <c r="I33" i="3"/>
  <c r="G33" i="3"/>
  <c r="F33" i="3"/>
  <c r="H27" i="3"/>
  <c r="H28" i="3"/>
  <c r="H29" i="3"/>
  <c r="H30" i="3"/>
  <c r="H31" i="3"/>
  <c r="H32" i="3"/>
  <c r="H26" i="3"/>
  <c r="H25" i="3"/>
  <c r="H33" i="3" l="1"/>
  <c r="E33" i="3"/>
  <c r="C33" i="3"/>
  <c r="B33" i="3"/>
  <c r="D32" i="3"/>
  <c r="D31" i="3"/>
  <c r="D30" i="3"/>
  <c r="D29" i="3"/>
  <c r="D28" i="3"/>
  <c r="D27" i="3"/>
  <c r="D26" i="3"/>
  <c r="D25" i="3"/>
  <c r="U21" i="3"/>
  <c r="S21" i="3"/>
  <c r="R21" i="3"/>
  <c r="Q21" i="3"/>
  <c r="O21" i="3"/>
  <c r="N21" i="3"/>
  <c r="M21" i="3"/>
  <c r="K21" i="3"/>
  <c r="J21" i="3"/>
  <c r="I21" i="3"/>
  <c r="G21" i="3"/>
  <c r="F21" i="3"/>
  <c r="E21" i="3"/>
  <c r="C21" i="3"/>
  <c r="B21" i="3"/>
  <c r="D20" i="3"/>
  <c r="D19" i="3"/>
  <c r="D18" i="3"/>
  <c r="H21" i="3" l="1"/>
</calcChain>
</file>

<file path=xl/sharedStrings.xml><?xml version="1.0" encoding="utf-8"?>
<sst xmlns="http://schemas.openxmlformats.org/spreadsheetml/2006/main" count="1123" uniqueCount="187">
  <si>
    <t>hmotná núdza</t>
  </si>
  <si>
    <t>životné minimum</t>
  </si>
  <si>
    <t>celkový počet štipendií</t>
  </si>
  <si>
    <t>vyplatená suma</t>
  </si>
  <si>
    <t>2011/12</t>
  </si>
  <si>
    <t>2012/13</t>
  </si>
  <si>
    <t>2012/2013</t>
  </si>
  <si>
    <t>september</t>
  </si>
  <si>
    <t>október</t>
  </si>
  <si>
    <t>november</t>
  </si>
  <si>
    <t>december</t>
  </si>
  <si>
    <t>január</t>
  </si>
  <si>
    <t xml:space="preserve"> I.polrok</t>
  </si>
  <si>
    <t>február</t>
  </si>
  <si>
    <t>marec</t>
  </si>
  <si>
    <t>apríl</t>
  </si>
  <si>
    <t>máj</t>
  </si>
  <si>
    <t>jún</t>
  </si>
  <si>
    <t xml:space="preserve"> II.polrok</t>
  </si>
  <si>
    <t>Šk.rok</t>
  </si>
  <si>
    <t>Školský rok 2011 / 2012</t>
  </si>
  <si>
    <t>september 2011</t>
  </si>
  <si>
    <t>október 2011</t>
  </si>
  <si>
    <t>november 2011</t>
  </si>
  <si>
    <t>december 2011</t>
  </si>
  <si>
    <t>január 2012</t>
  </si>
  <si>
    <t>hn</t>
  </si>
  <si>
    <t>žm</t>
  </si>
  <si>
    <t xml:space="preserve">žiadatelia celkove </t>
  </si>
  <si>
    <t>BA</t>
  </si>
  <si>
    <t>TA</t>
  </si>
  <si>
    <t>TN</t>
  </si>
  <si>
    <t>NR</t>
  </si>
  <si>
    <t>ZA</t>
  </si>
  <si>
    <t>BB</t>
  </si>
  <si>
    <t>PO</t>
  </si>
  <si>
    <t>KE</t>
  </si>
  <si>
    <t>SR</t>
  </si>
  <si>
    <t>február 2012</t>
  </si>
  <si>
    <t>marec 2012</t>
  </si>
  <si>
    <t>apríl 2012</t>
  </si>
  <si>
    <t>máj 2012</t>
  </si>
  <si>
    <t>jún 2012</t>
  </si>
  <si>
    <t>V školskom roku 2011/2012 sa na štipendium vyplatilo:</t>
  </si>
  <si>
    <t>hn - počet žiadateľov, ktorým bolo  priznané štipendium z titulu hmotnej núdze</t>
  </si>
  <si>
    <t>žm -  počet žiadateľov, ktorým bolo  priznané štipendium z titulu životného minima</t>
  </si>
  <si>
    <t xml:space="preserve">Počet poberateľov štipendií v jednotlivých regiónoch približne kopíruje mieru nezamestnanosti zverejnenú Štatistickým úradom za jednotlivé obdobia (aj keď počet stredných škôl v jednotlivých regiónoch nie je rovnaký - najmenej TN, najviac PO). </t>
  </si>
  <si>
    <t>vyplatené  €</t>
  </si>
  <si>
    <t>vyplatené €</t>
  </si>
  <si>
    <t>Priemerná výška štipendia:</t>
  </si>
  <si>
    <t>Porovnanie s predchádzajúcimi školskými rokmi pri poskytovaní štipendií podľa §149  školského zákona</t>
  </si>
  <si>
    <r>
      <rPr>
        <b/>
        <sz val="10"/>
        <color rgb="FFC00000"/>
        <rFont val="Arial"/>
        <family val="2"/>
        <charset val="238"/>
      </rPr>
      <t xml:space="preserve">Riaditelia škôl využívajú svoje právomoci pre priznanie štipendia </t>
    </r>
    <r>
      <rPr>
        <sz val="10"/>
        <color rgb="FFC00000"/>
        <rFont val="Arial"/>
        <family val="2"/>
        <charset val="238"/>
      </rPr>
      <t xml:space="preserve">tým, že svoje rozhodnutia o priznaní štipendia podmieňujú dodržiavaním vnútorného poriadku školy. Tým dosahujú zlepšenie najmä dochádzky, čím </t>
    </r>
    <r>
      <rPr>
        <b/>
        <sz val="10"/>
        <color rgb="FFC00000"/>
        <rFont val="Arial"/>
        <family val="2"/>
        <charset val="238"/>
      </rPr>
      <t>sa zvyšuje účinnosť vzdelávacieho procesu</t>
    </r>
    <r>
      <rPr>
        <sz val="10"/>
        <color rgb="FFC00000"/>
        <rFont val="Arial"/>
        <family val="2"/>
        <charset val="238"/>
      </rPr>
      <t xml:space="preserve">. Výška štipendia odstupňovaná  dosiahnutým priemerným prospechom je rozhodujúcim faktorom pre zlepšenie prospechu, čo </t>
    </r>
    <r>
      <rPr>
        <b/>
        <sz val="10"/>
        <color rgb="FFC00000"/>
        <rFont val="Arial"/>
        <family val="2"/>
        <charset val="238"/>
      </rPr>
      <t>má pozitívny vplyv na kvalitu vzdelávania</t>
    </r>
    <r>
      <rPr>
        <sz val="10"/>
        <color rgb="FFC00000"/>
        <rFont val="Arial"/>
        <family val="2"/>
        <charset val="238"/>
      </rPr>
      <t>. Nezanedbateľný vplyv štipendií je aj snaha tých, ktorí ich poberajú, zotrvať v systéme vzdelávania a zvýšiť si kvalifikáciu..</t>
    </r>
  </si>
  <si>
    <t>september 2012</t>
  </si>
  <si>
    <t>október 2012</t>
  </si>
  <si>
    <t>november 2012</t>
  </si>
  <si>
    <t>december 2012</t>
  </si>
  <si>
    <t>január 2013</t>
  </si>
  <si>
    <t>február 2013</t>
  </si>
  <si>
    <t>marec 2013</t>
  </si>
  <si>
    <t>apríl 2013</t>
  </si>
  <si>
    <t>máj 2013</t>
  </si>
  <si>
    <t>jún 2013</t>
  </si>
  <si>
    <t>priemerná výška štipendia</t>
  </si>
  <si>
    <t>celkový počet vyplatených štipendií</t>
  </si>
  <si>
    <t>Školský rok 2012/2013</t>
  </si>
  <si>
    <t>v školskom roku  sa na štipendium vyplatilo:</t>
  </si>
  <si>
    <t>počet štip.</t>
  </si>
  <si>
    <t>2013/14</t>
  </si>
  <si>
    <t>september 2013</t>
  </si>
  <si>
    <t>október 2013</t>
  </si>
  <si>
    <t>november 2013</t>
  </si>
  <si>
    <t>december 2013</t>
  </si>
  <si>
    <t>január 2014</t>
  </si>
  <si>
    <t>február 2014</t>
  </si>
  <si>
    <t>marec 2014</t>
  </si>
  <si>
    <t>apríl 2014</t>
  </si>
  <si>
    <t>máj 2014</t>
  </si>
  <si>
    <t>jún 2014</t>
  </si>
  <si>
    <t>Z prehľadu vidieť pokles štipendiíí:</t>
  </si>
  <si>
    <t>2. v júni - štipendium sa poskytuje v období školského vyučovania - v posledných ročníkoch stredných škol vyučovanie mohlo skončiť už v máji.</t>
  </si>
  <si>
    <t>1. vo februári - školy prehodnocujú oprávnenooeť poberania štipendií - zmenil sa kalendárny rok (neskoro predložené doklady žiakmi)</t>
  </si>
  <si>
    <t>Počet poberateľov štipendií v jednotlivých regiónoch zodpovedá miere nezamestnanosti v tých istých regiónoch</t>
  </si>
  <si>
    <t>Školský rok 2014/2015</t>
  </si>
  <si>
    <t>2014/15</t>
  </si>
  <si>
    <t>Školský rok 2013/2014</t>
  </si>
  <si>
    <t>september 2014</t>
  </si>
  <si>
    <t>október 2014</t>
  </si>
  <si>
    <t>november 2014</t>
  </si>
  <si>
    <t>december 2014</t>
  </si>
  <si>
    <t>január 2015</t>
  </si>
  <si>
    <t>február 2015</t>
  </si>
  <si>
    <t>marec 2015</t>
  </si>
  <si>
    <t>apríl 2015</t>
  </si>
  <si>
    <t>máj 2015</t>
  </si>
  <si>
    <t>jún 2015</t>
  </si>
  <si>
    <t>2015/16</t>
  </si>
  <si>
    <t>Školský rok 2015/2016</t>
  </si>
  <si>
    <t>september 2015</t>
  </si>
  <si>
    <t>október 2015</t>
  </si>
  <si>
    <t>november 2015</t>
  </si>
  <si>
    <t>december 2015</t>
  </si>
  <si>
    <t>január 2016</t>
  </si>
  <si>
    <t>február 2016</t>
  </si>
  <si>
    <t>marec 2016</t>
  </si>
  <si>
    <t>apríl 2016</t>
  </si>
  <si>
    <t>máj 2016</t>
  </si>
  <si>
    <t>jún 2016</t>
  </si>
  <si>
    <t>Celkový počet štipendií v školskom roku 2011/2012:</t>
  </si>
  <si>
    <t xml:space="preserve"> v júni - štipendium sa poskytuje v období školského vyučovania - v posledných ročníkoch stredných škol vyučovanie mohlo skončiť už v máji.</t>
  </si>
  <si>
    <t>Školský rok 2016/2017</t>
  </si>
  <si>
    <t>september 2016</t>
  </si>
  <si>
    <t>október 2016</t>
  </si>
  <si>
    <t>november 2016</t>
  </si>
  <si>
    <t>december 2016</t>
  </si>
  <si>
    <t>január 2017</t>
  </si>
  <si>
    <t>február 2017</t>
  </si>
  <si>
    <t>marec 2017</t>
  </si>
  <si>
    <t>apríl 2017</t>
  </si>
  <si>
    <t>máj 2017</t>
  </si>
  <si>
    <t>jún 2017</t>
  </si>
  <si>
    <t>2016/17</t>
  </si>
  <si>
    <t>2017/18</t>
  </si>
  <si>
    <t>2018/19</t>
  </si>
  <si>
    <t>2019/20</t>
  </si>
  <si>
    <t>2020/21</t>
  </si>
  <si>
    <r>
      <rPr>
        <b/>
        <sz val="10"/>
        <color indexed="62"/>
        <rFont val="Arial"/>
        <family val="2"/>
        <charset val="238"/>
      </rPr>
      <t>Výška štipendia je daná dosiahnutým priemerným prospechom za predchádzajúci polrok školského roku</t>
    </r>
    <r>
      <rPr>
        <sz val="10"/>
        <color indexed="62"/>
        <rFont val="Arial"/>
        <family val="2"/>
        <charset val="238"/>
      </rPr>
      <t xml:space="preserve">, priemerná výška štipendia sa za jednotlivé školské roky môže mierne zvyšiť aj  v dôsledku valorizácie životného minima. V rokoch, v ktorých výška životného minima   nebola  valorizovaná, výška štipendia závisí priamo od dosiahnutého priemerného prospechu štipendistov. </t>
    </r>
  </si>
  <si>
    <t>Školský rok 2017/2018</t>
  </si>
  <si>
    <t>september 2017</t>
  </si>
  <si>
    <t>október 2017</t>
  </si>
  <si>
    <t>november 2017</t>
  </si>
  <si>
    <t>december 2017</t>
  </si>
  <si>
    <t>január 2018</t>
  </si>
  <si>
    <t>február 2018</t>
  </si>
  <si>
    <t>marec 2018</t>
  </si>
  <si>
    <t>apríl 2018</t>
  </si>
  <si>
    <t>máj 2018</t>
  </si>
  <si>
    <t>jún 2018</t>
  </si>
  <si>
    <t>Školský rok 2018/2019</t>
  </si>
  <si>
    <t>september 2018</t>
  </si>
  <si>
    <t>október 2018</t>
  </si>
  <si>
    <t>november 2018</t>
  </si>
  <si>
    <t>december 2018</t>
  </si>
  <si>
    <t>január 2019</t>
  </si>
  <si>
    <t>február 2019</t>
  </si>
  <si>
    <t>marec 2019</t>
  </si>
  <si>
    <t>apríl 2019</t>
  </si>
  <si>
    <t>máj 2019</t>
  </si>
  <si>
    <t>jún 2019</t>
  </si>
  <si>
    <t>Školský rok 2019/2020</t>
  </si>
  <si>
    <t>september 2019</t>
  </si>
  <si>
    <t>október 2019</t>
  </si>
  <si>
    <t>november 2019</t>
  </si>
  <si>
    <t>december 2019</t>
  </si>
  <si>
    <t>január 2020</t>
  </si>
  <si>
    <t>február 2020</t>
  </si>
  <si>
    <t>marec 2020</t>
  </si>
  <si>
    <t>apríl 2020</t>
  </si>
  <si>
    <t>máj 2020</t>
  </si>
  <si>
    <t>jún 2020</t>
  </si>
  <si>
    <t>Školský rok 2020/2021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</si>
  <si>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</si>
  <si>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</si>
  <si>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</si>
  <si>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</si>
  <si>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</si>
  <si>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</si>
  <si>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</si>
  <si>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</si>
  <si>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</si>
  <si>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jún 2021</t>
  </si>
  <si>
    <t>Počet poberateľov štipendií v jednotlivých regiónoch približne zodpovedá miere nezamestnanosti v tých istých regiónoch</t>
  </si>
  <si>
    <t>2021/22</t>
  </si>
  <si>
    <t>2022/23</t>
  </si>
  <si>
    <t>2023/24</t>
  </si>
  <si>
    <t>2024/25</t>
  </si>
  <si>
    <t>2025/26</t>
  </si>
  <si>
    <t>september 2021</t>
  </si>
  <si>
    <t>október 2021</t>
  </si>
  <si>
    <t>november 2021</t>
  </si>
  <si>
    <t>december 2021</t>
  </si>
  <si>
    <t>január 2022</t>
  </si>
  <si>
    <t>február 2022</t>
  </si>
  <si>
    <t>marec 2022</t>
  </si>
  <si>
    <t>apríl 2022</t>
  </si>
  <si>
    <t>máj 2022</t>
  </si>
  <si>
    <t>jún 2022</t>
  </si>
  <si>
    <t>Školský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</si>
</sst>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&quot;Sk&quot;_-;\-* #,##0.00\ &quot;Sk&quot;_-;_-* &quot;-&quot;??\ &quot;Sk&quot;_-;_-@_-"/>
    <numFmt numFmtId="165" formatCode="_-* #,##0.00\ [$€-1]_-;\-* #,##0.00\ [$€-1]_-;_-* &quot;-&quot;??\ [$€-1]_-;_-@_-"/>
    <numFmt numFmtId="166" formatCode="_-* #,##0.00\ [$Sk-41B]_-;\-* #,##0.00\ [$Sk-41B]_-;_-* &quot;-&quot;??\ [$Sk-41B]_-;_-@_-"/>
    <numFmt numFmtId="167" formatCode="#,##0.00\ &quot;€&quot;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18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2"/>
      <color theme="8" tint="-0.499984740745262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3"/>
      <name val="Arial"/>
      <family val="2"/>
      <charset val="238"/>
    </font>
    <font>
      <sz val="9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2"/>
      <color indexed="8"/>
      <name val="Arial Narrow"/>
      <family val="2"/>
    </font>
    <font>
      <b/>
      <sz val="12"/>
      <color rgb="FFC00000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b/>
      <sz val="8"/>
      <color theme="3" tint="-0.249977111117893"/>
      <name val="Arial Narrow"/>
      <family val="2"/>
      <charset val="238"/>
    </font>
    <font>
      <b/>
      <sz val="12"/>
      <color theme="3" tint="-0.249977111117893"/>
      <name val="Arial Narrow"/>
      <family val="2"/>
      <charset val="238"/>
    </font>
    <font>
      <b/>
      <sz val="8"/>
      <color rgb="FF598600"/>
      <name val="Arial Narrow"/>
      <family val="2"/>
      <charset val="238"/>
    </font>
    <font>
      <b/>
      <sz val="12"/>
      <color rgb="FF598600"/>
      <name val="Arial Narrow"/>
      <family val="2"/>
      <charset val="238"/>
    </font>
    <font>
      <sz val="8"/>
      <color indexed="12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15">
    <xf numFmtId="0" fontId="0" fillId="0" borderId="0" xfId="0"/>
    <xf numFmtId="0" fontId="15" fillId="0" borderId="0" xfId="2" applyFont="1"/>
    <xf numFmtId="0" fontId="2" fillId="0" borderId="43" xfId="2" applyBorder="1"/>
    <xf numFmtId="3" fontId="16" fillId="9" borderId="4" xfId="2" applyNumberFormat="1" applyFont="1" applyFill="1" applyBorder="1"/>
    <xf numFmtId="3" fontId="16" fillId="9" borderId="2" xfId="2" applyNumberFormat="1" applyFont="1" applyFill="1" applyBorder="1"/>
    <xf numFmtId="3" fontId="16" fillId="9" borderId="44" xfId="2" applyNumberFormat="1" applyFont="1" applyFill="1" applyBorder="1"/>
    <xf numFmtId="0" fontId="16" fillId="0" borderId="22" xfId="2" applyFont="1" applyBorder="1" applyAlignment="1">
      <alignment horizontal="center"/>
    </xf>
    <xf numFmtId="0" fontId="16" fillId="0" borderId="23" xfId="2" applyFont="1" applyBorder="1" applyAlignment="1">
      <alignment horizontal="center"/>
    </xf>
    <xf numFmtId="0" fontId="16" fillId="0" borderId="24" xfId="2" applyFont="1" applyBorder="1" applyAlignment="1">
      <alignment horizontal="center"/>
    </xf>
    <xf numFmtId="0" fontId="2" fillId="0" borderId="0" xfId="2"/>
    <xf numFmtId="3" fontId="2" fillId="0" borderId="0" xfId="2" applyNumberFormat="1"/>
    <xf numFmtId="3" fontId="6" fillId="0" borderId="0" xfId="2" applyNumberFormat="1" applyFont="1"/>
    <xf numFmtId="3" fontId="6" fillId="0" borderId="0" xfId="2" applyNumberFormat="1" applyFont="1" applyBorder="1"/>
    <xf numFmtId="3" fontId="6" fillId="4" borderId="0" xfId="2" applyNumberFormat="1" applyFont="1" applyFill="1"/>
    <xf numFmtId="3" fontId="2" fillId="4" borderId="0" xfId="2" applyNumberFormat="1" applyFill="1"/>
    <xf numFmtId="0" fontId="2" fillId="0" borderId="21" xfId="2" applyBorder="1"/>
    <xf numFmtId="0" fontId="7" fillId="0" borderId="22" xfId="2" applyFont="1" applyBorder="1"/>
    <xf numFmtId="0" fontId="7" fillId="0" borderId="23" xfId="2" applyFont="1" applyBorder="1"/>
    <xf numFmtId="0" fontId="7" fillId="0" borderId="24" xfId="2" applyFont="1" applyBorder="1"/>
    <xf numFmtId="0" fontId="7" fillId="0" borderId="36" xfId="2" applyFont="1" applyBorder="1" applyAlignment="1">
      <alignment vertical="center"/>
    </xf>
    <xf numFmtId="0" fontId="11" fillId="3" borderId="7" xfId="2" applyFont="1" applyFill="1" applyBorder="1" applyAlignment="1">
      <alignment vertical="center"/>
    </xf>
    <xf numFmtId="0" fontId="11" fillId="3" borderId="3" xfId="2" applyFont="1" applyFill="1" applyBorder="1" applyAlignment="1">
      <alignment vertical="center"/>
    </xf>
    <xf numFmtId="0" fontId="12" fillId="3" borderId="3" xfId="2" applyFont="1" applyFill="1" applyBorder="1" applyAlignment="1">
      <alignment vertical="center" wrapText="1"/>
    </xf>
    <xf numFmtId="0" fontId="12" fillId="3" borderId="30" xfId="2" applyFont="1" applyFill="1" applyBorder="1" applyAlignment="1">
      <alignment horizontal="center" vertical="center" wrapText="1"/>
    </xf>
    <xf numFmtId="0" fontId="7" fillId="0" borderId="21" xfId="2" applyFont="1" applyBorder="1"/>
    <xf numFmtId="0" fontId="2" fillId="0" borderId="0" xfId="2" applyBorder="1"/>
    <xf numFmtId="0" fontId="26" fillId="4" borderId="0" xfId="2" applyFont="1" applyFill="1" applyBorder="1" applyAlignment="1">
      <alignment vertical="center"/>
    </xf>
    <xf numFmtId="0" fontId="27" fillId="0" borderId="0" xfId="2" applyFont="1" applyBorder="1"/>
    <xf numFmtId="165" fontId="27" fillId="0" borderId="0" xfId="2" applyNumberFormat="1" applyFont="1" applyBorder="1" applyAlignment="1"/>
    <xf numFmtId="0" fontId="5" fillId="0" borderId="0" xfId="2" applyFont="1" applyBorder="1" applyAlignment="1">
      <alignment horizontal="right"/>
    </xf>
    <xf numFmtId="0" fontId="2" fillId="0" borderId="0" xfId="2" applyBorder="1" applyAlignment="1">
      <alignment vertical="center"/>
    </xf>
    <xf numFmtId="0" fontId="27" fillId="4" borderId="0" xfId="1" applyFont="1" applyFill="1" applyBorder="1" applyAlignment="1" applyProtection="1"/>
    <xf numFmtId="4" fontId="27" fillId="4" borderId="0" xfId="1" applyNumberFormat="1" applyFont="1" applyFill="1" applyBorder="1" applyAlignment="1">
      <alignment horizontal="right"/>
    </xf>
    <xf numFmtId="0" fontId="27" fillId="4" borderId="0" xfId="1" applyFont="1" applyFill="1" applyBorder="1"/>
    <xf numFmtId="49" fontId="28" fillId="0" borderId="0" xfId="2" applyNumberFormat="1" applyFont="1" applyBorder="1" applyAlignment="1">
      <alignment horizontal="right"/>
    </xf>
    <xf numFmtId="3" fontId="2" fillId="0" borderId="0" xfId="2" applyNumberFormat="1" applyBorder="1"/>
    <xf numFmtId="0" fontId="2" fillId="0" borderId="38" xfId="2" applyBorder="1"/>
    <xf numFmtId="0" fontId="5" fillId="0" borderId="0" xfId="2" applyFont="1"/>
    <xf numFmtId="0" fontId="11" fillId="5" borderId="7" xfId="2" applyFont="1" applyFill="1" applyBorder="1" applyAlignment="1">
      <alignment vertical="center"/>
    </xf>
    <xf numFmtId="0" fontId="11" fillId="5" borderId="3" xfId="2" applyFont="1" applyFill="1" applyBorder="1" applyAlignment="1">
      <alignment vertical="center"/>
    </xf>
    <xf numFmtId="0" fontId="12" fillId="5" borderId="3" xfId="2" applyFont="1" applyFill="1" applyBorder="1" applyAlignment="1">
      <alignment vertical="center" wrapText="1"/>
    </xf>
    <xf numFmtId="0" fontId="12" fillId="5" borderId="30" xfId="2" applyFont="1" applyFill="1" applyBorder="1" applyAlignment="1">
      <alignment horizontal="center" vertical="center" wrapText="1"/>
    </xf>
    <xf numFmtId="3" fontId="8" fillId="5" borderId="18" xfId="2" applyNumberFormat="1" applyFont="1" applyFill="1" applyBorder="1"/>
    <xf numFmtId="0" fontId="11" fillId="6" borderId="7" xfId="2" applyFont="1" applyFill="1" applyBorder="1" applyAlignment="1">
      <alignment vertical="center"/>
    </xf>
    <xf numFmtId="0" fontId="11" fillId="6" borderId="3" xfId="2" applyFont="1" applyFill="1" applyBorder="1" applyAlignment="1">
      <alignment vertical="center"/>
    </xf>
    <xf numFmtId="0" fontId="12" fillId="6" borderId="3" xfId="2" applyFont="1" applyFill="1" applyBorder="1" applyAlignment="1">
      <alignment vertical="center" wrapText="1"/>
    </xf>
    <xf numFmtId="0" fontId="12" fillId="6" borderId="30" xfId="2" applyFont="1" applyFill="1" applyBorder="1" applyAlignment="1">
      <alignment horizontal="center" vertical="center" wrapText="1"/>
    </xf>
    <xf numFmtId="3" fontId="9" fillId="6" borderId="2" xfId="2" applyNumberFormat="1" applyFont="1" applyFill="1" applyBorder="1"/>
    <xf numFmtId="3" fontId="9" fillId="6" borderId="4" xfId="2" applyNumberFormat="1" applyFont="1" applyFill="1" applyBorder="1"/>
    <xf numFmtId="0" fontId="11" fillId="7" borderId="7" xfId="2" applyFont="1" applyFill="1" applyBorder="1" applyAlignment="1">
      <alignment vertical="center"/>
    </xf>
    <xf numFmtId="0" fontId="11" fillId="7" borderId="3" xfId="2" applyFont="1" applyFill="1" applyBorder="1" applyAlignment="1">
      <alignment vertical="center"/>
    </xf>
    <xf numFmtId="0" fontId="12" fillId="7" borderId="3" xfId="2" applyFont="1" applyFill="1" applyBorder="1" applyAlignment="1">
      <alignment vertical="center" wrapText="1"/>
    </xf>
    <xf numFmtId="0" fontId="12" fillId="7" borderId="30" xfId="2" applyFont="1" applyFill="1" applyBorder="1" applyAlignment="1">
      <alignment horizontal="center" vertical="center" wrapText="1"/>
    </xf>
    <xf numFmtId="3" fontId="9" fillId="7" borderId="2" xfId="2" applyNumberFormat="1" applyFont="1" applyFill="1" applyBorder="1" applyAlignment="1">
      <alignment horizontal="right"/>
    </xf>
    <xf numFmtId="3" fontId="9" fillId="7" borderId="4" xfId="2" applyNumberFormat="1" applyFont="1" applyFill="1" applyBorder="1" applyAlignment="1">
      <alignment horizontal="right"/>
    </xf>
    <xf numFmtId="3" fontId="10" fillId="5" borderId="2" xfId="2" applyNumberFormat="1" applyFont="1" applyFill="1" applyBorder="1"/>
    <xf numFmtId="3" fontId="9" fillId="5" borderId="2" xfId="2" applyNumberFormat="1" applyFont="1" applyFill="1" applyBorder="1" applyAlignment="1">
      <alignment horizontal="right"/>
    </xf>
    <xf numFmtId="3" fontId="9" fillId="5" borderId="4" xfId="2" applyNumberFormat="1" applyFont="1" applyFill="1" applyBorder="1" applyAlignment="1">
      <alignment horizontal="right"/>
    </xf>
    <xf numFmtId="3" fontId="19" fillId="5" borderId="20" xfId="2" applyNumberFormat="1" applyFont="1" applyFill="1" applyBorder="1"/>
    <xf numFmtId="3" fontId="19" fillId="5" borderId="14" xfId="2" applyNumberFormat="1" applyFont="1" applyFill="1" applyBorder="1"/>
    <xf numFmtId="3" fontId="18" fillId="5" borderId="14" xfId="2" applyNumberFormat="1" applyFont="1" applyFill="1" applyBorder="1" applyAlignment="1">
      <alignment horizontal="right"/>
    </xf>
    <xf numFmtId="4" fontId="18" fillId="5" borderId="28" xfId="2" applyNumberFormat="1" applyFont="1" applyFill="1" applyBorder="1"/>
    <xf numFmtId="3" fontId="20" fillId="6" borderId="20" xfId="2" applyNumberFormat="1" applyFont="1" applyFill="1" applyBorder="1"/>
    <xf numFmtId="3" fontId="20" fillId="6" borderId="14" xfId="2" applyNumberFormat="1" applyFont="1" applyFill="1" applyBorder="1"/>
    <xf numFmtId="3" fontId="21" fillId="6" borderId="14" xfId="2" applyNumberFormat="1" applyFont="1" applyFill="1" applyBorder="1"/>
    <xf numFmtId="4" fontId="21" fillId="6" borderId="28" xfId="2" applyNumberFormat="1" applyFont="1" applyFill="1" applyBorder="1"/>
    <xf numFmtId="0" fontId="20" fillId="7" borderId="20" xfId="2" applyFont="1" applyFill="1" applyBorder="1"/>
    <xf numFmtId="3" fontId="21" fillId="7" borderId="14" xfId="2" applyNumberFormat="1" applyFont="1" applyFill="1" applyBorder="1"/>
    <xf numFmtId="4" fontId="21" fillId="7" borderId="28" xfId="2" applyNumberFormat="1" applyFont="1" applyFill="1" applyBorder="1"/>
    <xf numFmtId="4" fontId="9" fillId="5" borderId="2" xfId="2" applyNumberFormat="1" applyFont="1" applyFill="1" applyBorder="1"/>
    <xf numFmtId="0" fontId="16" fillId="6" borderId="2" xfId="2" applyFont="1" applyFill="1" applyBorder="1"/>
    <xf numFmtId="0" fontId="16" fillId="7" borderId="2" xfId="2" applyFont="1" applyFill="1" applyBorder="1"/>
    <xf numFmtId="0" fontId="7" fillId="0" borderId="40" xfId="2" applyFont="1" applyBorder="1"/>
    <xf numFmtId="3" fontId="8" fillId="5" borderId="32" xfId="2" applyNumberFormat="1" applyFont="1" applyFill="1" applyBorder="1"/>
    <xf numFmtId="3" fontId="10" fillId="5" borderId="4" xfId="2" applyNumberFormat="1" applyFont="1" applyFill="1" applyBorder="1"/>
    <xf numFmtId="4" fontId="9" fillId="5" borderId="4" xfId="2" applyNumberFormat="1" applyFont="1" applyFill="1" applyBorder="1"/>
    <xf numFmtId="0" fontId="16" fillId="6" borderId="4" xfId="2" applyFont="1" applyFill="1" applyBorder="1"/>
    <xf numFmtId="0" fontId="16" fillId="7" borderId="4" xfId="2" applyFont="1" applyFill="1" applyBorder="1"/>
    <xf numFmtId="0" fontId="18" fillId="0" borderId="31" xfId="2" applyFont="1" applyBorder="1"/>
    <xf numFmtId="3" fontId="8" fillId="5" borderId="41" xfId="2" applyNumberFormat="1" applyFont="1" applyFill="1" applyBorder="1"/>
    <xf numFmtId="3" fontId="10" fillId="5" borderId="42" xfId="2" applyNumberFormat="1" applyFont="1" applyFill="1" applyBorder="1"/>
    <xf numFmtId="3" fontId="9" fillId="5" borderId="42" xfId="2" applyNumberFormat="1" applyFont="1" applyFill="1" applyBorder="1" applyAlignment="1">
      <alignment horizontal="right"/>
    </xf>
    <xf numFmtId="4" fontId="9" fillId="5" borderId="42" xfId="2" applyNumberFormat="1" applyFont="1" applyFill="1" applyBorder="1"/>
    <xf numFmtId="0" fontId="16" fillId="6" borderId="42" xfId="2" applyFont="1" applyFill="1" applyBorder="1"/>
    <xf numFmtId="3" fontId="9" fillId="6" borderId="42" xfId="2" applyNumberFormat="1" applyFont="1" applyFill="1" applyBorder="1"/>
    <xf numFmtId="0" fontId="16" fillId="7" borderId="42" xfId="2" applyFont="1" applyFill="1" applyBorder="1"/>
    <xf numFmtId="3" fontId="9" fillId="7" borderId="42" xfId="2" applyNumberFormat="1" applyFont="1" applyFill="1" applyBorder="1" applyAlignment="1">
      <alignment horizontal="right"/>
    </xf>
    <xf numFmtId="3" fontId="15" fillId="4" borderId="16" xfId="2" applyNumberFormat="1" applyFont="1" applyFill="1" applyBorder="1"/>
    <xf numFmtId="0" fontId="15" fillId="4" borderId="16" xfId="2" applyFont="1" applyFill="1" applyBorder="1"/>
    <xf numFmtId="3" fontId="22" fillId="4" borderId="16" xfId="2" applyNumberFormat="1" applyFont="1" applyFill="1" applyBorder="1"/>
    <xf numFmtId="165" fontId="22" fillId="4" borderId="16" xfId="2" applyNumberFormat="1" applyFont="1" applyFill="1" applyBorder="1"/>
    <xf numFmtId="4" fontId="17" fillId="6" borderId="4" xfId="2" applyNumberFormat="1" applyFont="1" applyFill="1" applyBorder="1"/>
    <xf numFmtId="4" fontId="17" fillId="6" borderId="2" xfId="2" applyNumberFormat="1" applyFont="1" applyFill="1" applyBorder="1"/>
    <xf numFmtId="4" fontId="17" fillId="6" borderId="42" xfId="2" applyNumberFormat="1" applyFont="1" applyFill="1" applyBorder="1"/>
    <xf numFmtId="4" fontId="17" fillId="7" borderId="4" xfId="2" applyNumberFormat="1" applyFont="1" applyFill="1" applyBorder="1"/>
    <xf numFmtId="4" fontId="17" fillId="7" borderId="2" xfId="2" applyNumberFormat="1" applyFont="1" applyFill="1" applyBorder="1"/>
    <xf numFmtId="4" fontId="17" fillId="7" borderId="42" xfId="2" applyNumberFormat="1" applyFont="1" applyFill="1" applyBorder="1"/>
    <xf numFmtId="4" fontId="15" fillId="4" borderId="16" xfId="2" applyNumberFormat="1" applyFont="1" applyFill="1" applyBorder="1"/>
    <xf numFmtId="0" fontId="11" fillId="10" borderId="7" xfId="2" applyFont="1" applyFill="1" applyBorder="1" applyAlignment="1">
      <alignment vertical="center"/>
    </xf>
    <xf numFmtId="0" fontId="11" fillId="10" borderId="3" xfId="2" applyFont="1" applyFill="1" applyBorder="1" applyAlignment="1">
      <alignment vertical="center"/>
    </xf>
    <xf numFmtId="0" fontId="12" fillId="10" borderId="3" xfId="2" applyFont="1" applyFill="1" applyBorder="1" applyAlignment="1">
      <alignment vertical="center" wrapText="1"/>
    </xf>
    <xf numFmtId="0" fontId="12" fillId="10" borderId="30" xfId="2" applyFont="1" applyFill="1" applyBorder="1" applyAlignment="1">
      <alignment horizontal="center" vertical="center" wrapText="1"/>
    </xf>
    <xf numFmtId="3" fontId="10" fillId="10" borderId="10" xfId="2" applyNumberFormat="1" applyFont="1" applyFill="1" applyBorder="1" applyAlignment="1">
      <alignment horizontal="right" wrapText="1"/>
    </xf>
    <xf numFmtId="3" fontId="9" fillId="10" borderId="1" xfId="2" applyNumberFormat="1" applyFont="1" applyFill="1" applyBorder="1"/>
    <xf numFmtId="4" fontId="10" fillId="10" borderId="26" xfId="2" applyNumberFormat="1" applyFont="1" applyFill="1" applyBorder="1" applyAlignment="1">
      <alignment horizontal="right" wrapText="1"/>
    </xf>
    <xf numFmtId="3" fontId="10" fillId="10" borderId="12" xfId="2" applyNumberFormat="1" applyFont="1" applyFill="1" applyBorder="1" applyAlignment="1">
      <alignment horizontal="right" wrapText="1"/>
    </xf>
    <xf numFmtId="3" fontId="9" fillId="10" borderId="2" xfId="2" applyNumberFormat="1" applyFont="1" applyFill="1" applyBorder="1"/>
    <xf numFmtId="4" fontId="10" fillId="10" borderId="27" xfId="2" applyNumberFormat="1" applyFont="1" applyFill="1" applyBorder="1" applyAlignment="1">
      <alignment horizontal="right" wrapText="1"/>
    </xf>
    <xf numFmtId="3" fontId="10" fillId="10" borderId="8" xfId="2" applyNumberFormat="1" applyFont="1" applyFill="1" applyBorder="1" applyAlignment="1">
      <alignment horizontal="right" wrapText="1"/>
    </xf>
    <xf numFmtId="3" fontId="9" fillId="10" borderId="15" xfId="2" applyNumberFormat="1" applyFont="1" applyFill="1" applyBorder="1"/>
    <xf numFmtId="4" fontId="10" fillId="10" borderId="28" xfId="2" applyNumberFormat="1" applyFont="1" applyFill="1" applyBorder="1" applyAlignment="1">
      <alignment horizontal="right" wrapText="1"/>
    </xf>
    <xf numFmtId="0" fontId="11" fillId="8" borderId="7" xfId="2" applyFont="1" applyFill="1" applyBorder="1" applyAlignment="1">
      <alignment vertical="center"/>
    </xf>
    <xf numFmtId="0" fontId="11" fillId="8" borderId="3" xfId="2" applyFont="1" applyFill="1" applyBorder="1" applyAlignment="1">
      <alignment vertical="center"/>
    </xf>
    <xf numFmtId="0" fontId="12" fillId="8" borderId="3" xfId="2" applyFont="1" applyFill="1" applyBorder="1" applyAlignment="1">
      <alignment vertical="center" wrapText="1"/>
    </xf>
    <xf numFmtId="0" fontId="12" fillId="8" borderId="30" xfId="2" applyFont="1" applyFill="1" applyBorder="1" applyAlignment="1">
      <alignment horizontal="center" vertical="center" wrapText="1"/>
    </xf>
    <xf numFmtId="3" fontId="9" fillId="8" borderId="2" xfId="2" applyNumberFormat="1" applyFont="1" applyFill="1" applyBorder="1"/>
    <xf numFmtId="0" fontId="11" fillId="9" borderId="7" xfId="2" applyFont="1" applyFill="1" applyBorder="1" applyAlignment="1">
      <alignment vertical="center"/>
    </xf>
    <xf numFmtId="0" fontId="12" fillId="9" borderId="3" xfId="2" applyFont="1" applyFill="1" applyBorder="1" applyAlignment="1">
      <alignment vertical="center" wrapText="1"/>
    </xf>
    <xf numFmtId="0" fontId="12" fillId="9" borderId="30" xfId="2" applyFont="1" applyFill="1" applyBorder="1" applyAlignment="1">
      <alignment horizontal="center" vertical="center" wrapText="1"/>
    </xf>
    <xf numFmtId="3" fontId="9" fillId="9" borderId="2" xfId="2" applyNumberFormat="1" applyFont="1" applyFill="1" applyBorder="1"/>
    <xf numFmtId="3" fontId="9" fillId="9" borderId="42" xfId="2" applyNumberFormat="1" applyFont="1" applyFill="1" applyBorder="1"/>
    <xf numFmtId="0" fontId="16" fillId="10" borderId="4" xfId="2" applyFont="1" applyFill="1" applyBorder="1"/>
    <xf numFmtId="3" fontId="9" fillId="10" borderId="4" xfId="2" applyNumberFormat="1" applyFont="1" applyFill="1" applyBorder="1"/>
    <xf numFmtId="0" fontId="16" fillId="10" borderId="2" xfId="2" applyFont="1" applyFill="1" applyBorder="1"/>
    <xf numFmtId="0" fontId="16" fillId="10" borderId="42" xfId="2" applyFont="1" applyFill="1" applyBorder="1"/>
    <xf numFmtId="3" fontId="9" fillId="10" borderId="42" xfId="2" applyNumberFormat="1" applyFont="1" applyFill="1" applyBorder="1"/>
    <xf numFmtId="3" fontId="20" fillId="10" borderId="20" xfId="2" applyNumberFormat="1" applyFont="1" applyFill="1" applyBorder="1"/>
    <xf numFmtId="3" fontId="21" fillId="10" borderId="14" xfId="2" applyNumberFormat="1" applyFont="1" applyFill="1" applyBorder="1"/>
    <xf numFmtId="3" fontId="10" fillId="10" borderId="11" xfId="2" applyNumberFormat="1" applyFont="1" applyFill="1" applyBorder="1" applyAlignment="1">
      <alignment horizontal="right" wrapText="1"/>
    </xf>
    <xf numFmtId="3" fontId="10" fillId="10" borderId="13" xfId="2" applyNumberFormat="1" applyFont="1" applyFill="1" applyBorder="1" applyAlignment="1">
      <alignment horizontal="right" wrapText="1"/>
    </xf>
    <xf numFmtId="3" fontId="10" fillId="10" borderId="9" xfId="2" applyNumberFormat="1" applyFont="1" applyFill="1" applyBorder="1" applyAlignment="1">
      <alignment horizontal="right" wrapText="1"/>
    </xf>
    <xf numFmtId="3" fontId="10" fillId="10" borderId="17" xfId="2" applyNumberFormat="1" applyFont="1" applyFill="1" applyBorder="1" applyAlignment="1">
      <alignment horizontal="right" wrapText="1"/>
    </xf>
    <xf numFmtId="3" fontId="10" fillId="10" borderId="18" xfId="2" applyNumberFormat="1" applyFont="1" applyFill="1" applyBorder="1" applyAlignment="1">
      <alignment horizontal="right" wrapText="1"/>
    </xf>
    <xf numFmtId="3" fontId="10" fillId="10" borderId="20" xfId="2" applyNumberFormat="1" applyFont="1" applyFill="1" applyBorder="1" applyAlignment="1">
      <alignment horizontal="right" wrapText="1"/>
    </xf>
    <xf numFmtId="0" fontId="11" fillId="11" borderId="7" xfId="2" applyFont="1" applyFill="1" applyBorder="1" applyAlignment="1">
      <alignment vertical="center"/>
    </xf>
    <xf numFmtId="0" fontId="11" fillId="11" borderId="3" xfId="2" applyFont="1" applyFill="1" applyBorder="1" applyAlignment="1">
      <alignment vertical="center"/>
    </xf>
    <xf numFmtId="0" fontId="12" fillId="11" borderId="3" xfId="2" applyFont="1" applyFill="1" applyBorder="1" applyAlignment="1">
      <alignment vertical="center" wrapText="1"/>
    </xf>
    <xf numFmtId="0" fontId="12" fillId="11" borderId="30" xfId="2" applyFont="1" applyFill="1" applyBorder="1" applyAlignment="1">
      <alignment horizontal="center" vertical="center" wrapText="1"/>
    </xf>
    <xf numFmtId="3" fontId="10" fillId="11" borderId="10" xfId="2" applyNumberFormat="1" applyFont="1" applyFill="1" applyBorder="1" applyAlignment="1">
      <alignment horizontal="right" wrapText="1"/>
    </xf>
    <xf numFmtId="3" fontId="10" fillId="11" borderId="11" xfId="2" applyNumberFormat="1" applyFont="1" applyFill="1" applyBorder="1" applyAlignment="1">
      <alignment horizontal="right" wrapText="1"/>
    </xf>
    <xf numFmtId="3" fontId="9" fillId="11" borderId="1" xfId="2" applyNumberFormat="1" applyFont="1" applyFill="1" applyBorder="1"/>
    <xf numFmtId="4" fontId="10" fillId="11" borderId="26" xfId="2" applyNumberFormat="1" applyFont="1" applyFill="1" applyBorder="1" applyAlignment="1">
      <alignment horizontal="right" wrapText="1"/>
    </xf>
    <xf numFmtId="3" fontId="10" fillId="11" borderId="12" xfId="2" applyNumberFormat="1" applyFont="1" applyFill="1" applyBorder="1" applyAlignment="1">
      <alignment horizontal="right" wrapText="1"/>
    </xf>
    <xf numFmtId="3" fontId="10" fillId="11" borderId="13" xfId="2" applyNumberFormat="1" applyFont="1" applyFill="1" applyBorder="1" applyAlignment="1">
      <alignment horizontal="right" wrapText="1"/>
    </xf>
    <xf numFmtId="3" fontId="9" fillId="11" borderId="2" xfId="2" applyNumberFormat="1" applyFont="1" applyFill="1" applyBorder="1"/>
    <xf numFmtId="4" fontId="10" fillId="11" borderId="27" xfId="2" applyNumberFormat="1" applyFont="1" applyFill="1" applyBorder="1" applyAlignment="1">
      <alignment horizontal="right" wrapText="1"/>
    </xf>
    <xf numFmtId="3" fontId="10" fillId="11" borderId="8" xfId="2" applyNumberFormat="1" applyFont="1" applyFill="1" applyBorder="1" applyAlignment="1">
      <alignment horizontal="right" wrapText="1"/>
    </xf>
    <xf numFmtId="3" fontId="10" fillId="11" borderId="9" xfId="2" applyNumberFormat="1" applyFont="1" applyFill="1" applyBorder="1" applyAlignment="1">
      <alignment horizontal="right" wrapText="1"/>
    </xf>
    <xf numFmtId="3" fontId="9" fillId="11" borderId="15" xfId="2" applyNumberFormat="1" applyFont="1" applyFill="1" applyBorder="1"/>
    <xf numFmtId="4" fontId="10" fillId="11" borderId="28" xfId="2" applyNumberFormat="1" applyFont="1" applyFill="1" applyBorder="1" applyAlignment="1">
      <alignment horizontal="right" wrapText="1"/>
    </xf>
    <xf numFmtId="3" fontId="9" fillId="8" borderId="42" xfId="2" applyNumberFormat="1" applyFont="1" applyFill="1" applyBorder="1"/>
    <xf numFmtId="3" fontId="9" fillId="8" borderId="4" xfId="2" applyNumberFormat="1" applyFont="1" applyFill="1" applyBorder="1"/>
    <xf numFmtId="3" fontId="10" fillId="9" borderId="17" xfId="2" applyNumberFormat="1" applyFont="1" applyFill="1" applyBorder="1" applyAlignment="1">
      <alignment horizontal="right" wrapText="1"/>
    </xf>
    <xf numFmtId="3" fontId="10" fillId="9" borderId="10" xfId="2" applyNumberFormat="1" applyFont="1" applyFill="1" applyBorder="1" applyAlignment="1">
      <alignment horizontal="right" wrapText="1"/>
    </xf>
    <xf numFmtId="3" fontId="9" fillId="9" borderId="1" xfId="2" applyNumberFormat="1" applyFont="1" applyFill="1" applyBorder="1"/>
    <xf numFmtId="4" fontId="10" fillId="9" borderId="26" xfId="2" applyNumberFormat="1" applyFont="1" applyFill="1" applyBorder="1" applyAlignment="1">
      <alignment horizontal="right" wrapText="1"/>
    </xf>
    <xf numFmtId="3" fontId="10" fillId="9" borderId="18" xfId="2" applyNumberFormat="1" applyFont="1" applyFill="1" applyBorder="1" applyAlignment="1">
      <alignment horizontal="right" wrapText="1"/>
    </xf>
    <xf numFmtId="3" fontId="10" fillId="9" borderId="12" xfId="2" applyNumberFormat="1" applyFont="1" applyFill="1" applyBorder="1" applyAlignment="1">
      <alignment horizontal="right" wrapText="1"/>
    </xf>
    <xf numFmtId="4" fontId="10" fillId="9" borderId="27" xfId="2" applyNumberFormat="1" applyFont="1" applyFill="1" applyBorder="1" applyAlignment="1">
      <alignment horizontal="right" wrapText="1"/>
    </xf>
    <xf numFmtId="3" fontId="10" fillId="9" borderId="19" xfId="2" applyNumberFormat="1" applyFont="1" applyFill="1" applyBorder="1" applyAlignment="1">
      <alignment horizontal="right" wrapText="1"/>
    </xf>
    <xf numFmtId="3" fontId="10" fillId="9" borderId="8" xfId="2" applyNumberFormat="1" applyFont="1" applyFill="1" applyBorder="1" applyAlignment="1">
      <alignment horizontal="right" wrapText="1"/>
    </xf>
    <xf numFmtId="4" fontId="10" fillId="9" borderId="29" xfId="2" applyNumberFormat="1" applyFont="1" applyFill="1" applyBorder="1" applyAlignment="1">
      <alignment horizontal="right" wrapText="1"/>
    </xf>
    <xf numFmtId="0" fontId="12" fillId="10" borderId="3" xfId="2" applyFont="1" applyFill="1" applyBorder="1" applyAlignment="1">
      <alignment horizontal="center" vertical="center" wrapText="1"/>
    </xf>
    <xf numFmtId="4" fontId="17" fillId="10" borderId="4" xfId="2" applyNumberFormat="1" applyFont="1" applyFill="1" applyBorder="1"/>
    <xf numFmtId="4" fontId="17" fillId="10" borderId="2" xfId="2" applyNumberFormat="1" applyFont="1" applyFill="1" applyBorder="1"/>
    <xf numFmtId="4" fontId="17" fillId="10" borderId="42" xfId="2" applyNumberFormat="1" applyFont="1" applyFill="1" applyBorder="1"/>
    <xf numFmtId="3" fontId="20" fillId="10" borderId="39" xfId="2" applyNumberFormat="1" applyFont="1" applyFill="1" applyBorder="1"/>
    <xf numFmtId="4" fontId="21" fillId="10" borderId="20" xfId="2" applyNumberFormat="1" applyFont="1" applyFill="1" applyBorder="1"/>
    <xf numFmtId="0" fontId="16" fillId="8" borderId="4" xfId="2" applyFont="1" applyFill="1" applyBorder="1"/>
    <xf numFmtId="4" fontId="17" fillId="8" borderId="4" xfId="2" applyNumberFormat="1" applyFont="1" applyFill="1" applyBorder="1"/>
    <xf numFmtId="0" fontId="16" fillId="8" borderId="2" xfId="2" applyFont="1" applyFill="1" applyBorder="1"/>
    <xf numFmtId="4" fontId="17" fillId="8" borderId="2" xfId="2" applyNumberFormat="1" applyFont="1" applyFill="1" applyBorder="1"/>
    <xf numFmtId="0" fontId="16" fillId="8" borderId="42" xfId="2" applyFont="1" applyFill="1" applyBorder="1"/>
    <xf numFmtId="4" fontId="17" fillId="8" borderId="42" xfId="2" applyNumberFormat="1" applyFont="1" applyFill="1" applyBorder="1"/>
    <xf numFmtId="3" fontId="20" fillId="8" borderId="20" xfId="2" applyNumberFormat="1" applyFont="1" applyFill="1" applyBorder="1"/>
    <xf numFmtId="3" fontId="20" fillId="8" borderId="39" xfId="2" applyNumberFormat="1" applyFont="1" applyFill="1" applyBorder="1"/>
    <xf numFmtId="3" fontId="21" fillId="8" borderId="14" xfId="2" applyNumberFormat="1" applyFont="1" applyFill="1" applyBorder="1"/>
    <xf numFmtId="4" fontId="21" fillId="8" borderId="36" xfId="2" applyNumberFormat="1" applyFont="1" applyFill="1" applyBorder="1"/>
    <xf numFmtId="4" fontId="10" fillId="10" borderId="33" xfId="2" applyNumberFormat="1" applyFont="1" applyFill="1" applyBorder="1" applyAlignment="1">
      <alignment horizontal="right" wrapText="1"/>
    </xf>
    <xf numFmtId="4" fontId="10" fillId="10" borderId="34" xfId="2" applyNumberFormat="1" applyFont="1" applyFill="1" applyBorder="1" applyAlignment="1">
      <alignment horizontal="right" wrapText="1"/>
    </xf>
    <xf numFmtId="4" fontId="10" fillId="10" borderId="35" xfId="2" applyNumberFormat="1" applyFont="1" applyFill="1" applyBorder="1" applyAlignment="1">
      <alignment horizontal="right" wrapText="1"/>
    </xf>
    <xf numFmtId="3" fontId="16" fillId="3" borderId="17" xfId="2" applyNumberFormat="1" applyFont="1" applyFill="1" applyBorder="1"/>
    <xf numFmtId="3" fontId="16" fillId="3" borderId="1" xfId="2" applyNumberFormat="1" applyFont="1" applyFill="1" applyBorder="1"/>
    <xf numFmtId="4" fontId="16" fillId="3" borderId="26" xfId="2" applyNumberFormat="1" applyFont="1" applyFill="1" applyBorder="1"/>
    <xf numFmtId="3" fontId="11" fillId="3" borderId="18" xfId="2" applyNumberFormat="1" applyFont="1" applyFill="1" applyBorder="1"/>
    <xf numFmtId="3" fontId="11" fillId="3" borderId="2" xfId="2" applyNumberFormat="1" applyFont="1" applyFill="1" applyBorder="1"/>
    <xf numFmtId="3" fontId="16" fillId="3" borderId="2" xfId="2" applyNumberFormat="1" applyFont="1" applyFill="1" applyBorder="1"/>
    <xf numFmtId="4" fontId="11" fillId="3" borderId="27" xfId="2" applyNumberFormat="1" applyFont="1" applyFill="1" applyBorder="1"/>
    <xf numFmtId="3" fontId="11" fillId="3" borderId="20" xfId="2" applyNumberFormat="1" applyFont="1" applyFill="1" applyBorder="1"/>
    <xf numFmtId="3" fontId="11" fillId="3" borderId="14" xfId="2" applyNumberFormat="1" applyFont="1" applyFill="1" applyBorder="1"/>
    <xf numFmtId="3" fontId="16" fillId="3" borderId="4" xfId="2" applyNumberFormat="1" applyFont="1" applyFill="1" applyBorder="1"/>
    <xf numFmtId="4" fontId="11" fillId="3" borderId="28" xfId="2" applyNumberFormat="1" applyFont="1" applyFill="1" applyBorder="1"/>
    <xf numFmtId="0" fontId="29" fillId="4" borderId="0" xfId="1" applyFont="1" applyFill="1" applyBorder="1" applyAlignment="1">
      <alignment horizontal="left" vertical="center"/>
    </xf>
    <xf numFmtId="166" fontId="27" fillId="0" borderId="0" xfId="2" applyNumberFormat="1" applyFont="1" applyBorder="1" applyAlignment="1">
      <alignment horizontal="left"/>
    </xf>
    <xf numFmtId="0" fontId="18" fillId="0" borderId="25" xfId="2" applyFont="1" applyBorder="1"/>
    <xf numFmtId="3" fontId="19" fillId="10" borderId="7" xfId="2" applyNumberFormat="1" applyFont="1" applyFill="1" applyBorder="1"/>
    <xf numFmtId="3" fontId="19" fillId="10" borderId="5" xfId="2" applyNumberFormat="1" applyFont="1" applyFill="1" applyBorder="1"/>
    <xf numFmtId="3" fontId="18" fillId="10" borderId="3" xfId="2" applyNumberFormat="1" applyFont="1" applyFill="1" applyBorder="1"/>
    <xf numFmtId="4" fontId="18" fillId="10" borderId="6" xfId="2" applyNumberFormat="1" applyFont="1" applyFill="1" applyBorder="1"/>
    <xf numFmtId="3" fontId="19" fillId="11" borderId="3" xfId="2" applyNumberFormat="1" applyFont="1" applyFill="1" applyBorder="1"/>
    <xf numFmtId="3" fontId="19" fillId="11" borderId="5" xfId="2" applyNumberFormat="1" applyFont="1" applyFill="1" applyBorder="1"/>
    <xf numFmtId="3" fontId="18" fillId="11" borderId="3" xfId="2" applyNumberFormat="1" applyFont="1" applyFill="1" applyBorder="1"/>
    <xf numFmtId="4" fontId="18" fillId="11" borderId="6" xfId="2" applyNumberFormat="1" applyFont="1" applyFill="1" applyBorder="1"/>
    <xf numFmtId="3" fontId="19" fillId="9" borderId="7" xfId="2" applyNumberFormat="1" applyFont="1" applyFill="1" applyBorder="1"/>
    <xf numFmtId="3" fontId="19" fillId="9" borderId="16" xfId="2" applyNumberFormat="1" applyFont="1" applyFill="1" applyBorder="1"/>
    <xf numFmtId="3" fontId="18" fillId="9" borderId="4" xfId="2" applyNumberFormat="1" applyFont="1" applyFill="1" applyBorder="1"/>
    <xf numFmtId="4" fontId="18" fillId="9" borderId="30" xfId="2" applyNumberFormat="1" applyFont="1" applyFill="1" applyBorder="1"/>
    <xf numFmtId="3" fontId="19" fillId="12" borderId="7" xfId="2" applyNumberFormat="1" applyFont="1" applyFill="1" applyBorder="1"/>
    <xf numFmtId="3" fontId="19" fillId="12" borderId="5" xfId="2" applyNumberFormat="1" applyFont="1" applyFill="1" applyBorder="1"/>
    <xf numFmtId="3" fontId="18" fillId="12" borderId="1" xfId="2" applyNumberFormat="1" applyFont="1" applyFill="1" applyBorder="1"/>
    <xf numFmtId="4" fontId="18" fillId="12" borderId="6" xfId="2" applyNumberFormat="1" applyFont="1" applyFill="1" applyBorder="1"/>
    <xf numFmtId="3" fontId="31" fillId="3" borderId="7" xfId="2" applyNumberFormat="1" applyFont="1" applyFill="1" applyBorder="1"/>
    <xf numFmtId="3" fontId="31" fillId="3" borderId="5" xfId="2" applyNumberFormat="1" applyFont="1" applyFill="1" applyBorder="1"/>
    <xf numFmtId="3" fontId="32" fillId="3" borderId="3" xfId="2" applyNumberFormat="1" applyFont="1" applyFill="1" applyBorder="1"/>
    <xf numFmtId="4" fontId="32" fillId="3" borderId="6" xfId="2" applyNumberFormat="1" applyFont="1" applyFill="1" applyBorder="1"/>
    <xf numFmtId="3" fontId="6" fillId="0" borderId="0" xfId="2" applyNumberFormat="1" applyFont="1" applyFill="1" applyBorder="1"/>
    <xf numFmtId="165" fontId="33" fillId="0" borderId="0" xfId="2" applyNumberFormat="1" applyFont="1" applyAlignment="1">
      <alignment vertical="center"/>
    </xf>
    <xf numFmtId="167" fontId="33" fillId="0" borderId="0" xfId="2" applyNumberFormat="1" applyFont="1" applyAlignment="1">
      <alignment vertical="center"/>
    </xf>
    <xf numFmtId="0" fontId="34" fillId="0" borderId="50" xfId="2" applyFont="1" applyBorder="1" applyAlignment="1">
      <alignment horizontal="center"/>
    </xf>
    <xf numFmtId="167" fontId="15" fillId="4" borderId="16" xfId="2" applyNumberFormat="1" applyFont="1" applyFill="1" applyBorder="1"/>
    <xf numFmtId="0" fontId="35" fillId="0" borderId="53" xfId="2" applyFont="1" applyFill="1" applyBorder="1" applyAlignment="1">
      <alignment horizontal="center"/>
    </xf>
    <xf numFmtId="3" fontId="35" fillId="0" borderId="53" xfId="2" applyNumberFormat="1" applyFont="1" applyFill="1" applyBorder="1"/>
    <xf numFmtId="167" fontId="35" fillId="0" borderId="53" xfId="2" applyNumberFormat="1" applyFont="1" applyFill="1" applyBorder="1"/>
    <xf numFmtId="3" fontId="9" fillId="11" borderId="4" xfId="2" applyNumberFormat="1" applyFont="1" applyFill="1" applyBorder="1"/>
    <xf numFmtId="3" fontId="9" fillId="10" borderId="44" xfId="2" applyNumberFormat="1" applyFont="1" applyFill="1" applyBorder="1"/>
    <xf numFmtId="3" fontId="9" fillId="11" borderId="44" xfId="2" applyNumberFormat="1" applyFont="1" applyFill="1" applyBorder="1"/>
    <xf numFmtId="3" fontId="9" fillId="10" borderId="3" xfId="2" applyNumberFormat="1" applyFont="1" applyFill="1" applyBorder="1"/>
    <xf numFmtId="3" fontId="9" fillId="5" borderId="15" xfId="2" applyNumberFormat="1" applyFont="1" applyFill="1" applyBorder="1" applyAlignment="1">
      <alignment horizontal="right"/>
    </xf>
    <xf numFmtId="3" fontId="9" fillId="8" borderId="15" xfId="2" applyNumberFormat="1" applyFont="1" applyFill="1" applyBorder="1"/>
    <xf numFmtId="4" fontId="17" fillId="10" borderId="37" xfId="2" applyNumberFormat="1" applyFont="1" applyFill="1" applyBorder="1"/>
    <xf numFmtId="4" fontId="17" fillId="10" borderId="27" xfId="2" applyNumberFormat="1" applyFont="1" applyFill="1" applyBorder="1"/>
    <xf numFmtId="4" fontId="17" fillId="10" borderId="47" xfId="2" applyNumberFormat="1" applyFont="1" applyFill="1" applyBorder="1"/>
    <xf numFmtId="4" fontId="21" fillId="10" borderId="36" xfId="2" applyNumberFormat="1" applyFont="1" applyFill="1" applyBorder="1"/>
    <xf numFmtId="3" fontId="9" fillId="7" borderId="15" xfId="2" applyNumberFormat="1" applyFont="1" applyFill="1" applyBorder="1" applyAlignment="1">
      <alignment horizontal="right"/>
    </xf>
    <xf numFmtId="3" fontId="9" fillId="7" borderId="51" xfId="2" applyNumberFormat="1" applyFont="1" applyFill="1" applyBorder="1" applyAlignment="1">
      <alignment horizontal="right"/>
    </xf>
    <xf numFmtId="3" fontId="0" fillId="0" borderId="0" xfId="0" applyNumberFormat="1"/>
    <xf numFmtId="0" fontId="16" fillId="5" borderId="7" xfId="2" applyFont="1" applyFill="1" applyBorder="1" applyAlignment="1">
      <alignment vertical="center"/>
    </xf>
    <xf numFmtId="0" fontId="16" fillId="5" borderId="3" xfId="2" applyFont="1" applyFill="1" applyBorder="1" applyAlignment="1">
      <alignment vertical="center"/>
    </xf>
    <xf numFmtId="0" fontId="17" fillId="5" borderId="3" xfId="2" applyFont="1" applyFill="1" applyBorder="1" applyAlignment="1">
      <alignment vertical="center" wrapText="1"/>
    </xf>
    <xf numFmtId="0" fontId="17" fillId="5" borderId="30" xfId="2" applyFont="1" applyFill="1" applyBorder="1" applyAlignment="1">
      <alignment horizontal="center" vertical="center" wrapText="1"/>
    </xf>
    <xf numFmtId="0" fontId="16" fillId="7" borderId="7" xfId="2" applyFont="1" applyFill="1" applyBorder="1" applyAlignment="1">
      <alignment vertical="center"/>
    </xf>
    <xf numFmtId="0" fontId="16" fillId="7" borderId="3" xfId="2" applyFont="1" applyFill="1" applyBorder="1" applyAlignment="1">
      <alignment vertical="center"/>
    </xf>
    <xf numFmtId="0" fontId="17" fillId="7" borderId="3" xfId="2" applyFont="1" applyFill="1" applyBorder="1" applyAlignment="1">
      <alignment vertical="center" wrapText="1"/>
    </xf>
    <xf numFmtId="0" fontId="17" fillId="7" borderId="30" xfId="2" applyFont="1" applyFill="1" applyBorder="1" applyAlignment="1">
      <alignment horizontal="center" vertical="center" wrapText="1"/>
    </xf>
    <xf numFmtId="0" fontId="16" fillId="8" borderId="7" xfId="2" applyFont="1" applyFill="1" applyBorder="1" applyAlignment="1">
      <alignment vertical="center"/>
    </xf>
    <xf numFmtId="0" fontId="16" fillId="8" borderId="3" xfId="2" applyFont="1" applyFill="1" applyBorder="1" applyAlignment="1">
      <alignment vertical="center"/>
    </xf>
    <xf numFmtId="0" fontId="17" fillId="8" borderId="3" xfId="2" applyFont="1" applyFill="1" applyBorder="1" applyAlignment="1">
      <alignment vertical="center" wrapText="1"/>
    </xf>
    <xf numFmtId="0" fontId="17" fillId="8" borderId="30" xfId="2" applyFont="1" applyFill="1" applyBorder="1" applyAlignment="1">
      <alignment horizontal="center" vertical="center" wrapText="1"/>
    </xf>
    <xf numFmtId="0" fontId="16" fillId="10" borderId="7" xfId="2" applyFont="1" applyFill="1" applyBorder="1" applyAlignment="1">
      <alignment vertical="center"/>
    </xf>
    <xf numFmtId="0" fontId="16" fillId="10" borderId="3" xfId="2" applyFont="1" applyFill="1" applyBorder="1" applyAlignment="1">
      <alignment vertical="center"/>
    </xf>
    <xf numFmtId="0" fontId="17" fillId="10" borderId="3" xfId="2" applyFont="1" applyFill="1" applyBorder="1" applyAlignment="1">
      <alignment vertical="center" wrapText="1"/>
    </xf>
    <xf numFmtId="0" fontId="17" fillId="10" borderId="30" xfId="2" applyFont="1" applyFill="1" applyBorder="1" applyAlignment="1">
      <alignment horizontal="center" vertical="center" wrapText="1"/>
    </xf>
    <xf numFmtId="3" fontId="10" fillId="5" borderId="32" xfId="2" applyNumberFormat="1" applyFont="1" applyFill="1" applyBorder="1"/>
    <xf numFmtId="3" fontId="10" fillId="5" borderId="18" xfId="2" applyNumberFormat="1" applyFont="1" applyFill="1" applyBorder="1"/>
    <xf numFmtId="3" fontId="10" fillId="5" borderId="41" xfId="2" applyNumberFormat="1" applyFont="1" applyFill="1" applyBorder="1"/>
    <xf numFmtId="3" fontId="20" fillId="5" borderId="20" xfId="2" applyNumberFormat="1" applyFont="1" applyFill="1" applyBorder="1"/>
    <xf numFmtId="3" fontId="20" fillId="5" borderId="14" xfId="2" applyNumberFormat="1" applyFont="1" applyFill="1" applyBorder="1"/>
    <xf numFmtId="4" fontId="21" fillId="5" borderId="28" xfId="2" applyNumberFormat="1" applyFont="1" applyFill="1" applyBorder="1"/>
    <xf numFmtId="3" fontId="15" fillId="0" borderId="0" xfId="2" applyNumberFormat="1" applyFont="1"/>
    <xf numFmtId="3" fontId="39" fillId="0" borderId="0" xfId="2" applyNumberFormat="1" applyFont="1"/>
    <xf numFmtId="3" fontId="15" fillId="0" borderId="16" xfId="2" applyNumberFormat="1" applyFont="1" applyBorder="1"/>
    <xf numFmtId="3" fontId="39" fillId="4" borderId="0" xfId="2" applyNumberFormat="1" applyFont="1" applyFill="1"/>
    <xf numFmtId="3" fontId="15" fillId="4" borderId="0" xfId="2" applyNumberFormat="1" applyFont="1" applyFill="1"/>
    <xf numFmtId="3" fontId="39" fillId="4" borderId="16" xfId="2" applyNumberFormat="1" applyFont="1" applyFill="1" applyBorder="1"/>
    <xf numFmtId="0" fontId="16" fillId="11" borderId="7" xfId="2" applyFont="1" applyFill="1" applyBorder="1" applyAlignment="1">
      <alignment vertical="center"/>
    </xf>
    <xf numFmtId="0" fontId="16" fillId="11" borderId="3" xfId="2" applyFont="1" applyFill="1" applyBorder="1" applyAlignment="1">
      <alignment vertical="center"/>
    </xf>
    <xf numFmtId="0" fontId="17" fillId="11" borderId="3" xfId="2" applyFont="1" applyFill="1" applyBorder="1" applyAlignment="1">
      <alignment vertical="center" wrapText="1"/>
    </xf>
    <xf numFmtId="0" fontId="17" fillId="11" borderId="30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vertical="center"/>
    </xf>
    <xf numFmtId="0" fontId="16" fillId="3" borderId="3" xfId="2" applyFont="1" applyFill="1" applyBorder="1" applyAlignment="1">
      <alignment vertical="center"/>
    </xf>
    <xf numFmtId="0" fontId="17" fillId="3" borderId="3" xfId="2" applyFont="1" applyFill="1" applyBorder="1" applyAlignment="1">
      <alignment vertical="center" wrapText="1"/>
    </xf>
    <xf numFmtId="0" fontId="17" fillId="3" borderId="30" xfId="2" applyFont="1" applyFill="1" applyBorder="1" applyAlignment="1">
      <alignment horizontal="center" vertical="center" wrapText="1"/>
    </xf>
    <xf numFmtId="3" fontId="16" fillId="3" borderId="18" xfId="2" applyNumberFormat="1" applyFont="1" applyFill="1" applyBorder="1"/>
    <xf numFmtId="3" fontId="16" fillId="3" borderId="20" xfId="2" applyNumberFormat="1" applyFont="1" applyFill="1" applyBorder="1"/>
    <xf numFmtId="3" fontId="16" fillId="3" borderId="14" xfId="2" applyNumberFormat="1" applyFont="1" applyFill="1" applyBorder="1"/>
    <xf numFmtId="3" fontId="20" fillId="10" borderId="7" xfId="2" applyNumberFormat="1" applyFont="1" applyFill="1" applyBorder="1"/>
    <xf numFmtId="3" fontId="20" fillId="10" borderId="5" xfId="2" applyNumberFormat="1" applyFont="1" applyFill="1" applyBorder="1"/>
    <xf numFmtId="4" fontId="21" fillId="10" borderId="6" xfId="2" applyNumberFormat="1" applyFont="1" applyFill="1" applyBorder="1"/>
    <xf numFmtId="3" fontId="20" fillId="11" borderId="3" xfId="2" applyNumberFormat="1" applyFont="1" applyFill="1" applyBorder="1"/>
    <xf numFmtId="3" fontId="20" fillId="11" borderId="5" xfId="2" applyNumberFormat="1" applyFont="1" applyFill="1" applyBorder="1"/>
    <xf numFmtId="3" fontId="21" fillId="11" borderId="3" xfId="2" applyNumberFormat="1" applyFont="1" applyFill="1" applyBorder="1"/>
    <xf numFmtId="4" fontId="21" fillId="11" borderId="6" xfId="2" applyNumberFormat="1" applyFont="1" applyFill="1" applyBorder="1"/>
    <xf numFmtId="3" fontId="20" fillId="12" borderId="7" xfId="2" applyNumberFormat="1" applyFont="1" applyFill="1" applyBorder="1"/>
    <xf numFmtId="3" fontId="20" fillId="12" borderId="5" xfId="2" applyNumberFormat="1" applyFont="1" applyFill="1" applyBorder="1"/>
    <xf numFmtId="3" fontId="21" fillId="12" borderId="3" xfId="2" applyNumberFormat="1" applyFont="1" applyFill="1" applyBorder="1"/>
    <xf numFmtId="4" fontId="21" fillId="12" borderId="6" xfId="2" applyNumberFormat="1" applyFont="1" applyFill="1" applyBorder="1"/>
    <xf numFmtId="3" fontId="15" fillId="3" borderId="7" xfId="2" applyNumberFormat="1" applyFont="1" applyFill="1" applyBorder="1"/>
    <xf numFmtId="3" fontId="15" fillId="3" borderId="5" xfId="2" applyNumberFormat="1" applyFont="1" applyFill="1" applyBorder="1"/>
    <xf numFmtId="3" fontId="22" fillId="3" borderId="3" xfId="2" applyNumberFormat="1" applyFont="1" applyFill="1" applyBorder="1"/>
    <xf numFmtId="4" fontId="22" fillId="3" borderId="6" xfId="2" applyNumberFormat="1" applyFont="1" applyFill="1" applyBorder="1"/>
    <xf numFmtId="4" fontId="9" fillId="5" borderId="26" xfId="2" applyNumberFormat="1" applyFont="1" applyFill="1" applyBorder="1"/>
    <xf numFmtId="4" fontId="9" fillId="5" borderId="27" xfId="2" applyNumberFormat="1" applyFont="1" applyFill="1" applyBorder="1"/>
    <xf numFmtId="4" fontId="9" fillId="5" borderId="47" xfId="2" applyNumberFormat="1" applyFont="1" applyFill="1" applyBorder="1"/>
    <xf numFmtId="0" fontId="16" fillId="7" borderId="32" xfId="2" applyFont="1" applyFill="1" applyBorder="1"/>
    <xf numFmtId="0" fontId="16" fillId="7" borderId="18" xfId="2" applyFont="1" applyFill="1" applyBorder="1"/>
    <xf numFmtId="0" fontId="16" fillId="7" borderId="41" xfId="2" applyFont="1" applyFill="1" applyBorder="1"/>
    <xf numFmtId="0" fontId="16" fillId="8" borderId="32" xfId="2" applyFont="1" applyFill="1" applyBorder="1"/>
    <xf numFmtId="0" fontId="16" fillId="8" borderId="18" xfId="2" applyFont="1" applyFill="1" applyBorder="1"/>
    <xf numFmtId="0" fontId="16" fillId="8" borderId="41" xfId="2" applyFont="1" applyFill="1" applyBorder="1"/>
    <xf numFmtId="4" fontId="17" fillId="7" borderId="26" xfId="2" applyNumberFormat="1" applyFont="1" applyFill="1" applyBorder="1"/>
    <xf numFmtId="4" fontId="17" fillId="7" borderId="27" xfId="2" applyNumberFormat="1" applyFont="1" applyFill="1" applyBorder="1"/>
    <xf numFmtId="4" fontId="17" fillId="7" borderId="47" xfId="2" applyNumberFormat="1" applyFont="1" applyFill="1" applyBorder="1"/>
    <xf numFmtId="0" fontId="16" fillId="10" borderId="32" xfId="2" applyFont="1" applyFill="1" applyBorder="1"/>
    <xf numFmtId="0" fontId="16" fillId="10" borderId="18" xfId="2" applyFont="1" applyFill="1" applyBorder="1"/>
    <xf numFmtId="0" fontId="16" fillId="10" borderId="41" xfId="2" applyFont="1" applyFill="1" applyBorder="1"/>
    <xf numFmtId="4" fontId="17" fillId="8" borderId="26" xfId="2" applyNumberFormat="1" applyFont="1" applyFill="1" applyBorder="1"/>
    <xf numFmtId="4" fontId="17" fillId="8" borderId="27" xfId="2" applyNumberFormat="1" applyFont="1" applyFill="1" applyBorder="1"/>
    <xf numFmtId="4" fontId="17" fillId="8" borderId="47" xfId="2" applyNumberFormat="1" applyFont="1" applyFill="1" applyBorder="1"/>
    <xf numFmtId="4" fontId="9" fillId="10" borderId="26" xfId="2" applyNumberFormat="1" applyFont="1" applyFill="1" applyBorder="1" applyAlignment="1">
      <alignment horizontal="right" wrapText="1"/>
    </xf>
    <xf numFmtId="4" fontId="9" fillId="10" borderId="27" xfId="2" applyNumberFormat="1" applyFont="1" applyFill="1" applyBorder="1" applyAlignment="1">
      <alignment horizontal="right" wrapText="1"/>
    </xf>
    <xf numFmtId="4" fontId="9" fillId="10" borderId="28" xfId="2" applyNumberFormat="1" applyFont="1" applyFill="1" applyBorder="1" applyAlignment="1">
      <alignment horizontal="right" wrapText="1"/>
    </xf>
    <xf numFmtId="4" fontId="9" fillId="11" borderId="26" xfId="2" applyNumberFormat="1" applyFont="1" applyFill="1" applyBorder="1" applyAlignment="1">
      <alignment horizontal="right" wrapText="1"/>
    </xf>
    <xf numFmtId="4" fontId="9" fillId="11" borderId="27" xfId="2" applyNumberFormat="1" applyFont="1" applyFill="1" applyBorder="1" applyAlignment="1">
      <alignment horizontal="right" wrapText="1"/>
    </xf>
    <xf numFmtId="4" fontId="9" fillId="11" borderId="28" xfId="2" applyNumberFormat="1" applyFont="1" applyFill="1" applyBorder="1" applyAlignment="1">
      <alignment horizontal="right" wrapText="1"/>
    </xf>
    <xf numFmtId="4" fontId="9" fillId="10" borderId="33" xfId="2" applyNumberFormat="1" applyFont="1" applyFill="1" applyBorder="1" applyAlignment="1">
      <alignment horizontal="right" wrapText="1"/>
    </xf>
    <xf numFmtId="4" fontId="9" fillId="10" borderId="34" xfId="2" applyNumberFormat="1" applyFont="1" applyFill="1" applyBorder="1" applyAlignment="1">
      <alignment horizontal="right" wrapText="1"/>
    </xf>
    <xf numFmtId="4" fontId="9" fillId="10" borderId="35" xfId="2" applyNumberFormat="1" applyFont="1" applyFill="1" applyBorder="1" applyAlignment="1">
      <alignment horizontal="right" wrapText="1"/>
    </xf>
    <xf numFmtId="3" fontId="17" fillId="3" borderId="1" xfId="2" applyNumberFormat="1" applyFont="1" applyFill="1" applyBorder="1"/>
    <xf numFmtId="4" fontId="17" fillId="3" borderId="26" xfId="2" applyNumberFormat="1" applyFont="1" applyFill="1" applyBorder="1"/>
    <xf numFmtId="3" fontId="17" fillId="3" borderId="44" xfId="2" applyNumberFormat="1" applyFont="1" applyFill="1" applyBorder="1"/>
    <xf numFmtId="4" fontId="17" fillId="3" borderId="27" xfId="2" applyNumberFormat="1" applyFont="1" applyFill="1" applyBorder="1"/>
    <xf numFmtId="3" fontId="17" fillId="3" borderId="2" xfId="2" applyNumberFormat="1" applyFont="1" applyFill="1" applyBorder="1"/>
    <xf numFmtId="4" fontId="17" fillId="3" borderId="28" xfId="2" applyNumberFormat="1" applyFont="1" applyFill="1" applyBorder="1"/>
    <xf numFmtId="2" fontId="41" fillId="0" borderId="0" xfId="0" applyNumberFormat="1" applyFont="1"/>
    <xf numFmtId="0" fontId="0" fillId="0" borderId="0" xfId="0" applyAlignment="1">
      <alignment vertical="center"/>
    </xf>
    <xf numFmtId="0" fontId="0" fillId="0" borderId="0" xfId="0" applyBorder="1"/>
    <xf numFmtId="3" fontId="10" fillId="0" borderId="0" xfId="2" applyNumberFormat="1" applyFont="1" applyFill="1" applyBorder="1" applyAlignment="1">
      <alignment horizontal="right" wrapText="1"/>
    </xf>
    <xf numFmtId="3" fontId="10" fillId="0" borderId="43" xfId="2" applyNumberFormat="1" applyFont="1" applyFill="1" applyBorder="1" applyAlignment="1">
      <alignment horizontal="right" wrapText="1"/>
    </xf>
    <xf numFmtId="0" fontId="17" fillId="13" borderId="58" xfId="2" applyFont="1" applyFill="1" applyBorder="1" applyAlignment="1">
      <alignment horizontal="center" vertical="center"/>
    </xf>
    <xf numFmtId="0" fontId="17" fillId="13" borderId="6" xfId="2" applyFont="1" applyFill="1" applyBorder="1" applyAlignment="1">
      <alignment horizontal="center" vertical="center"/>
    </xf>
    <xf numFmtId="0" fontId="41" fillId="0" borderId="0" xfId="0" applyFont="1"/>
    <xf numFmtId="3" fontId="16" fillId="0" borderId="0" xfId="2" applyNumberFormat="1" applyFont="1" applyBorder="1"/>
    <xf numFmtId="3" fontId="49" fillId="0" borderId="0" xfId="2" applyNumberFormat="1" applyFont="1" applyBorder="1"/>
    <xf numFmtId="167" fontId="44" fillId="0" borderId="43" xfId="0" applyNumberFormat="1" applyFont="1" applyFill="1" applyBorder="1" applyAlignment="1"/>
    <xf numFmtId="3" fontId="45" fillId="0" borderId="0" xfId="2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/>
    <xf numFmtId="167" fontId="47" fillId="0" borderId="0" xfId="0" applyNumberFormat="1" applyFont="1" applyFill="1" applyBorder="1" applyAlignment="1">
      <alignment horizontal="center" vertical="center"/>
    </xf>
    <xf numFmtId="167" fontId="47" fillId="0" borderId="43" xfId="0" applyNumberFormat="1" applyFont="1" applyFill="1" applyBorder="1" applyAlignment="1">
      <alignment horizontal="center" vertical="center"/>
    </xf>
    <xf numFmtId="0" fontId="0" fillId="0" borderId="38" xfId="0" applyBorder="1"/>
    <xf numFmtId="3" fontId="45" fillId="0" borderId="43" xfId="2" applyNumberFormat="1" applyFont="1" applyFill="1" applyBorder="1" applyAlignment="1">
      <alignment horizontal="center"/>
    </xf>
    <xf numFmtId="3" fontId="10" fillId="0" borderId="46" xfId="2" applyNumberFormat="1" applyFont="1" applyFill="1" applyBorder="1" applyAlignment="1">
      <alignment horizontal="center" vertical="center" wrapText="1"/>
    </xf>
    <xf numFmtId="3" fontId="10" fillId="0" borderId="36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right" vertical="center" wrapText="1"/>
    </xf>
    <xf numFmtId="3" fontId="45" fillId="0" borderId="0" xfId="2" applyNumberFormat="1" applyFont="1" applyFill="1" applyBorder="1" applyAlignment="1">
      <alignment horizontal="center" vertical="center"/>
    </xf>
    <xf numFmtId="0" fontId="2" fillId="4" borderId="25" xfId="2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55" xfId="2" applyNumberFormat="1" applyFont="1" applyFill="1" applyBorder="1" applyAlignment="1">
      <alignment horizontal="right" vertical="center" wrapText="1"/>
    </xf>
    <xf numFmtId="3" fontId="10" fillId="0" borderId="49" xfId="2" applyNumberFormat="1" applyFont="1" applyFill="1" applyBorder="1" applyAlignment="1">
      <alignment horizontal="right" vertical="center" wrapText="1"/>
    </xf>
    <xf numFmtId="3" fontId="10" fillId="0" borderId="54" xfId="2" applyNumberFormat="1" applyFont="1" applyFill="1" applyBorder="1" applyAlignment="1">
      <alignment horizontal="right" vertical="center" wrapText="1"/>
    </xf>
    <xf numFmtId="3" fontId="10" fillId="0" borderId="46" xfId="2" applyNumberFormat="1" applyFont="1" applyFill="1" applyBorder="1" applyAlignment="1">
      <alignment horizontal="right" vertical="center" wrapText="1"/>
    </xf>
    <xf numFmtId="3" fontId="10" fillId="0" borderId="67" xfId="2" applyNumberFormat="1" applyFont="1" applyFill="1" applyBorder="1" applyAlignment="1">
      <alignment horizontal="right" vertical="center" wrapText="1"/>
    </xf>
    <xf numFmtId="3" fontId="10" fillId="0" borderId="48" xfId="2" applyNumberFormat="1" applyFont="1" applyFill="1" applyBorder="1" applyAlignment="1">
      <alignment horizontal="right" vertical="center" wrapText="1"/>
    </xf>
    <xf numFmtId="3" fontId="10" fillId="0" borderId="59" xfId="2" applyNumberFormat="1" applyFont="1" applyFill="1" applyBorder="1" applyAlignment="1">
      <alignment horizontal="right" vertical="center" wrapText="1"/>
    </xf>
    <xf numFmtId="0" fontId="18" fillId="0" borderId="0" xfId="2" applyFont="1" applyBorder="1" applyAlignment="1">
      <alignment vertical="center"/>
    </xf>
    <xf numFmtId="0" fontId="42" fillId="13" borderId="6" xfId="2" applyFont="1" applyFill="1" applyBorder="1" applyAlignment="1">
      <alignment vertical="center"/>
    </xf>
    <xf numFmtId="3" fontId="40" fillId="13" borderId="58" xfId="2" applyNumberFormat="1" applyFont="1" applyFill="1" applyBorder="1" applyAlignment="1">
      <alignment vertical="center"/>
    </xf>
    <xf numFmtId="167" fontId="44" fillId="0" borderId="0" xfId="0" applyNumberFormat="1" applyFont="1" applyBorder="1" applyAlignment="1">
      <alignment vertical="center"/>
    </xf>
    <xf numFmtId="167" fontId="43" fillId="4" borderId="0" xfId="0" applyNumberFormat="1" applyFont="1" applyFill="1" applyBorder="1" applyAlignment="1">
      <alignment vertical="center"/>
    </xf>
    <xf numFmtId="3" fontId="40" fillId="13" borderId="36" xfId="2" applyNumberFormat="1" applyFont="1" applyFill="1" applyBorder="1" applyAlignment="1">
      <alignment horizontal="center" vertical="center"/>
    </xf>
    <xf numFmtId="0" fontId="18" fillId="14" borderId="22" xfId="2" applyFont="1" applyFill="1" applyBorder="1" applyAlignment="1">
      <alignment vertical="center"/>
    </xf>
    <xf numFmtId="0" fontId="18" fillId="14" borderId="23" xfId="2" applyFont="1" applyFill="1" applyBorder="1" applyAlignment="1">
      <alignment vertical="center"/>
    </xf>
    <xf numFmtId="0" fontId="18" fillId="14" borderId="24" xfId="2" applyFont="1" applyFill="1" applyBorder="1" applyAlignment="1">
      <alignment vertical="center"/>
    </xf>
    <xf numFmtId="0" fontId="18" fillId="14" borderId="36" xfId="2" applyFont="1" applyFill="1" applyBorder="1" applyAlignment="1">
      <alignment vertical="center"/>
    </xf>
    <xf numFmtId="0" fontId="2" fillId="4" borderId="31" xfId="2" applyFill="1" applyBorder="1" applyAlignment="1">
      <alignment vertical="center"/>
    </xf>
    <xf numFmtId="0" fontId="38" fillId="4" borderId="57" xfId="2" applyFont="1" applyFill="1" applyBorder="1" applyAlignment="1">
      <alignment horizontal="center" vertical="center"/>
    </xf>
    <xf numFmtId="0" fontId="16" fillId="13" borderId="7" xfId="2" applyFont="1" applyFill="1" applyBorder="1" applyAlignment="1">
      <alignment vertical="center"/>
    </xf>
    <xf numFmtId="0" fontId="17" fillId="13" borderId="3" xfId="2" applyFont="1" applyFill="1" applyBorder="1" applyAlignment="1">
      <alignment vertical="center" wrapText="1"/>
    </xf>
    <xf numFmtId="0" fontId="17" fillId="13" borderId="30" xfId="2" applyFont="1" applyFill="1" applyBorder="1" applyAlignment="1">
      <alignment horizontal="center" vertical="center" wrapText="1"/>
    </xf>
    <xf numFmtId="3" fontId="10" fillId="13" borderId="17" xfId="2" applyNumberFormat="1" applyFont="1" applyFill="1" applyBorder="1" applyAlignment="1">
      <alignment horizontal="right" wrapText="1"/>
    </xf>
    <xf numFmtId="3" fontId="10" fillId="13" borderId="10" xfId="2" applyNumberFormat="1" applyFont="1" applyFill="1" applyBorder="1" applyAlignment="1">
      <alignment horizontal="right" wrapText="1"/>
    </xf>
    <xf numFmtId="3" fontId="9" fillId="13" borderId="51" xfId="2" applyNumberFormat="1" applyFont="1" applyFill="1" applyBorder="1"/>
    <xf numFmtId="4" fontId="9" fillId="13" borderId="26" xfId="2" applyNumberFormat="1" applyFont="1" applyFill="1" applyBorder="1" applyAlignment="1">
      <alignment horizontal="right" wrapText="1"/>
    </xf>
    <xf numFmtId="3" fontId="10" fillId="13" borderId="18" xfId="2" applyNumberFormat="1" applyFont="1" applyFill="1" applyBorder="1" applyAlignment="1">
      <alignment horizontal="right" wrapText="1"/>
    </xf>
    <xf numFmtId="3" fontId="10" fillId="13" borderId="12" xfId="2" applyNumberFormat="1" applyFont="1" applyFill="1" applyBorder="1" applyAlignment="1">
      <alignment horizontal="right" wrapText="1"/>
    </xf>
    <xf numFmtId="3" fontId="9" fillId="13" borderId="44" xfId="2" applyNumberFormat="1" applyFont="1" applyFill="1" applyBorder="1"/>
    <xf numFmtId="4" fontId="9" fillId="13" borderId="27" xfId="2" applyNumberFormat="1" applyFont="1" applyFill="1" applyBorder="1" applyAlignment="1">
      <alignment horizontal="right" wrapText="1"/>
    </xf>
    <xf numFmtId="3" fontId="9" fillId="13" borderId="2" xfId="2" applyNumberFormat="1" applyFont="1" applyFill="1" applyBorder="1"/>
    <xf numFmtId="3" fontId="9" fillId="13" borderId="15" xfId="2" applyNumberFormat="1" applyFont="1" applyFill="1" applyBorder="1"/>
    <xf numFmtId="3" fontId="10" fillId="13" borderId="19" xfId="2" applyNumberFormat="1" applyFont="1" applyFill="1" applyBorder="1" applyAlignment="1">
      <alignment horizontal="right" wrapText="1"/>
    </xf>
    <xf numFmtId="3" fontId="10" fillId="13" borderId="8" xfId="2" applyNumberFormat="1" applyFont="1" applyFill="1" applyBorder="1" applyAlignment="1">
      <alignment horizontal="right" wrapText="1"/>
    </xf>
    <xf numFmtId="3" fontId="9" fillId="13" borderId="42" xfId="2" applyNumberFormat="1" applyFont="1" applyFill="1" applyBorder="1"/>
    <xf numFmtId="4" fontId="9" fillId="13" borderId="29" xfId="2" applyNumberFormat="1" applyFont="1" applyFill="1" applyBorder="1" applyAlignment="1">
      <alignment horizontal="right" wrapText="1"/>
    </xf>
    <xf numFmtId="3" fontId="20" fillId="13" borderId="7" xfId="2" applyNumberFormat="1" applyFont="1" applyFill="1" applyBorder="1"/>
    <xf numFmtId="3" fontId="20" fillId="13" borderId="16" xfId="2" applyNumberFormat="1" applyFont="1" applyFill="1" applyBorder="1"/>
    <xf numFmtId="3" fontId="21" fillId="13" borderId="3" xfId="2" applyNumberFormat="1" applyFont="1" applyFill="1" applyBorder="1"/>
    <xf numFmtId="4" fontId="21" fillId="13" borderId="30" xfId="2" applyNumberFormat="1" applyFont="1" applyFill="1" applyBorder="1"/>
    <xf numFmtId="0" fontId="16" fillId="12" borderId="7" xfId="2" applyFont="1" applyFill="1" applyBorder="1" applyAlignment="1">
      <alignment vertical="center"/>
    </xf>
    <xf numFmtId="0" fontId="16" fillId="12" borderId="3" xfId="2" applyFont="1" applyFill="1" applyBorder="1" applyAlignment="1">
      <alignment vertical="center"/>
    </xf>
    <xf numFmtId="0" fontId="17" fillId="12" borderId="3" xfId="2" applyFont="1" applyFill="1" applyBorder="1" applyAlignment="1">
      <alignment vertical="center" wrapText="1"/>
    </xf>
    <xf numFmtId="0" fontId="17" fillId="12" borderId="30" xfId="2" applyFont="1" applyFill="1" applyBorder="1" applyAlignment="1">
      <alignment horizontal="center" vertical="center" wrapText="1"/>
    </xf>
    <xf numFmtId="0" fontId="16" fillId="12" borderId="32" xfId="2" applyFont="1" applyFill="1" applyBorder="1"/>
    <xf numFmtId="0" fontId="16" fillId="12" borderId="4" xfId="2" applyFont="1" applyFill="1" applyBorder="1"/>
    <xf numFmtId="3" fontId="9" fillId="12" borderId="4" xfId="2" applyNumberFormat="1" applyFont="1" applyFill="1" applyBorder="1"/>
    <xf numFmtId="4" fontId="17" fillId="12" borderId="26" xfId="2" applyNumberFormat="1" applyFont="1" applyFill="1" applyBorder="1"/>
    <xf numFmtId="0" fontId="16" fillId="12" borderId="18" xfId="2" applyFont="1" applyFill="1" applyBorder="1"/>
    <xf numFmtId="0" fontId="16" fillId="12" borderId="2" xfId="2" applyFont="1" applyFill="1" applyBorder="1"/>
    <xf numFmtId="4" fontId="17" fillId="12" borderId="27" xfId="2" applyNumberFormat="1" applyFont="1" applyFill="1" applyBorder="1"/>
    <xf numFmtId="0" fontId="16" fillId="12" borderId="41" xfId="2" applyFont="1" applyFill="1" applyBorder="1"/>
    <xf numFmtId="0" fontId="16" fillId="12" borderId="42" xfId="2" applyFont="1" applyFill="1" applyBorder="1"/>
    <xf numFmtId="3" fontId="9" fillId="12" borderId="15" xfId="2" applyNumberFormat="1" applyFont="1" applyFill="1" applyBorder="1"/>
    <xf numFmtId="4" fontId="17" fillId="12" borderId="47" xfId="2" applyNumberFormat="1" applyFont="1" applyFill="1" applyBorder="1"/>
    <xf numFmtId="3" fontId="20" fillId="12" borderId="20" xfId="2" applyNumberFormat="1" applyFont="1" applyFill="1" applyBorder="1"/>
    <xf numFmtId="3" fontId="20" fillId="12" borderId="14" xfId="2" applyNumberFormat="1" applyFont="1" applyFill="1" applyBorder="1"/>
    <xf numFmtId="4" fontId="21" fillId="12" borderId="28" xfId="2" applyNumberFormat="1" applyFont="1" applyFill="1" applyBorder="1"/>
    <xf numFmtId="3" fontId="16" fillId="8" borderId="2" xfId="2" applyNumberFormat="1" applyFont="1" applyFill="1" applyBorder="1"/>
    <xf numFmtId="3" fontId="16" fillId="10" borderId="2" xfId="2" applyNumberFormat="1" applyFont="1" applyFill="1" applyBorder="1"/>
    <xf numFmtId="167" fontId="17" fillId="8" borderId="2" xfId="2" applyNumberFormat="1" applyFont="1" applyFill="1" applyBorder="1"/>
    <xf numFmtId="167" fontId="17" fillId="10" borderId="2" xfId="2" applyNumberFormat="1" applyFont="1" applyFill="1" applyBorder="1"/>
    <xf numFmtId="167" fontId="9" fillId="10" borderId="2" xfId="2" applyNumberFormat="1" applyFont="1" applyFill="1" applyBorder="1"/>
    <xf numFmtId="3" fontId="10" fillId="10" borderId="2" xfId="2" applyNumberFormat="1" applyFont="1" applyFill="1" applyBorder="1"/>
    <xf numFmtId="3" fontId="16" fillId="8" borderId="42" xfId="2" applyNumberFormat="1" applyFont="1" applyFill="1" applyBorder="1"/>
    <xf numFmtId="3" fontId="16" fillId="10" borderId="42" xfId="2" applyNumberFormat="1" applyFont="1" applyFill="1" applyBorder="1"/>
    <xf numFmtId="3" fontId="16" fillId="8" borderId="4" xfId="2" applyNumberFormat="1" applyFont="1" applyFill="1" applyBorder="1"/>
    <xf numFmtId="3" fontId="8" fillId="10" borderId="4" xfId="2" applyNumberFormat="1" applyFont="1" applyFill="1" applyBorder="1"/>
    <xf numFmtId="3" fontId="16" fillId="10" borderId="4" xfId="2" applyNumberFormat="1" applyFont="1" applyFill="1" applyBorder="1"/>
    <xf numFmtId="167" fontId="17" fillId="8" borderId="4" xfId="2" applyNumberFormat="1" applyFont="1" applyFill="1" applyBorder="1"/>
    <xf numFmtId="167" fontId="17" fillId="10" borderId="4" xfId="2" applyNumberFormat="1" applyFont="1" applyFill="1" applyBorder="1"/>
    <xf numFmtId="0" fontId="17" fillId="9" borderId="41" xfId="2" applyFont="1" applyFill="1" applyBorder="1" applyAlignment="1">
      <alignment horizontal="center"/>
    </xf>
    <xf numFmtId="3" fontId="16" fillId="9" borderId="32" xfId="2" applyNumberFormat="1" applyFont="1" applyFill="1" applyBorder="1"/>
    <xf numFmtId="3" fontId="16" fillId="9" borderId="18" xfId="2" applyNumberFormat="1" applyFont="1" applyFill="1" applyBorder="1"/>
    <xf numFmtId="165" fontId="17" fillId="9" borderId="32" xfId="2" applyNumberFormat="1" applyFont="1" applyFill="1" applyBorder="1"/>
    <xf numFmtId="165" fontId="17" fillId="9" borderId="18" xfId="2" applyNumberFormat="1" applyFont="1" applyFill="1" applyBorder="1"/>
    <xf numFmtId="3" fontId="16" fillId="9" borderId="41" xfId="2" applyNumberFormat="1" applyFont="1" applyFill="1" applyBorder="1"/>
    <xf numFmtId="165" fontId="17" fillId="9" borderId="41" xfId="2" applyNumberFormat="1" applyFont="1" applyFill="1" applyBorder="1"/>
    <xf numFmtId="167" fontId="17" fillId="8" borderId="42" xfId="2" applyNumberFormat="1" applyFont="1" applyFill="1" applyBorder="1"/>
    <xf numFmtId="167" fontId="17" fillId="10" borderId="42" xfId="2" applyNumberFormat="1" applyFont="1" applyFill="1" applyBorder="1"/>
    <xf numFmtId="0" fontId="0" fillId="0" borderId="16" xfId="0" applyBorder="1"/>
    <xf numFmtId="0" fontId="33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7" fillId="8" borderId="42" xfId="2" applyFont="1" applyFill="1" applyBorder="1" applyAlignment="1">
      <alignment horizontal="center"/>
    </xf>
    <xf numFmtId="0" fontId="17" fillId="10" borderId="42" xfId="2" applyFont="1" applyFill="1" applyBorder="1" applyAlignment="1">
      <alignment horizontal="center"/>
    </xf>
    <xf numFmtId="0" fontId="17" fillId="10" borderId="41" xfId="2" applyFont="1" applyFill="1" applyBorder="1" applyAlignment="1">
      <alignment horizontal="center"/>
    </xf>
    <xf numFmtId="3" fontId="16" fillId="8" borderId="1" xfId="2" applyNumberFormat="1" applyFont="1" applyFill="1" applyBorder="1"/>
    <xf numFmtId="3" fontId="16" fillId="8" borderId="14" xfId="2" applyNumberFormat="1" applyFont="1" applyFill="1" applyBorder="1"/>
    <xf numFmtId="3" fontId="16" fillId="10" borderId="1" xfId="2" applyNumberFormat="1" applyFont="1" applyFill="1" applyBorder="1"/>
    <xf numFmtId="3" fontId="16" fillId="10" borderId="14" xfId="2" applyNumberFormat="1" applyFont="1" applyFill="1" applyBorder="1"/>
    <xf numFmtId="167" fontId="17" fillId="8" borderId="1" xfId="2" applyNumberFormat="1" applyFont="1" applyFill="1" applyBorder="1"/>
    <xf numFmtId="167" fontId="17" fillId="8" borderId="14" xfId="2" applyNumberFormat="1" applyFont="1" applyFill="1" applyBorder="1"/>
    <xf numFmtId="3" fontId="16" fillId="9" borderId="17" xfId="2" applyNumberFormat="1" applyFont="1" applyFill="1" applyBorder="1"/>
    <xf numFmtId="3" fontId="16" fillId="9" borderId="20" xfId="2" applyNumberFormat="1" applyFont="1" applyFill="1" applyBorder="1"/>
    <xf numFmtId="165" fontId="17" fillId="9" borderId="20" xfId="2" applyNumberFormat="1" applyFont="1" applyFill="1" applyBorder="1"/>
    <xf numFmtId="3" fontId="45" fillId="0" borderId="0" xfId="2" applyNumberFormat="1" applyFont="1" applyFill="1" applyBorder="1" applyAlignment="1">
      <alignment horizontal="center" vertical="center"/>
    </xf>
    <xf numFmtId="3" fontId="41" fillId="0" borderId="16" xfId="0" applyNumberFormat="1" applyFont="1" applyBorder="1"/>
    <xf numFmtId="44" fontId="41" fillId="0" borderId="16" xfId="0" applyNumberFormat="1" applyFont="1" applyBorder="1"/>
    <xf numFmtId="167" fontId="17" fillId="10" borderId="14" xfId="2" applyNumberFormat="1" applyFont="1" applyFill="1" applyBorder="1"/>
    <xf numFmtId="3" fontId="17" fillId="8" borderId="3" xfId="2" applyNumberFormat="1" applyFont="1" applyFill="1" applyBorder="1"/>
    <xf numFmtId="3" fontId="17" fillId="10" borderId="3" xfId="2" applyNumberFormat="1" applyFont="1" applyFill="1" applyBorder="1"/>
    <xf numFmtId="3" fontId="17" fillId="9" borderId="20" xfId="2" applyNumberFormat="1" applyFont="1" applyFill="1" applyBorder="1"/>
    <xf numFmtId="167" fontId="17" fillId="8" borderId="3" xfId="2" applyNumberFormat="1" applyFont="1" applyFill="1" applyBorder="1"/>
    <xf numFmtId="3" fontId="17" fillId="9" borderId="51" xfId="2" applyNumberFormat="1" applyFont="1" applyFill="1" applyBorder="1"/>
    <xf numFmtId="3" fontId="17" fillId="8" borderId="68" xfId="2" applyNumberFormat="1" applyFont="1" applyFill="1" applyBorder="1"/>
    <xf numFmtId="3" fontId="17" fillId="10" borderId="68" xfId="2" applyNumberFormat="1" applyFont="1" applyFill="1" applyBorder="1"/>
    <xf numFmtId="3" fontId="17" fillId="9" borderId="71" xfId="2" applyNumberFormat="1" applyFont="1" applyFill="1" applyBorder="1"/>
    <xf numFmtId="167" fontId="17" fillId="8" borderId="68" xfId="2" applyNumberFormat="1" applyFont="1" applyFill="1" applyBorder="1"/>
    <xf numFmtId="167" fontId="17" fillId="10" borderId="68" xfId="2" applyNumberFormat="1" applyFont="1" applyFill="1" applyBorder="1"/>
    <xf numFmtId="0" fontId="18" fillId="4" borderId="0" xfId="2" applyFont="1" applyFill="1" applyBorder="1" applyAlignment="1">
      <alignment vertical="center"/>
    </xf>
    <xf numFmtId="3" fontId="10" fillId="4" borderId="0" xfId="2" applyNumberFormat="1" applyFont="1" applyFill="1" applyBorder="1" applyAlignment="1">
      <alignment horizontal="right" vertical="center" wrapText="1"/>
    </xf>
    <xf numFmtId="3" fontId="45" fillId="4" borderId="0" xfId="2" applyNumberFormat="1" applyFont="1" applyFill="1" applyBorder="1" applyAlignment="1">
      <alignment horizontal="center" vertical="center"/>
    </xf>
    <xf numFmtId="0" fontId="42" fillId="4" borderId="0" xfId="2" applyFont="1" applyFill="1" applyBorder="1" applyAlignment="1">
      <alignment vertical="center"/>
    </xf>
    <xf numFmtId="3" fontId="40" fillId="4" borderId="0" xfId="2" applyNumberFormat="1" applyFont="1" applyFill="1" applyBorder="1" applyAlignment="1">
      <alignment vertical="center"/>
    </xf>
    <xf numFmtId="3" fontId="40" fillId="4" borderId="38" xfId="2" applyNumberFormat="1" applyFont="1" applyFill="1" applyBorder="1" applyAlignment="1">
      <alignment horizontal="center" vertical="center"/>
    </xf>
    <xf numFmtId="3" fontId="46" fillId="4" borderId="38" xfId="2" applyNumberFormat="1" applyFont="1" applyFill="1" applyBorder="1" applyAlignment="1">
      <alignment horizontal="center" vertical="center"/>
    </xf>
    <xf numFmtId="167" fontId="43" fillId="4" borderId="0" xfId="0" applyNumberFormat="1" applyFont="1" applyFill="1" applyBorder="1" applyAlignment="1">
      <alignment horizontal="center" vertical="center"/>
    </xf>
    <xf numFmtId="167" fontId="48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3" fontId="9" fillId="13" borderId="3" xfId="2" applyNumberFormat="1" applyFont="1" applyFill="1" applyBorder="1"/>
    <xf numFmtId="3" fontId="9" fillId="13" borderId="58" xfId="2" applyNumberFormat="1" applyFont="1" applyFill="1" applyBorder="1" applyAlignment="1">
      <alignment vertical="center"/>
    </xf>
    <xf numFmtId="0" fontId="18" fillId="0" borderId="0" xfId="2" applyFont="1" applyFill="1" applyBorder="1"/>
    <xf numFmtId="0" fontId="54" fillId="0" borderId="0" xfId="0" applyFont="1"/>
    <xf numFmtId="0" fontId="52" fillId="0" borderId="0" xfId="0" applyFont="1"/>
    <xf numFmtId="0" fontId="53" fillId="0" borderId="0" xfId="0" applyFont="1"/>
    <xf numFmtId="0" fontId="34" fillId="0" borderId="31" xfId="2" applyFont="1" applyBorder="1" applyAlignment="1">
      <alignment horizontal="center"/>
    </xf>
    <xf numFmtId="167" fontId="35" fillId="0" borderId="52" xfId="2" applyNumberFormat="1" applyFont="1" applyFill="1" applyBorder="1"/>
    <xf numFmtId="167" fontId="55" fillId="0" borderId="0" xfId="2" applyNumberFormat="1" applyFont="1" applyAlignment="1">
      <alignment vertical="center"/>
    </xf>
    <xf numFmtId="167" fontId="55" fillId="0" borderId="0" xfId="0" applyNumberFormat="1" applyFont="1" applyAlignment="1">
      <alignment vertical="center"/>
    </xf>
    <xf numFmtId="3" fontId="45" fillId="0" borderId="0" xfId="2" applyNumberFormat="1" applyFont="1" applyFill="1" applyBorder="1" applyAlignment="1">
      <alignment horizontal="center" vertical="center"/>
    </xf>
    <xf numFmtId="167" fontId="17" fillId="9" borderId="20" xfId="2" applyNumberFormat="1" applyFont="1" applyFill="1" applyBorder="1"/>
    <xf numFmtId="167" fontId="17" fillId="9" borderId="71" xfId="2" applyNumberFormat="1" applyFont="1" applyFill="1" applyBorder="1"/>
    <xf numFmtId="167" fontId="17" fillId="10" borderId="1" xfId="2" applyNumberFormat="1" applyFont="1" applyFill="1" applyBorder="1"/>
    <xf numFmtId="0" fontId="17" fillId="12" borderId="2" xfId="2" applyFont="1" applyFill="1" applyBorder="1"/>
    <xf numFmtId="3" fontId="10" fillId="5" borderId="4" xfId="2" applyNumberFormat="1" applyFont="1" applyFill="1" applyBorder="1" applyAlignment="1">
      <alignment horizontal="right"/>
    </xf>
    <xf numFmtId="0" fontId="38" fillId="4" borderId="50" xfId="2" applyFont="1" applyFill="1" applyBorder="1" applyAlignment="1">
      <alignment horizontal="center" vertical="center"/>
    </xf>
    <xf numFmtId="3" fontId="16" fillId="0" borderId="43" xfId="2" applyNumberFormat="1" applyFont="1" applyBorder="1"/>
    <xf numFmtId="0" fontId="7" fillId="0" borderId="50" xfId="2" applyFont="1" applyBorder="1"/>
    <xf numFmtId="0" fontId="7" fillId="0" borderId="31" xfId="2" applyFont="1" applyBorder="1" applyAlignment="1">
      <alignment vertical="center"/>
    </xf>
    <xf numFmtId="3" fontId="6" fillId="0" borderId="16" xfId="2" applyNumberFormat="1" applyFont="1" applyBorder="1"/>
    <xf numFmtId="0" fontId="2" fillId="0" borderId="50" xfId="2" applyBorder="1"/>
    <xf numFmtId="0" fontId="2" fillId="0" borderId="31" xfId="2" applyBorder="1"/>
    <xf numFmtId="4" fontId="9" fillId="10" borderId="47" xfId="2" applyNumberFormat="1" applyFont="1" applyFill="1" applyBorder="1" applyAlignment="1">
      <alignment horizontal="right" wrapText="1"/>
    </xf>
    <xf numFmtId="4" fontId="9" fillId="10" borderId="30" xfId="2" applyNumberFormat="1" applyFont="1" applyFill="1" applyBorder="1" applyAlignment="1">
      <alignment horizontal="right" wrapText="1"/>
    </xf>
    <xf numFmtId="3" fontId="9" fillId="13" borderId="1" xfId="2" applyNumberFormat="1" applyFont="1" applyFill="1" applyBorder="1"/>
    <xf numFmtId="3" fontId="10" fillId="10" borderId="41" xfId="2" applyNumberFormat="1" applyFont="1" applyFill="1" applyBorder="1" applyAlignment="1">
      <alignment horizontal="right" wrapText="1"/>
    </xf>
    <xf numFmtId="3" fontId="10" fillId="10" borderId="55" xfId="2" applyNumberFormat="1" applyFont="1" applyFill="1" applyBorder="1" applyAlignment="1">
      <alignment horizontal="right" wrapText="1"/>
    </xf>
    <xf numFmtId="3" fontId="10" fillId="10" borderId="54" xfId="2" applyNumberFormat="1" applyFont="1" applyFill="1" applyBorder="1" applyAlignment="1">
      <alignment horizontal="right" wrapText="1"/>
    </xf>
    <xf numFmtId="3" fontId="10" fillId="10" borderId="67" xfId="2" applyNumberFormat="1" applyFont="1" applyFill="1" applyBorder="1" applyAlignment="1">
      <alignment horizontal="right" wrapText="1"/>
    </xf>
    <xf numFmtId="3" fontId="17" fillId="3" borderId="4" xfId="2" applyNumberFormat="1" applyFont="1" applyFill="1" applyBorder="1"/>
    <xf numFmtId="3" fontId="10" fillId="11" borderId="55" xfId="2" applyNumberFormat="1" applyFont="1" applyFill="1" applyBorder="1" applyAlignment="1">
      <alignment horizontal="right" wrapText="1"/>
    </xf>
    <xf numFmtId="3" fontId="10" fillId="11" borderId="54" xfId="2" applyNumberFormat="1" applyFont="1" applyFill="1" applyBorder="1" applyAlignment="1">
      <alignment horizontal="right" wrapText="1"/>
    </xf>
    <xf numFmtId="3" fontId="10" fillId="11" borderId="59" xfId="2" applyNumberFormat="1" applyFont="1" applyFill="1" applyBorder="1" applyAlignment="1">
      <alignment horizontal="right" wrapText="1"/>
    </xf>
    <xf numFmtId="3" fontId="10" fillId="10" borderId="59" xfId="2" applyNumberFormat="1" applyFont="1" applyFill="1" applyBorder="1" applyAlignment="1">
      <alignment horizontal="right" wrapText="1"/>
    </xf>
    <xf numFmtId="4" fontId="9" fillId="5" borderId="37" xfId="2" applyNumberFormat="1" applyFont="1" applyFill="1" applyBorder="1"/>
    <xf numFmtId="3" fontId="21" fillId="5" borderId="15" xfId="2" applyNumberFormat="1" applyFont="1" applyFill="1" applyBorder="1" applyAlignment="1">
      <alignment horizontal="right"/>
    </xf>
    <xf numFmtId="3" fontId="21" fillId="5" borderId="20" xfId="2" applyNumberFormat="1" applyFont="1" applyFill="1" applyBorder="1"/>
    <xf numFmtId="3" fontId="21" fillId="5" borderId="14" xfId="2" applyNumberFormat="1" applyFont="1" applyFill="1" applyBorder="1"/>
    <xf numFmtId="0" fontId="15" fillId="0" borderId="50" xfId="2" applyFont="1" applyBorder="1"/>
    <xf numFmtId="164" fontId="16" fillId="0" borderId="31" xfId="4" applyFont="1" applyBorder="1" applyAlignment="1">
      <alignment horizontal="center"/>
    </xf>
    <xf numFmtId="3" fontId="21" fillId="12" borderId="20" xfId="2" applyNumberFormat="1" applyFont="1" applyFill="1" applyBorder="1"/>
    <xf numFmtId="3" fontId="21" fillId="12" borderId="14" xfId="2" applyNumberFormat="1" applyFont="1" applyFill="1" applyBorder="1"/>
    <xf numFmtId="3" fontId="21" fillId="7" borderId="51" xfId="2" applyNumberFormat="1" applyFont="1" applyFill="1" applyBorder="1" applyAlignment="1">
      <alignment horizontal="right"/>
    </xf>
    <xf numFmtId="3" fontId="21" fillId="8" borderId="4" xfId="2" applyNumberFormat="1" applyFont="1" applyFill="1" applyBorder="1"/>
    <xf numFmtId="3" fontId="21" fillId="10" borderId="3" xfId="2" applyNumberFormat="1" applyFont="1" applyFill="1" applyBorder="1"/>
    <xf numFmtId="0" fontId="21" fillId="7" borderId="20" xfId="2" applyFont="1" applyFill="1" applyBorder="1"/>
    <xf numFmtId="3" fontId="21" fillId="8" borderId="20" xfId="2" applyNumberFormat="1" applyFont="1" applyFill="1" applyBorder="1"/>
    <xf numFmtId="3" fontId="21" fillId="10" borderId="20" xfId="2" applyNumberFormat="1" applyFont="1" applyFill="1" applyBorder="1"/>
    <xf numFmtId="3" fontId="21" fillId="10" borderId="7" xfId="2" applyNumberFormat="1" applyFont="1" applyFill="1" applyBorder="1"/>
    <xf numFmtId="3" fontId="21" fillId="13" borderId="7" xfId="2" applyNumberFormat="1" applyFont="1" applyFill="1" applyBorder="1"/>
    <xf numFmtId="3" fontId="22" fillId="3" borderId="7" xfId="2" applyNumberFormat="1" applyFont="1" applyFill="1" applyBorder="1"/>
    <xf numFmtId="3" fontId="21" fillId="10" borderId="58" xfId="2" applyNumberFormat="1" applyFont="1" applyFill="1" applyBorder="1" applyAlignment="1">
      <alignment horizontal="right" wrapText="1"/>
    </xf>
    <xf numFmtId="3" fontId="21" fillId="10" borderId="7" xfId="2" applyNumberFormat="1" applyFont="1" applyFill="1" applyBorder="1" applyAlignment="1">
      <alignment horizontal="right" wrapText="1"/>
    </xf>
    <xf numFmtId="3" fontId="45" fillId="0" borderId="0" xfId="2" applyNumberFormat="1" applyFont="1" applyFill="1" applyBorder="1" applyAlignment="1">
      <alignment horizontal="center" vertical="center"/>
    </xf>
    <xf numFmtId="0" fontId="30" fillId="0" borderId="0" xfId="2" applyFont="1" applyAlignment="1">
      <alignment horizontal="left" vertical="center" wrapText="1"/>
    </xf>
    <xf numFmtId="0" fontId="36" fillId="0" borderId="0" xfId="2" applyFont="1" applyAlignment="1">
      <alignment vertical="center" wrapText="1"/>
    </xf>
    <xf numFmtId="0" fontId="28" fillId="0" borderId="0" xfId="2" applyFont="1" applyAlignment="1">
      <alignment horizontal="center"/>
    </xf>
    <xf numFmtId="3" fontId="17" fillId="10" borderId="14" xfId="2" applyNumberFormat="1" applyFont="1" applyFill="1" applyBorder="1"/>
    <xf numFmtId="0" fontId="17" fillId="15" borderId="42" xfId="2" applyFont="1" applyFill="1" applyBorder="1" applyAlignment="1">
      <alignment horizontal="center"/>
    </xf>
    <xf numFmtId="3" fontId="41" fillId="15" borderId="4" xfId="0" applyNumberFormat="1" applyFont="1" applyFill="1" applyBorder="1"/>
    <xf numFmtId="3" fontId="41" fillId="15" borderId="2" xfId="0" applyNumberFormat="1" applyFont="1" applyFill="1" applyBorder="1"/>
    <xf numFmtId="3" fontId="41" fillId="15" borderId="42" xfId="0" applyNumberFormat="1" applyFont="1" applyFill="1" applyBorder="1"/>
    <xf numFmtId="3" fontId="50" fillId="15" borderId="14" xfId="0" applyNumberFormat="1" applyFont="1" applyFill="1" applyBorder="1"/>
    <xf numFmtId="3" fontId="51" fillId="15" borderId="1" xfId="0" applyNumberFormat="1" applyFont="1" applyFill="1" applyBorder="1" applyAlignment="1">
      <alignment horizontal="right" vertical="center"/>
    </xf>
    <xf numFmtId="3" fontId="51" fillId="15" borderId="2" xfId="0" applyNumberFormat="1" applyFont="1" applyFill="1" applyBorder="1" applyAlignment="1">
      <alignment horizontal="right" vertical="center"/>
    </xf>
    <xf numFmtId="3" fontId="41" fillId="15" borderId="14" xfId="0" applyNumberFormat="1" applyFont="1" applyFill="1" applyBorder="1"/>
    <xf numFmtId="3" fontId="50" fillId="15" borderId="68" xfId="0" applyNumberFormat="1" applyFont="1" applyFill="1" applyBorder="1"/>
    <xf numFmtId="0" fontId="17" fillId="15" borderId="42" xfId="2" quotePrefix="1" applyFont="1" applyFill="1" applyBorder="1" applyAlignment="1">
      <alignment horizontal="center"/>
    </xf>
    <xf numFmtId="3" fontId="41" fillId="15" borderId="1" xfId="0" applyNumberFormat="1" applyFont="1" applyFill="1" applyBorder="1"/>
    <xf numFmtId="167" fontId="50" fillId="15" borderId="4" xfId="0" applyNumberFormat="1" applyFont="1" applyFill="1" applyBorder="1"/>
    <xf numFmtId="167" fontId="41" fillId="15" borderId="44" xfId="0" applyNumberFormat="1" applyFont="1" applyFill="1" applyBorder="1"/>
    <xf numFmtId="167" fontId="41" fillId="15" borderId="2" xfId="0" applyNumberFormat="1" applyFont="1" applyFill="1" applyBorder="1"/>
    <xf numFmtId="167" fontId="51" fillId="15" borderId="42" xfId="0" applyNumberFormat="1" applyFont="1" applyFill="1" applyBorder="1"/>
    <xf numFmtId="167" fontId="50" fillId="15" borderId="14" xfId="0" applyNumberFormat="1" applyFont="1" applyFill="1" applyBorder="1"/>
    <xf numFmtId="7" fontId="51" fillId="15" borderId="1" xfId="0" applyNumberFormat="1" applyFont="1" applyFill="1" applyBorder="1" applyAlignment="1">
      <alignment horizontal="right" vertical="center"/>
    </xf>
    <xf numFmtId="7" fontId="51" fillId="15" borderId="2" xfId="0" applyNumberFormat="1" applyFont="1" applyFill="1" applyBorder="1" applyAlignment="1">
      <alignment horizontal="right" vertical="center"/>
    </xf>
    <xf numFmtId="7" fontId="41" fillId="15" borderId="32" xfId="0" applyNumberFormat="1" applyFont="1" applyFill="1" applyBorder="1"/>
    <xf numFmtId="7" fontId="41" fillId="15" borderId="20" xfId="0" applyNumberFormat="1" applyFont="1" applyFill="1" applyBorder="1"/>
    <xf numFmtId="7" fontId="35" fillId="0" borderId="53" xfId="0" applyNumberFormat="1" applyFont="1" applyBorder="1"/>
    <xf numFmtId="0" fontId="17" fillId="16" borderId="48" xfId="2" applyFont="1" applyFill="1" applyBorder="1" applyAlignment="1">
      <alignment horizontal="center"/>
    </xf>
    <xf numFmtId="3" fontId="41" fillId="16" borderId="45" xfId="0" applyNumberFormat="1" applyFont="1" applyFill="1" applyBorder="1"/>
    <xf numFmtId="3" fontId="41" fillId="16" borderId="46" xfId="0" applyNumberFormat="1" applyFont="1" applyFill="1" applyBorder="1"/>
    <xf numFmtId="3" fontId="41" fillId="16" borderId="48" xfId="0" applyNumberFormat="1" applyFont="1" applyFill="1" applyBorder="1"/>
    <xf numFmtId="3" fontId="51" fillId="16" borderId="45" xfId="0" applyNumberFormat="1" applyFont="1" applyFill="1" applyBorder="1" applyAlignment="1">
      <alignment horizontal="right" vertical="center"/>
    </xf>
    <xf numFmtId="3" fontId="51" fillId="16" borderId="46" xfId="0" applyNumberFormat="1" applyFont="1" applyFill="1" applyBorder="1" applyAlignment="1">
      <alignment horizontal="right" vertical="center"/>
    </xf>
    <xf numFmtId="3" fontId="41" fillId="16" borderId="36" xfId="0" applyNumberFormat="1" applyFont="1" applyFill="1" applyBorder="1"/>
    <xf numFmtId="0" fontId="17" fillId="16" borderId="48" xfId="2" quotePrefix="1" applyFont="1" applyFill="1" applyBorder="1" applyAlignment="1">
      <alignment horizontal="center"/>
    </xf>
    <xf numFmtId="3" fontId="51" fillId="16" borderId="49" xfId="0" applyNumberFormat="1" applyFont="1" applyFill="1" applyBorder="1" applyAlignment="1">
      <alignment horizontal="right" vertical="center"/>
    </xf>
    <xf numFmtId="3" fontId="41" fillId="16" borderId="49" xfId="0" applyNumberFormat="1" applyFont="1" applyFill="1" applyBorder="1"/>
    <xf numFmtId="0" fontId="17" fillId="16" borderId="47" xfId="2" applyFont="1" applyFill="1" applyBorder="1" applyAlignment="1">
      <alignment horizontal="center"/>
    </xf>
    <xf numFmtId="167" fontId="50" fillId="16" borderId="37" xfId="0" applyNumberFormat="1" applyFont="1" applyFill="1" applyBorder="1"/>
    <xf numFmtId="167" fontId="41" fillId="16" borderId="27" xfId="0" applyNumberFormat="1" applyFont="1" applyFill="1" applyBorder="1"/>
    <xf numFmtId="167" fontId="51" fillId="16" borderId="36" xfId="0" applyNumberFormat="1" applyFont="1" applyFill="1" applyBorder="1"/>
    <xf numFmtId="7" fontId="51" fillId="16" borderId="26" xfId="0" applyNumberFormat="1" applyFont="1" applyFill="1" applyBorder="1" applyAlignment="1">
      <alignment horizontal="right" vertical="center"/>
    </xf>
    <xf numFmtId="7" fontId="51" fillId="16" borderId="27" xfId="0" applyNumberFormat="1" applyFont="1" applyFill="1" applyBorder="1" applyAlignment="1">
      <alignment horizontal="right" vertical="center"/>
    </xf>
    <xf numFmtId="7" fontId="41" fillId="16" borderId="27" xfId="0" applyNumberFormat="1" applyFont="1" applyFill="1" applyBorder="1"/>
    <xf numFmtId="7" fontId="41" fillId="16" borderId="47" xfId="0" applyNumberFormat="1" applyFont="1" applyFill="1" applyBorder="1"/>
    <xf numFmtId="0" fontId="0" fillId="0" borderId="0" xfId="0" applyFill="1" applyBorder="1"/>
    <xf numFmtId="3" fontId="35" fillId="0" borderId="53" xfId="0" applyNumberFormat="1" applyFont="1" applyBorder="1"/>
    <xf numFmtId="3" fontId="50" fillId="16" borderId="69" xfId="0" applyNumberFormat="1" applyFont="1" applyFill="1" applyBorder="1"/>
    <xf numFmtId="3" fontId="41" fillId="16" borderId="47" xfId="0" applyNumberFormat="1" applyFont="1" applyFill="1" applyBorder="1"/>
    <xf numFmtId="167" fontId="50" fillId="16" borderId="30" xfId="0" applyNumberFormat="1" applyFont="1" applyFill="1" applyBorder="1"/>
    <xf numFmtId="3" fontId="50" fillId="16" borderId="30" xfId="0" applyNumberFormat="1" applyFont="1" applyFill="1" applyBorder="1"/>
    <xf numFmtId="3" fontId="50" fillId="16" borderId="28" xfId="0" applyNumberFormat="1" applyFont="1" applyFill="1" applyBorder="1"/>
    <xf numFmtId="7" fontId="50" fillId="16" borderId="70" xfId="0" applyNumberFormat="1" applyFont="1" applyFill="1" applyBorder="1"/>
    <xf numFmtId="7" fontId="50" fillId="15" borderId="68" xfId="0" applyNumberFormat="1" applyFont="1" applyFill="1" applyBorder="1"/>
    <xf numFmtId="0" fontId="29" fillId="4" borderId="0" xfId="1" quotePrefix="1" applyFont="1" applyFill="1" applyBorder="1" applyAlignment="1">
      <alignment horizontal="left" vertical="center"/>
    </xf>
    <xf numFmtId="3" fontId="10" fillId="16" borderId="26" xfId="2" applyNumberFormat="1" applyFont="1" applyFill="1" applyBorder="1"/>
    <xf numFmtId="3" fontId="45" fillId="0" borderId="0" xfId="2" applyNumberFormat="1" applyFont="1" applyFill="1" applyBorder="1" applyAlignment="1">
      <alignment horizontal="center" vertical="center"/>
    </xf>
    <xf numFmtId="0" fontId="0" fillId="0" borderId="43" xfId="0" applyBorder="1"/>
    <xf numFmtId="0" fontId="17" fillId="9" borderId="41" xfId="2" quotePrefix="1" applyFont="1" applyFill="1" applyBorder="1" applyAlignment="1">
      <alignment horizontal="center"/>
    </xf>
    <xf numFmtId="0" fontId="17" fillId="8" borderId="42" xfId="2" quotePrefix="1" applyFont="1" applyFill="1" applyBorder="1" applyAlignment="1">
      <alignment horizontal="center"/>
    </xf>
    <xf numFmtId="0" fontId="17" fillId="10" borderId="42" xfId="2" quotePrefix="1" applyFont="1" applyFill="1" applyBorder="1" applyAlignment="1">
      <alignment horizontal="center"/>
    </xf>
    <xf numFmtId="3" fontId="9" fillId="13" borderId="4" xfId="2" applyNumberFormat="1" applyFont="1" applyFill="1" applyBorder="1"/>
    <xf numFmtId="3" fontId="10" fillId="16" borderId="27" xfId="2" applyNumberFormat="1" applyFont="1" applyFill="1" applyBorder="1"/>
    <xf numFmtId="3" fontId="10" fillId="16" borderId="47" xfId="2" applyNumberFormat="1" applyFont="1" applyFill="1" applyBorder="1"/>
    <xf numFmtId="3" fontId="45" fillId="0" borderId="0" xfId="2" applyNumberFormat="1" applyFont="1" applyFill="1" applyBorder="1" applyAlignment="1">
      <alignment horizontal="center" vertical="center"/>
    </xf>
    <xf numFmtId="3" fontId="17" fillId="9" borderId="20" xfId="2" quotePrefix="1" applyNumberFormat="1" applyFont="1" applyFill="1" applyBorder="1" applyAlignment="1">
      <alignment horizontal="left"/>
    </xf>
    <xf numFmtId="4" fontId="9" fillId="16" borderId="47" xfId="2" applyNumberFormat="1" applyFont="1" applyFill="1" applyBorder="1" applyAlignment="1">
      <alignment horizontal="right" wrapText="1"/>
    </xf>
    <xf numFmtId="3" fontId="17" fillId="8" borderId="3" xfId="2" quotePrefix="1" applyNumberFormat="1" applyFont="1" applyFill="1" applyBorder="1" applyAlignment="1">
      <alignment horizontal="left"/>
    </xf>
    <xf numFmtId="3" fontId="45" fillId="0" borderId="0" xfId="2" applyNumberFormat="1" applyFont="1" applyFill="1" applyBorder="1" applyAlignment="1">
      <alignment horizontal="center" vertical="center"/>
    </xf>
    <xf numFmtId="3" fontId="10" fillId="10" borderId="4" xfId="2" applyNumberFormat="1" applyFont="1" applyFill="1" applyBorder="1"/>
    <xf numFmtId="3" fontId="45" fillId="0" borderId="0" xfId="2" applyNumberFormat="1" applyFont="1" applyFill="1" applyBorder="1" applyAlignment="1">
      <alignment horizontal="center" vertical="center"/>
    </xf>
    <xf numFmtId="3" fontId="50" fillId="16" borderId="68" xfId="0" applyNumberFormat="1" applyFont="1" applyFill="1" applyBorder="1"/>
    <xf numFmtId="3" fontId="50" fillId="9" borderId="69" xfId="0" applyNumberFormat="1" applyFont="1" applyFill="1" applyBorder="1"/>
    <xf numFmtId="4" fontId="21" fillId="10" borderId="30" xfId="2" applyNumberFormat="1" applyFont="1" applyFill="1" applyBorder="1" applyAlignment="1">
      <alignment horizontal="right" wrapText="1"/>
    </xf>
    <xf numFmtId="3" fontId="21" fillId="10" borderId="3" xfId="2" applyNumberFormat="1" applyFont="1" applyFill="1" applyBorder="1" applyAlignment="1">
      <alignment horizontal="right" wrapText="1"/>
    </xf>
    <xf numFmtId="3" fontId="45" fillId="0" borderId="0" xfId="2" applyNumberFormat="1" applyFont="1" applyFill="1" applyBorder="1" applyAlignment="1">
      <alignment horizontal="center" vertical="center"/>
    </xf>
    <xf numFmtId="3" fontId="45" fillId="0" borderId="0" xfId="2" applyNumberFormat="1" applyFont="1" applyFill="1" applyBorder="1" applyAlignment="1">
      <alignment horizontal="center" vertical="center"/>
    </xf>
    <xf numFmtId="0" fontId="36" fillId="0" borderId="0" xfId="2" applyFont="1" applyAlignment="1">
      <alignment vertical="center" wrapText="1"/>
    </xf>
    <xf numFmtId="0" fontId="28" fillId="0" borderId="0" xfId="2" applyFont="1" applyAlignment="1">
      <alignment horizontal="center"/>
    </xf>
    <xf numFmtId="0" fontId="30" fillId="0" borderId="0" xfId="2" applyFont="1" applyAlignment="1">
      <alignment horizontal="left" vertical="center" wrapText="1"/>
    </xf>
    <xf numFmtId="3" fontId="10" fillId="16" borderId="28" xfId="2" applyNumberFormat="1" applyFont="1" applyFill="1" applyBorder="1"/>
    <xf numFmtId="3" fontId="41" fillId="16" borderId="4" xfId="0" applyNumberFormat="1" applyFont="1" applyFill="1" applyBorder="1"/>
    <xf numFmtId="3" fontId="17" fillId="9" borderId="68" xfId="2" applyNumberFormat="1" applyFont="1" applyFill="1" applyBorder="1"/>
    <xf numFmtId="3" fontId="16" fillId="9" borderId="55" xfId="2" applyNumberFormat="1" applyFont="1" applyFill="1" applyBorder="1"/>
    <xf numFmtId="3" fontId="41" fillId="16" borderId="26" xfId="0" applyNumberFormat="1" applyFont="1" applyFill="1" applyBorder="1"/>
    <xf numFmtId="3" fontId="16" fillId="9" borderId="54" xfId="2" applyNumberFormat="1" applyFont="1" applyFill="1" applyBorder="1"/>
    <xf numFmtId="3" fontId="41" fillId="16" borderId="27" xfId="0" applyNumberFormat="1" applyFont="1" applyFill="1" applyBorder="1"/>
    <xf numFmtId="0" fontId="14" fillId="0" borderId="0" xfId="2" applyFont="1" applyFill="1" applyBorder="1" applyAlignment="1">
      <alignment horizontal="center" vertical="center" wrapText="1"/>
    </xf>
    <xf numFmtId="49" fontId="13" fillId="5" borderId="16" xfId="2" applyNumberFormat="1" applyFont="1" applyFill="1" applyBorder="1" applyAlignment="1">
      <alignment horizontal="center"/>
    </xf>
    <xf numFmtId="49" fontId="13" fillId="5" borderId="6" xfId="2" applyNumberFormat="1" applyFont="1" applyFill="1" applyBorder="1" applyAlignment="1">
      <alignment horizontal="center"/>
    </xf>
    <xf numFmtId="49" fontId="13" fillId="6" borderId="16" xfId="2" applyNumberFormat="1" applyFont="1" applyFill="1" applyBorder="1" applyAlignment="1">
      <alignment horizontal="center"/>
    </xf>
    <xf numFmtId="49" fontId="13" fillId="6" borderId="6" xfId="2" applyNumberFormat="1" applyFont="1" applyFill="1" applyBorder="1" applyAlignment="1">
      <alignment horizontal="center"/>
    </xf>
    <xf numFmtId="49" fontId="13" fillId="7" borderId="16" xfId="2" applyNumberFormat="1" applyFont="1" applyFill="1" applyBorder="1" applyAlignment="1">
      <alignment horizontal="center"/>
    </xf>
    <xf numFmtId="49" fontId="13" fillId="7" borderId="6" xfId="2" applyNumberFormat="1" applyFont="1" applyFill="1" applyBorder="1" applyAlignment="1">
      <alignment horizontal="center"/>
    </xf>
    <xf numFmtId="49" fontId="13" fillId="8" borderId="16" xfId="2" applyNumberFormat="1" applyFont="1" applyFill="1" applyBorder="1" applyAlignment="1">
      <alignment horizontal="center"/>
    </xf>
    <xf numFmtId="49" fontId="13" fillId="8" borderId="6" xfId="2" applyNumberFormat="1" applyFont="1" applyFill="1" applyBorder="1" applyAlignment="1">
      <alignment horizontal="center"/>
    </xf>
    <xf numFmtId="49" fontId="13" fillId="10" borderId="16" xfId="2" applyNumberFormat="1" applyFont="1" applyFill="1" applyBorder="1" applyAlignment="1">
      <alignment horizontal="center"/>
    </xf>
    <xf numFmtId="49" fontId="13" fillId="10" borderId="7" xfId="2" applyNumberFormat="1" applyFont="1" applyFill="1" applyBorder="1" applyAlignment="1">
      <alignment horizontal="center"/>
    </xf>
    <xf numFmtId="165" fontId="27" fillId="0" borderId="0" xfId="2" applyNumberFormat="1" applyFont="1" applyBorder="1" applyAlignment="1">
      <alignment horizontal="right" vertical="center"/>
    </xf>
    <xf numFmtId="0" fontId="5" fillId="0" borderId="0" xfId="2" applyFont="1" applyAlignment="1">
      <alignment horizontal="left" vertical="center" wrapText="1"/>
    </xf>
    <xf numFmtId="49" fontId="13" fillId="10" borderId="6" xfId="2" applyNumberFormat="1" applyFont="1" applyFill="1" applyBorder="1" applyAlignment="1">
      <alignment horizontal="center"/>
    </xf>
    <xf numFmtId="49" fontId="13" fillId="11" borderId="16" xfId="2" applyNumberFormat="1" applyFont="1" applyFill="1" applyBorder="1" applyAlignment="1">
      <alignment horizontal="center"/>
    </xf>
    <xf numFmtId="49" fontId="13" fillId="11" borderId="6" xfId="2" applyNumberFormat="1" applyFont="1" applyFill="1" applyBorder="1" applyAlignment="1">
      <alignment horizontal="center"/>
    </xf>
    <xf numFmtId="49" fontId="13" fillId="9" borderId="16" xfId="2" applyNumberFormat="1" applyFont="1" applyFill="1" applyBorder="1" applyAlignment="1">
      <alignment horizontal="center"/>
    </xf>
    <xf numFmtId="49" fontId="13" fillId="9" borderId="6" xfId="2" applyNumberFormat="1" applyFont="1" applyFill="1" applyBorder="1" applyAlignment="1">
      <alignment horizontal="center"/>
    </xf>
    <xf numFmtId="49" fontId="12" fillId="3" borderId="16" xfId="2" applyNumberFormat="1" applyFont="1" applyFill="1" applyBorder="1" applyAlignment="1">
      <alignment horizontal="center"/>
    </xf>
    <xf numFmtId="49" fontId="12" fillId="3" borderId="6" xfId="2" applyNumberFormat="1" applyFont="1" applyFill="1" applyBorder="1" applyAlignment="1">
      <alignment horizontal="center"/>
    </xf>
    <xf numFmtId="3" fontId="29" fillId="4" borderId="0" xfId="1" applyNumberFormat="1" applyFont="1" applyFill="1" applyBorder="1" applyAlignment="1">
      <alignment horizontal="center" vertical="center"/>
    </xf>
    <xf numFmtId="0" fontId="38" fillId="14" borderId="56" xfId="2" applyFont="1" applyFill="1" applyBorder="1" applyAlignment="1">
      <alignment horizontal="center" vertical="center"/>
    </xf>
    <xf numFmtId="0" fontId="38" fillId="14" borderId="16" xfId="2" applyFont="1" applyFill="1" applyBorder="1" applyAlignment="1">
      <alignment horizontal="center" vertical="center"/>
    </xf>
    <xf numFmtId="0" fontId="38" fillId="14" borderId="6" xfId="2" applyFont="1" applyFill="1" applyBorder="1" applyAlignment="1">
      <alignment horizontal="center" vertical="center"/>
    </xf>
    <xf numFmtId="0" fontId="47" fillId="13" borderId="56" xfId="2" applyFont="1" applyFill="1" applyBorder="1" applyAlignment="1">
      <alignment horizontal="center" vertical="center" wrapText="1"/>
    </xf>
    <xf numFmtId="0" fontId="47" fillId="13" borderId="6" xfId="2" applyFont="1" applyFill="1" applyBorder="1" applyAlignment="1">
      <alignment horizontal="center" vertical="center" wrapText="1"/>
    </xf>
    <xf numFmtId="167" fontId="47" fillId="0" borderId="60" xfId="0" applyNumberFormat="1" applyFont="1" applyFill="1" applyBorder="1" applyAlignment="1">
      <alignment horizontal="center" vertical="center"/>
    </xf>
    <xf numFmtId="167" fontId="47" fillId="0" borderId="49" xfId="0" applyNumberFormat="1" applyFont="1" applyFill="1" applyBorder="1" applyAlignment="1">
      <alignment horizontal="center" vertical="center"/>
    </xf>
    <xf numFmtId="167" fontId="47" fillId="0" borderId="62" xfId="0" applyNumberFormat="1" applyFont="1" applyFill="1" applyBorder="1" applyAlignment="1">
      <alignment horizontal="center" vertical="center"/>
    </xf>
    <xf numFmtId="167" fontId="47" fillId="0" borderId="46" xfId="0" applyNumberFormat="1" applyFont="1" applyFill="1" applyBorder="1" applyAlignment="1">
      <alignment horizontal="center" vertical="center"/>
    </xf>
    <xf numFmtId="0" fontId="45" fillId="13" borderId="56" xfId="2" applyFont="1" applyFill="1" applyBorder="1" applyAlignment="1">
      <alignment horizontal="center" vertical="center" wrapText="1"/>
    </xf>
    <xf numFmtId="0" fontId="45" fillId="13" borderId="16" xfId="2" applyFont="1" applyFill="1" applyBorder="1" applyAlignment="1">
      <alignment horizontal="center" vertical="center" wrapText="1"/>
    </xf>
    <xf numFmtId="0" fontId="45" fillId="13" borderId="6" xfId="2" applyFont="1" applyFill="1" applyBorder="1" applyAlignment="1">
      <alignment horizontal="center" vertical="center" wrapText="1"/>
    </xf>
    <xf numFmtId="3" fontId="45" fillId="0" borderId="60" xfId="2" applyNumberFormat="1" applyFont="1" applyFill="1" applyBorder="1" applyAlignment="1">
      <alignment horizontal="center" vertical="center"/>
    </xf>
    <xf numFmtId="3" fontId="45" fillId="0" borderId="61" xfId="2" applyNumberFormat="1" applyFont="1" applyFill="1" applyBorder="1" applyAlignment="1">
      <alignment horizontal="center" vertical="center"/>
    </xf>
    <xf numFmtId="3" fontId="45" fillId="0" borderId="49" xfId="2" applyNumberFormat="1" applyFont="1" applyFill="1" applyBorder="1" applyAlignment="1">
      <alignment horizontal="center" vertical="center"/>
    </xf>
    <xf numFmtId="3" fontId="45" fillId="0" borderId="62" xfId="2" applyNumberFormat="1" applyFont="1" applyFill="1" applyBorder="1" applyAlignment="1">
      <alignment horizontal="center" vertical="center"/>
    </xf>
    <xf numFmtId="3" fontId="45" fillId="0" borderId="63" xfId="2" applyNumberFormat="1" applyFont="1" applyFill="1" applyBorder="1" applyAlignment="1">
      <alignment horizontal="center" vertical="center"/>
    </xf>
    <xf numFmtId="3" fontId="45" fillId="0" borderId="46" xfId="2" applyNumberFormat="1" applyFont="1" applyFill="1" applyBorder="1" applyAlignment="1">
      <alignment horizontal="center" vertical="center"/>
    </xf>
    <xf numFmtId="0" fontId="44" fillId="13" borderId="56" xfId="2" applyFont="1" applyFill="1" applyBorder="1" applyAlignment="1">
      <alignment horizontal="center" vertical="center" wrapText="1"/>
    </xf>
    <xf numFmtId="0" fontId="44" fillId="13" borderId="16" xfId="2" applyFont="1" applyFill="1" applyBorder="1" applyAlignment="1">
      <alignment horizontal="center" vertical="center" wrapText="1"/>
    </xf>
    <xf numFmtId="167" fontId="44" fillId="0" borderId="60" xfId="0" applyNumberFormat="1" applyFont="1" applyBorder="1" applyAlignment="1">
      <alignment horizontal="center" vertical="center"/>
    </xf>
    <xf numFmtId="167" fontId="44" fillId="0" borderId="61" xfId="0" applyNumberFormat="1" applyFont="1" applyBorder="1" applyAlignment="1">
      <alignment horizontal="center" vertical="center"/>
    </xf>
    <xf numFmtId="167" fontId="44" fillId="0" borderId="62" xfId="0" applyNumberFormat="1" applyFont="1" applyBorder="1" applyAlignment="1">
      <alignment horizontal="center" vertical="center"/>
    </xf>
    <xf numFmtId="167" fontId="44" fillId="0" borderId="63" xfId="0" applyNumberFormat="1" applyFont="1" applyBorder="1" applyAlignment="1">
      <alignment horizontal="center" vertical="center"/>
    </xf>
    <xf numFmtId="0" fontId="44" fillId="13" borderId="6" xfId="2" applyFont="1" applyFill="1" applyBorder="1" applyAlignment="1">
      <alignment horizontal="center" vertical="center" wrapText="1"/>
    </xf>
    <xf numFmtId="167" fontId="44" fillId="0" borderId="65" xfId="0" applyNumberFormat="1" applyFont="1" applyBorder="1" applyAlignment="1">
      <alignment horizontal="center" vertical="center"/>
    </xf>
    <xf numFmtId="167" fontId="44" fillId="0" borderId="66" xfId="0" applyNumberFormat="1" applyFont="1" applyBorder="1" applyAlignment="1">
      <alignment horizontal="center" vertical="center"/>
    </xf>
    <xf numFmtId="167" fontId="43" fillId="13" borderId="56" xfId="0" applyNumberFormat="1" applyFont="1" applyFill="1" applyBorder="1" applyAlignment="1">
      <alignment horizontal="center" vertical="center"/>
    </xf>
    <xf numFmtId="167" fontId="43" fillId="13" borderId="16" xfId="0" applyNumberFormat="1" applyFont="1" applyFill="1" applyBorder="1" applyAlignment="1">
      <alignment horizontal="center" vertical="center"/>
    </xf>
    <xf numFmtId="167" fontId="47" fillId="0" borderId="65" xfId="0" applyNumberFormat="1" applyFont="1" applyFill="1" applyBorder="1" applyAlignment="1">
      <alignment horizontal="center" vertical="center"/>
    </xf>
    <xf numFmtId="167" fontId="47" fillId="0" borderId="48" xfId="0" applyNumberFormat="1" applyFont="1" applyFill="1" applyBorder="1" applyAlignment="1">
      <alignment horizontal="center" vertical="center"/>
    </xf>
    <xf numFmtId="167" fontId="47" fillId="0" borderId="64" xfId="0" applyNumberFormat="1" applyFont="1" applyFill="1" applyBorder="1" applyAlignment="1">
      <alignment horizontal="center" vertical="center"/>
    </xf>
    <xf numFmtId="167" fontId="47" fillId="0" borderId="45" xfId="0" applyNumberFormat="1" applyFont="1" applyFill="1" applyBorder="1" applyAlignment="1">
      <alignment horizontal="center" vertical="center"/>
    </xf>
    <xf numFmtId="3" fontId="45" fillId="0" borderId="0" xfId="2" applyNumberFormat="1" applyFont="1" applyFill="1" applyBorder="1" applyAlignment="1">
      <alignment horizontal="center" vertical="center"/>
    </xf>
    <xf numFmtId="3" fontId="45" fillId="0" borderId="21" xfId="2" applyNumberFormat="1" applyFont="1" applyFill="1" applyBorder="1" applyAlignment="1">
      <alignment horizontal="center" vertical="center"/>
    </xf>
    <xf numFmtId="167" fontId="48" fillId="13" borderId="56" xfId="0" applyNumberFormat="1" applyFont="1" applyFill="1" applyBorder="1" applyAlignment="1">
      <alignment horizontal="center" vertical="center"/>
    </xf>
    <xf numFmtId="167" fontId="48" fillId="13" borderId="6" xfId="0" applyNumberFormat="1" applyFont="1" applyFill="1" applyBorder="1" applyAlignment="1">
      <alignment horizontal="center" vertical="center"/>
    </xf>
    <xf numFmtId="3" fontId="45" fillId="0" borderId="65" xfId="2" applyNumberFormat="1" applyFont="1" applyFill="1" applyBorder="1" applyAlignment="1">
      <alignment horizontal="center" vertical="center"/>
    </xf>
    <xf numFmtId="3" fontId="45" fillId="0" borderId="66" xfId="2" applyNumberFormat="1" applyFont="1" applyFill="1" applyBorder="1" applyAlignment="1">
      <alignment horizontal="center" vertical="center"/>
    </xf>
    <xf numFmtId="3" fontId="45" fillId="0" borderId="48" xfId="2" applyNumberFormat="1" applyFont="1" applyFill="1" applyBorder="1" applyAlignment="1">
      <alignment horizontal="center" vertical="center"/>
    </xf>
    <xf numFmtId="3" fontId="46" fillId="13" borderId="56" xfId="2" applyNumberFormat="1" applyFont="1" applyFill="1" applyBorder="1" applyAlignment="1">
      <alignment horizontal="center" vertical="center"/>
    </xf>
    <xf numFmtId="3" fontId="46" fillId="13" borderId="16" xfId="2" applyNumberFormat="1" applyFont="1" applyFill="1" applyBorder="1" applyAlignment="1">
      <alignment horizontal="center" vertical="center"/>
    </xf>
    <xf numFmtId="3" fontId="46" fillId="13" borderId="6" xfId="2" applyNumberFormat="1" applyFont="1" applyFill="1" applyBorder="1" applyAlignment="1">
      <alignment horizontal="center" vertical="center"/>
    </xf>
    <xf numFmtId="167" fontId="44" fillId="0" borderId="60" xfId="0" applyNumberFormat="1" applyFont="1" applyBorder="1" applyAlignment="1">
      <alignment vertical="center"/>
    </xf>
    <xf numFmtId="167" fontId="44" fillId="0" borderId="61" xfId="0" applyNumberFormat="1" applyFont="1" applyBorder="1" applyAlignment="1">
      <alignment vertical="center"/>
    </xf>
    <xf numFmtId="167" fontId="44" fillId="0" borderId="49" xfId="0" applyNumberFormat="1" applyFont="1" applyBorder="1" applyAlignment="1">
      <alignment vertical="center"/>
    </xf>
    <xf numFmtId="49" fontId="9" fillId="10" borderId="16" xfId="2" applyNumberFormat="1" applyFont="1" applyFill="1" applyBorder="1" applyAlignment="1">
      <alignment horizontal="center"/>
    </xf>
    <xf numFmtId="49" fontId="9" fillId="10" borderId="6" xfId="2" applyNumberFormat="1" applyFont="1" applyFill="1" applyBorder="1" applyAlignment="1">
      <alignment horizontal="center"/>
    </xf>
    <xf numFmtId="49" fontId="9" fillId="11" borderId="16" xfId="2" applyNumberFormat="1" applyFont="1" applyFill="1" applyBorder="1" applyAlignment="1">
      <alignment horizontal="center"/>
    </xf>
    <xf numFmtId="49" fontId="9" fillId="11" borderId="6" xfId="2" applyNumberFormat="1" applyFont="1" applyFill="1" applyBorder="1" applyAlignment="1">
      <alignment horizontal="center"/>
    </xf>
    <xf numFmtId="167" fontId="44" fillId="0" borderId="62" xfId="0" applyNumberFormat="1" applyFont="1" applyBorder="1" applyAlignment="1">
      <alignment vertical="center"/>
    </xf>
    <xf numFmtId="167" fontId="44" fillId="0" borderId="63" xfId="0" applyNumberFormat="1" applyFont="1" applyBorder="1" applyAlignment="1">
      <alignment vertical="center"/>
    </xf>
    <xf numFmtId="167" fontId="44" fillId="0" borderId="46" xfId="0" applyNumberFormat="1" applyFont="1" applyBorder="1" applyAlignment="1">
      <alignment vertical="center"/>
    </xf>
    <xf numFmtId="167" fontId="44" fillId="0" borderId="65" xfId="0" applyNumberFormat="1" applyFont="1" applyBorder="1" applyAlignment="1">
      <alignment vertical="center"/>
    </xf>
    <xf numFmtId="167" fontId="44" fillId="0" borderId="66" xfId="0" applyNumberFormat="1" applyFont="1" applyBorder="1" applyAlignment="1">
      <alignment vertical="center"/>
    </xf>
    <xf numFmtId="167" fontId="44" fillId="0" borderId="48" xfId="0" applyNumberFormat="1" applyFont="1" applyBorder="1" applyAlignment="1">
      <alignment vertical="center"/>
    </xf>
    <xf numFmtId="49" fontId="9" fillId="13" borderId="16" xfId="2" applyNumberFormat="1" applyFont="1" applyFill="1" applyBorder="1" applyAlignment="1">
      <alignment horizontal="center"/>
    </xf>
    <xf numFmtId="49" fontId="9" fillId="13" borderId="6" xfId="2" applyNumberFormat="1" applyFont="1" applyFill="1" applyBorder="1" applyAlignment="1">
      <alignment horizontal="center"/>
    </xf>
    <xf numFmtId="49" fontId="17" fillId="3" borderId="16" xfId="2" applyNumberFormat="1" applyFont="1" applyFill="1" applyBorder="1" applyAlignment="1">
      <alignment horizontal="center"/>
    </xf>
    <xf numFmtId="49" fontId="17" fillId="3" borderId="6" xfId="2" applyNumberFormat="1" applyFont="1" applyFill="1" applyBorder="1" applyAlignment="1">
      <alignment horizontal="center"/>
    </xf>
    <xf numFmtId="49" fontId="9" fillId="5" borderId="43" xfId="2" applyNumberFormat="1" applyFont="1" applyFill="1" applyBorder="1" applyAlignment="1">
      <alignment horizontal="center"/>
    </xf>
    <xf numFmtId="49" fontId="9" fillId="5" borderId="36" xfId="2" applyNumberFormat="1" applyFont="1" applyFill="1" applyBorder="1" applyAlignment="1">
      <alignment horizontal="center"/>
    </xf>
    <xf numFmtId="49" fontId="9" fillId="12" borderId="43" xfId="2" applyNumberFormat="1" applyFont="1" applyFill="1" applyBorder="1" applyAlignment="1">
      <alignment horizontal="center"/>
    </xf>
    <xf numFmtId="49" fontId="9" fillId="12" borderId="36" xfId="2" applyNumberFormat="1" applyFont="1" applyFill="1" applyBorder="1" applyAlignment="1">
      <alignment horizontal="center"/>
    </xf>
    <xf numFmtId="49" fontId="9" fillId="7" borderId="16" xfId="2" applyNumberFormat="1" applyFont="1" applyFill="1" applyBorder="1" applyAlignment="1">
      <alignment horizontal="center"/>
    </xf>
    <xf numFmtId="49" fontId="9" fillId="7" borderId="6" xfId="2" applyNumberFormat="1" applyFont="1" applyFill="1" applyBorder="1" applyAlignment="1">
      <alignment horizontal="center"/>
    </xf>
    <xf numFmtId="49" fontId="9" fillId="8" borderId="16" xfId="2" applyNumberFormat="1" applyFont="1" applyFill="1" applyBorder="1" applyAlignment="1">
      <alignment horizontal="center"/>
    </xf>
    <xf numFmtId="49" fontId="9" fillId="8" borderId="6" xfId="2" applyNumberFormat="1" applyFont="1" applyFill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38" fillId="14" borderId="56" xfId="2" quotePrefix="1" applyFont="1" applyFill="1" applyBorder="1" applyAlignment="1">
      <alignment horizontal="center" vertical="center"/>
    </xf>
    <xf numFmtId="49" fontId="9" fillId="5" borderId="43" xfId="2" quotePrefix="1" applyNumberFormat="1" applyFont="1" applyFill="1" applyBorder="1" applyAlignment="1">
      <alignment horizontal="center"/>
    </xf>
    <xf numFmtId="49" fontId="9" fillId="12" borderId="43" xfId="2" quotePrefix="1" applyNumberFormat="1" applyFont="1" applyFill="1" applyBorder="1" applyAlignment="1">
      <alignment horizontal="center"/>
    </xf>
    <xf numFmtId="49" fontId="9" fillId="7" borderId="16" xfId="2" quotePrefix="1" applyNumberFormat="1" applyFont="1" applyFill="1" applyBorder="1" applyAlignment="1">
      <alignment horizontal="center"/>
    </xf>
    <xf numFmtId="49" fontId="9" fillId="8" borderId="16" xfId="2" quotePrefix="1" applyNumberFormat="1" applyFont="1" applyFill="1" applyBorder="1" applyAlignment="1">
      <alignment horizontal="center"/>
    </xf>
    <xf numFmtId="49" fontId="9" fillId="10" borderId="16" xfId="2" quotePrefix="1" applyNumberFormat="1" applyFont="1" applyFill="1" applyBorder="1" applyAlignment="1">
      <alignment horizontal="center"/>
    </xf>
    <xf numFmtId="49" fontId="9" fillId="11" borderId="16" xfId="2" quotePrefix="1" applyNumberFormat="1" applyFont="1" applyFill="1" applyBorder="1" applyAlignment="1">
      <alignment horizontal="center"/>
    </xf>
    <xf numFmtId="49" fontId="9" fillId="13" borderId="16" xfId="2" quotePrefix="1" applyNumberFormat="1" applyFont="1" applyFill="1" applyBorder="1" applyAlignment="1">
      <alignment horizontal="center"/>
    </xf>
    <xf numFmtId="49" fontId="17" fillId="3" borderId="16" xfId="2" quotePrefix="1" applyNumberFormat="1" applyFont="1" applyFill="1" applyBorder="1" applyAlignment="1">
      <alignment horizontal="center"/>
    </xf>
    <xf numFmtId="0" fontId="36" fillId="0" borderId="0" xfId="2" applyFont="1" applyAlignment="1">
      <alignment vertical="center" wrapText="1"/>
    </xf>
    <xf numFmtId="0" fontId="28" fillId="0" borderId="0" xfId="2" applyFont="1" applyAlignment="1">
      <alignment horizontal="center"/>
    </xf>
    <xf numFmtId="0" fontId="22" fillId="0" borderId="60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49" xfId="2" applyFont="1" applyBorder="1" applyAlignment="1">
      <alignment horizontal="center"/>
    </xf>
    <xf numFmtId="0" fontId="22" fillId="0" borderId="72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2" fillId="0" borderId="21" xfId="2" applyFont="1" applyBorder="1" applyAlignment="1">
      <alignment horizontal="center"/>
    </xf>
    <xf numFmtId="0" fontId="25" fillId="0" borderId="0" xfId="2" quotePrefix="1" applyFont="1" applyAlignment="1">
      <alignment horizontal="left" vertical="center" wrapText="1"/>
    </xf>
    <xf numFmtId="0" fontId="30" fillId="0" borderId="0" xfId="2" applyFont="1" applyAlignment="1">
      <alignment horizontal="left" vertical="center" wrapText="1"/>
    </xf>
  </cellXfs>
  <cellStyles count="7">
    <cellStyle name="Dobrá" xfId="1" builtinId="26"/>
    <cellStyle name="Hypertextový odkaz" xfId="3"/>
    <cellStyle name="Mena 2" xfId="4"/>
    <cellStyle name="Normálna" xfId="0" builtinId="0"/>
    <cellStyle name="Normálna 2" xfId="2"/>
    <cellStyle name="normálne_platby_5.rok" xfId="5"/>
    <cellStyle name="Sledovaný hypertextový odkaz" xfId="6"/>
  </cellStyles>
  <dxfs count="0"/>
  <tableStyles count="0" defaultTableStyle="TableStyleMedium2" defaultPivotStyle="PivotStyleLight16"/>
  <colors>
    <mruColors>
      <color rgb="FFFFFF99"/>
      <color rgb="FF59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Z17" sqref="Z17"/>
    </sheetView>
  </sheetViews>
  <sheetFormatPr defaultRowHeight="15" x14ac:dyDescent="0.25"/>
  <cols>
    <col min="1" max="1" width="3.28515625" customWidth="1"/>
    <col min="2" max="2" width="5" customWidth="1"/>
    <col min="3" max="3" width="4.5703125" customWidth="1"/>
    <col min="4" max="4" width="8.7109375" customWidth="1"/>
    <col min="5" max="5" width="8.42578125" customWidth="1"/>
    <col min="6" max="7" width="5" bestFit="1" customWidth="1"/>
    <col min="8" max="8" width="8.42578125" bestFit="1" customWidth="1"/>
    <col min="9" max="9" width="9.140625" customWidth="1"/>
    <col min="10" max="11" width="4.85546875" bestFit="1" customWidth="1"/>
    <col min="12" max="12" width="8.42578125" bestFit="1" customWidth="1"/>
    <col min="13" max="13" width="8.42578125" customWidth="1"/>
    <col min="14" max="15" width="5" bestFit="1" customWidth="1"/>
    <col min="16" max="16" width="8.42578125" bestFit="1" customWidth="1"/>
    <col min="17" max="17" width="9.28515625" customWidth="1"/>
    <col min="18" max="19" width="5" bestFit="1" customWidth="1"/>
    <col min="20" max="20" width="8.42578125" bestFit="1" customWidth="1"/>
    <col min="21" max="21" width="9" customWidth="1"/>
  </cols>
  <sheetData>
    <row r="1" spans="1:22" ht="18" x14ac:dyDescent="0.25">
      <c r="A1" s="215"/>
      <c r="B1" s="606" t="s">
        <v>20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9"/>
    </row>
    <row r="2" spans="1:22" ht="14.25" customHeight="1" thickBot="1" x14ac:dyDescent="0.3">
      <c r="A2" s="11"/>
      <c r="B2" s="10"/>
      <c r="C2" s="11"/>
      <c r="D2" s="10"/>
      <c r="E2" s="11"/>
      <c r="F2" s="10"/>
      <c r="G2" s="11"/>
      <c r="H2" s="10"/>
      <c r="I2" s="11"/>
      <c r="J2" s="10"/>
      <c r="K2" s="11"/>
      <c r="L2" s="10"/>
      <c r="M2" s="11"/>
      <c r="N2" s="11"/>
      <c r="O2" s="10"/>
      <c r="P2" s="11"/>
      <c r="Q2" s="10"/>
      <c r="R2" s="9"/>
      <c r="S2" s="9"/>
      <c r="T2" s="9"/>
      <c r="U2" s="9"/>
      <c r="V2" s="9"/>
    </row>
    <row r="3" spans="1:22" ht="13.5" customHeight="1" thickBot="1" x14ac:dyDescent="0.3">
      <c r="A3" s="24"/>
      <c r="B3" s="607" t="s">
        <v>21</v>
      </c>
      <c r="C3" s="607"/>
      <c r="D3" s="607"/>
      <c r="E3" s="608"/>
      <c r="F3" s="609" t="s">
        <v>22</v>
      </c>
      <c r="G3" s="609"/>
      <c r="H3" s="609"/>
      <c r="I3" s="610"/>
      <c r="J3" s="611" t="s">
        <v>23</v>
      </c>
      <c r="K3" s="611"/>
      <c r="L3" s="611"/>
      <c r="M3" s="612"/>
      <c r="N3" s="613" t="s">
        <v>24</v>
      </c>
      <c r="O3" s="613"/>
      <c r="P3" s="613"/>
      <c r="Q3" s="614"/>
      <c r="R3" s="615" t="s">
        <v>25</v>
      </c>
      <c r="S3" s="615"/>
      <c r="T3" s="615"/>
      <c r="U3" s="616"/>
      <c r="V3" s="9"/>
    </row>
    <row r="4" spans="1:22" ht="25.5" customHeight="1" thickBot="1" x14ac:dyDescent="0.3">
      <c r="A4" s="19"/>
      <c r="B4" s="38" t="s">
        <v>26</v>
      </c>
      <c r="C4" s="39" t="s">
        <v>27</v>
      </c>
      <c r="D4" s="40" t="s">
        <v>28</v>
      </c>
      <c r="E4" s="41" t="s">
        <v>47</v>
      </c>
      <c r="F4" s="43" t="s">
        <v>26</v>
      </c>
      <c r="G4" s="44" t="s">
        <v>27</v>
      </c>
      <c r="H4" s="45" t="s">
        <v>28</v>
      </c>
      <c r="I4" s="46" t="s">
        <v>47</v>
      </c>
      <c r="J4" s="49" t="s">
        <v>26</v>
      </c>
      <c r="K4" s="50" t="s">
        <v>27</v>
      </c>
      <c r="L4" s="51" t="s">
        <v>28</v>
      </c>
      <c r="M4" s="52" t="s">
        <v>47</v>
      </c>
      <c r="N4" s="111" t="s">
        <v>26</v>
      </c>
      <c r="O4" s="112" t="s">
        <v>27</v>
      </c>
      <c r="P4" s="113" t="s">
        <v>28</v>
      </c>
      <c r="Q4" s="114" t="s">
        <v>48</v>
      </c>
      <c r="R4" s="98" t="s">
        <v>26</v>
      </c>
      <c r="S4" s="99" t="s">
        <v>27</v>
      </c>
      <c r="T4" s="100" t="s">
        <v>28</v>
      </c>
      <c r="U4" s="162" t="s">
        <v>48</v>
      </c>
      <c r="V4" s="9"/>
    </row>
    <row r="5" spans="1:22" x14ac:dyDescent="0.25">
      <c r="A5" s="72" t="s">
        <v>29</v>
      </c>
      <c r="B5" s="73">
        <v>58</v>
      </c>
      <c r="C5" s="74">
        <v>37</v>
      </c>
      <c r="D5" s="57">
        <v>95</v>
      </c>
      <c r="E5" s="75">
        <v>2677.89</v>
      </c>
      <c r="F5" s="76">
        <v>74</v>
      </c>
      <c r="G5" s="76">
        <v>42</v>
      </c>
      <c r="H5" s="48">
        <v>116</v>
      </c>
      <c r="I5" s="91">
        <v>4090.44</v>
      </c>
      <c r="J5" s="77">
        <v>79</v>
      </c>
      <c r="K5" s="77">
        <v>43</v>
      </c>
      <c r="L5" s="54">
        <v>122</v>
      </c>
      <c r="M5" s="94">
        <v>4388.09</v>
      </c>
      <c r="N5" s="168">
        <v>79</v>
      </c>
      <c r="O5" s="168">
        <v>43</v>
      </c>
      <c r="P5" s="151">
        <v>122</v>
      </c>
      <c r="Q5" s="169">
        <v>4346.1000000000004</v>
      </c>
      <c r="R5" s="121">
        <v>78</v>
      </c>
      <c r="S5" s="121">
        <v>36</v>
      </c>
      <c r="T5" s="122">
        <v>114</v>
      </c>
      <c r="U5" s="163">
        <v>4285.4399999999996</v>
      </c>
      <c r="V5" s="9"/>
    </row>
    <row r="6" spans="1:22" x14ac:dyDescent="0.25">
      <c r="A6" s="17" t="s">
        <v>30</v>
      </c>
      <c r="B6" s="42">
        <v>433</v>
      </c>
      <c r="C6" s="55">
        <v>65</v>
      </c>
      <c r="D6" s="56">
        <v>498</v>
      </c>
      <c r="E6" s="69">
        <v>15953.77</v>
      </c>
      <c r="F6" s="70">
        <v>465</v>
      </c>
      <c r="G6" s="70">
        <v>87</v>
      </c>
      <c r="H6" s="47">
        <v>552</v>
      </c>
      <c r="I6" s="92">
        <v>17923.89</v>
      </c>
      <c r="J6" s="71">
        <v>494</v>
      </c>
      <c r="K6" s="71">
        <v>93</v>
      </c>
      <c r="L6" s="53">
        <v>587</v>
      </c>
      <c r="M6" s="95">
        <v>19054.830000000002</v>
      </c>
      <c r="N6" s="170">
        <v>501</v>
      </c>
      <c r="O6" s="170">
        <v>93</v>
      </c>
      <c r="P6" s="115">
        <v>594</v>
      </c>
      <c r="Q6" s="171">
        <v>16091.780000000002</v>
      </c>
      <c r="R6" s="123">
        <v>433</v>
      </c>
      <c r="S6" s="123">
        <v>88</v>
      </c>
      <c r="T6" s="106">
        <v>521</v>
      </c>
      <c r="U6" s="164">
        <v>19572.91</v>
      </c>
      <c r="V6" s="9"/>
    </row>
    <row r="7" spans="1:22" x14ac:dyDescent="0.25">
      <c r="A7" s="17" t="s">
        <v>31</v>
      </c>
      <c r="B7" s="42">
        <v>212</v>
      </c>
      <c r="C7" s="55">
        <v>118</v>
      </c>
      <c r="D7" s="56">
        <v>330</v>
      </c>
      <c r="E7" s="69">
        <v>9905.5300000000007</v>
      </c>
      <c r="F7" s="70">
        <v>238</v>
      </c>
      <c r="G7" s="70">
        <v>138</v>
      </c>
      <c r="H7" s="47">
        <v>376</v>
      </c>
      <c r="I7" s="92">
        <v>13124.77</v>
      </c>
      <c r="J7" s="71">
        <v>246</v>
      </c>
      <c r="K7" s="71">
        <v>145</v>
      </c>
      <c r="L7" s="53">
        <v>391</v>
      </c>
      <c r="M7" s="95">
        <v>13614.99</v>
      </c>
      <c r="N7" s="170">
        <v>245</v>
      </c>
      <c r="O7" s="170">
        <v>153</v>
      </c>
      <c r="P7" s="115">
        <v>398</v>
      </c>
      <c r="Q7" s="171">
        <v>13870.36</v>
      </c>
      <c r="R7" s="123">
        <v>237</v>
      </c>
      <c r="S7" s="123">
        <v>153</v>
      </c>
      <c r="T7" s="106">
        <v>390</v>
      </c>
      <c r="U7" s="164">
        <v>13861.7</v>
      </c>
      <c r="V7" s="9"/>
    </row>
    <row r="8" spans="1:22" x14ac:dyDescent="0.25">
      <c r="A8" s="17" t="s">
        <v>32</v>
      </c>
      <c r="B8" s="42">
        <v>781</v>
      </c>
      <c r="C8" s="55">
        <v>211</v>
      </c>
      <c r="D8" s="56">
        <v>992</v>
      </c>
      <c r="E8" s="69">
        <v>31184.240000000002</v>
      </c>
      <c r="F8" s="70">
        <v>868</v>
      </c>
      <c r="G8" s="70">
        <v>248</v>
      </c>
      <c r="H8" s="47">
        <v>1116</v>
      </c>
      <c r="I8" s="92">
        <v>38317.360000000001</v>
      </c>
      <c r="J8" s="71">
        <v>908</v>
      </c>
      <c r="K8" s="71">
        <v>269</v>
      </c>
      <c r="L8" s="53">
        <v>1177</v>
      </c>
      <c r="M8" s="95">
        <v>39883.64</v>
      </c>
      <c r="N8" s="170">
        <v>914</v>
      </c>
      <c r="O8" s="170">
        <v>275</v>
      </c>
      <c r="P8" s="115">
        <v>1189</v>
      </c>
      <c r="Q8" s="171">
        <v>40418.959999999999</v>
      </c>
      <c r="R8" s="123">
        <v>923</v>
      </c>
      <c r="S8" s="123">
        <v>285</v>
      </c>
      <c r="T8" s="106">
        <v>1208</v>
      </c>
      <c r="U8" s="164">
        <v>41041.279999999999</v>
      </c>
      <c r="V8" s="9"/>
    </row>
    <row r="9" spans="1:22" x14ac:dyDescent="0.25">
      <c r="A9" s="17" t="s">
        <v>33</v>
      </c>
      <c r="B9" s="42">
        <v>622</v>
      </c>
      <c r="C9" s="55">
        <v>371</v>
      </c>
      <c r="D9" s="56">
        <v>993</v>
      </c>
      <c r="E9" s="69">
        <v>29173.11</v>
      </c>
      <c r="F9" s="70">
        <v>718</v>
      </c>
      <c r="G9" s="70">
        <v>426</v>
      </c>
      <c r="H9" s="47">
        <v>1144</v>
      </c>
      <c r="I9" s="92">
        <v>39964.44</v>
      </c>
      <c r="J9" s="71">
        <v>743</v>
      </c>
      <c r="K9" s="71">
        <v>450</v>
      </c>
      <c r="L9" s="53">
        <v>1193</v>
      </c>
      <c r="M9" s="95">
        <v>41367.78</v>
      </c>
      <c r="N9" s="170">
        <v>761</v>
      </c>
      <c r="O9" s="170">
        <v>446</v>
      </c>
      <c r="P9" s="115">
        <v>1207</v>
      </c>
      <c r="Q9" s="171">
        <v>41807.06</v>
      </c>
      <c r="R9" s="123">
        <v>735</v>
      </c>
      <c r="S9" s="123">
        <v>462</v>
      </c>
      <c r="T9" s="106">
        <v>1197</v>
      </c>
      <c r="U9" s="164">
        <v>42416.35</v>
      </c>
      <c r="V9" s="25"/>
    </row>
    <row r="10" spans="1:22" x14ac:dyDescent="0.25">
      <c r="A10" s="17" t="s">
        <v>34</v>
      </c>
      <c r="B10" s="42">
        <v>1561</v>
      </c>
      <c r="C10" s="55">
        <v>255</v>
      </c>
      <c r="D10" s="56">
        <v>1816</v>
      </c>
      <c r="E10" s="69">
        <v>57075.199999999997</v>
      </c>
      <c r="F10" s="70">
        <v>1733</v>
      </c>
      <c r="G10" s="70">
        <v>278</v>
      </c>
      <c r="H10" s="47">
        <v>2011</v>
      </c>
      <c r="I10" s="92">
        <v>66065.649999999994</v>
      </c>
      <c r="J10" s="71">
        <v>1767</v>
      </c>
      <c r="K10" s="71">
        <v>277</v>
      </c>
      <c r="L10" s="53">
        <v>2044</v>
      </c>
      <c r="M10" s="95">
        <v>67627.25</v>
      </c>
      <c r="N10" s="170">
        <v>1780</v>
      </c>
      <c r="O10" s="170">
        <v>291</v>
      </c>
      <c r="P10" s="115">
        <v>2071</v>
      </c>
      <c r="Q10" s="171">
        <v>68122.33</v>
      </c>
      <c r="R10" s="123">
        <v>1766</v>
      </c>
      <c r="S10" s="123">
        <v>292</v>
      </c>
      <c r="T10" s="106">
        <v>2058</v>
      </c>
      <c r="U10" s="164">
        <v>68084.259999999995</v>
      </c>
      <c r="V10" s="9"/>
    </row>
    <row r="11" spans="1:22" x14ac:dyDescent="0.25">
      <c r="A11" s="17" t="s">
        <v>35</v>
      </c>
      <c r="B11" s="42">
        <v>2383</v>
      </c>
      <c r="C11" s="55">
        <v>732</v>
      </c>
      <c r="D11" s="56">
        <v>3115</v>
      </c>
      <c r="E11" s="69">
        <v>103515.68</v>
      </c>
      <c r="F11" s="70">
        <v>2636</v>
      </c>
      <c r="G11" s="70">
        <v>842</v>
      </c>
      <c r="H11" s="47">
        <v>3478</v>
      </c>
      <c r="I11" s="92">
        <v>117745.89</v>
      </c>
      <c r="J11" s="71">
        <v>2742</v>
      </c>
      <c r="K11" s="71">
        <v>874</v>
      </c>
      <c r="L11" s="53">
        <v>3616</v>
      </c>
      <c r="M11" s="95">
        <v>121942.78</v>
      </c>
      <c r="N11" s="170">
        <v>2710</v>
      </c>
      <c r="O11" s="170">
        <v>881</v>
      </c>
      <c r="P11" s="115">
        <v>3591</v>
      </c>
      <c r="Q11" s="171">
        <v>121148.58</v>
      </c>
      <c r="R11" s="123">
        <v>2542</v>
      </c>
      <c r="S11" s="123">
        <v>891</v>
      </c>
      <c r="T11" s="106">
        <v>3433</v>
      </c>
      <c r="U11" s="164">
        <v>122880.65</v>
      </c>
      <c r="V11" s="9"/>
    </row>
    <row r="12" spans="1:22" ht="15.75" thickBot="1" x14ac:dyDescent="0.3">
      <c r="A12" s="18" t="s">
        <v>36</v>
      </c>
      <c r="B12" s="79">
        <v>2035</v>
      </c>
      <c r="C12" s="80">
        <v>335</v>
      </c>
      <c r="D12" s="81">
        <v>2370</v>
      </c>
      <c r="E12" s="82">
        <v>76874.91</v>
      </c>
      <c r="F12" s="83">
        <v>2281</v>
      </c>
      <c r="G12" s="83">
        <v>407</v>
      </c>
      <c r="H12" s="84">
        <v>2688</v>
      </c>
      <c r="I12" s="93">
        <v>89408.3</v>
      </c>
      <c r="J12" s="85">
        <v>2342</v>
      </c>
      <c r="K12" s="85">
        <v>431</v>
      </c>
      <c r="L12" s="86">
        <v>2773</v>
      </c>
      <c r="M12" s="96">
        <v>91779.96</v>
      </c>
      <c r="N12" s="172">
        <v>2360</v>
      </c>
      <c r="O12" s="172">
        <v>444</v>
      </c>
      <c r="P12" s="150">
        <v>2804</v>
      </c>
      <c r="Q12" s="173">
        <v>92501.97</v>
      </c>
      <c r="R12" s="124">
        <v>2051</v>
      </c>
      <c r="S12" s="124">
        <v>414</v>
      </c>
      <c r="T12" s="125">
        <v>2465</v>
      </c>
      <c r="U12" s="165">
        <v>93089.93</v>
      </c>
      <c r="V12" s="9"/>
    </row>
    <row r="13" spans="1:22" ht="15.75" thickBot="1" x14ac:dyDescent="0.3">
      <c r="A13" s="78" t="s">
        <v>37</v>
      </c>
      <c r="B13" s="58">
        <v>8085</v>
      </c>
      <c r="C13" s="59">
        <v>2124</v>
      </c>
      <c r="D13" s="60">
        <v>10209</v>
      </c>
      <c r="E13" s="61">
        <v>249485.41999999998</v>
      </c>
      <c r="F13" s="62">
        <v>9013</v>
      </c>
      <c r="G13" s="63">
        <v>2468</v>
      </c>
      <c r="H13" s="64">
        <v>11481</v>
      </c>
      <c r="I13" s="65">
        <v>386640.74</v>
      </c>
      <c r="J13" s="66">
        <v>9321</v>
      </c>
      <c r="K13" s="66">
        <v>2582</v>
      </c>
      <c r="L13" s="67">
        <v>11903</v>
      </c>
      <c r="M13" s="68">
        <v>399659.32</v>
      </c>
      <c r="N13" s="174">
        <v>9350</v>
      </c>
      <c r="O13" s="175">
        <v>2626</v>
      </c>
      <c r="P13" s="176">
        <v>11976</v>
      </c>
      <c r="Q13" s="177">
        <v>398307.14</v>
      </c>
      <c r="R13" s="126">
        <v>8765</v>
      </c>
      <c r="S13" s="166">
        <v>2621</v>
      </c>
      <c r="T13" s="127">
        <v>11386</v>
      </c>
      <c r="U13" s="167">
        <v>405232.51999999996</v>
      </c>
      <c r="V13" s="37"/>
    </row>
    <row r="14" spans="1:22" ht="9" customHeight="1" thickBot="1" x14ac:dyDescent="0.3">
      <c r="A14" s="11"/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3"/>
      <c r="O14" s="14"/>
      <c r="P14" s="13"/>
      <c r="Q14" s="14"/>
      <c r="R14" s="9"/>
      <c r="S14" s="9"/>
      <c r="T14" s="9"/>
      <c r="U14" s="9"/>
      <c r="V14" s="9"/>
    </row>
    <row r="15" spans="1:22" ht="13.5" customHeight="1" thickBot="1" x14ac:dyDescent="0.3">
      <c r="A15" s="15"/>
      <c r="B15" s="615" t="s">
        <v>38</v>
      </c>
      <c r="C15" s="615"/>
      <c r="D15" s="615"/>
      <c r="E15" s="619"/>
      <c r="F15" s="620" t="s">
        <v>39</v>
      </c>
      <c r="G15" s="620"/>
      <c r="H15" s="620"/>
      <c r="I15" s="621"/>
      <c r="J15" s="622" t="s">
        <v>40</v>
      </c>
      <c r="K15" s="622"/>
      <c r="L15" s="622"/>
      <c r="M15" s="623"/>
      <c r="N15" s="615" t="s">
        <v>41</v>
      </c>
      <c r="O15" s="615"/>
      <c r="P15" s="615"/>
      <c r="Q15" s="619"/>
      <c r="R15" s="624" t="s">
        <v>42</v>
      </c>
      <c r="S15" s="624"/>
      <c r="T15" s="624"/>
      <c r="U15" s="625"/>
      <c r="V15" s="9"/>
    </row>
    <row r="16" spans="1:22" ht="25.5" customHeight="1" thickBot="1" x14ac:dyDescent="0.3">
      <c r="A16" s="15"/>
      <c r="B16" s="98" t="s">
        <v>26</v>
      </c>
      <c r="C16" s="99" t="s">
        <v>27</v>
      </c>
      <c r="D16" s="100" t="s">
        <v>28</v>
      </c>
      <c r="E16" s="101" t="s">
        <v>48</v>
      </c>
      <c r="F16" s="134" t="s">
        <v>26</v>
      </c>
      <c r="G16" s="135" t="s">
        <v>27</v>
      </c>
      <c r="H16" s="136" t="s">
        <v>28</v>
      </c>
      <c r="I16" s="137" t="s">
        <v>48</v>
      </c>
      <c r="J16" s="116" t="s">
        <v>26</v>
      </c>
      <c r="K16" s="116" t="s">
        <v>27</v>
      </c>
      <c r="L16" s="117" t="s">
        <v>28</v>
      </c>
      <c r="M16" s="118" t="s">
        <v>47</v>
      </c>
      <c r="N16" s="98" t="s">
        <v>26</v>
      </c>
      <c r="O16" s="99" t="s">
        <v>27</v>
      </c>
      <c r="P16" s="100" t="s">
        <v>28</v>
      </c>
      <c r="Q16" s="101" t="s">
        <v>47</v>
      </c>
      <c r="R16" s="20" t="s">
        <v>26</v>
      </c>
      <c r="S16" s="21" t="s">
        <v>27</v>
      </c>
      <c r="T16" s="22" t="s">
        <v>28</v>
      </c>
      <c r="U16" s="23" t="s">
        <v>47</v>
      </c>
      <c r="V16" s="9"/>
    </row>
    <row r="17" spans="1:21" x14ac:dyDescent="0.25">
      <c r="A17" s="16" t="s">
        <v>29</v>
      </c>
      <c r="B17" s="131">
        <v>75</v>
      </c>
      <c r="C17" s="102">
        <v>38</v>
      </c>
      <c r="D17" s="103">
        <v>113</v>
      </c>
      <c r="E17" s="104">
        <v>3986.4599999999991</v>
      </c>
      <c r="F17" s="138">
        <v>72</v>
      </c>
      <c r="G17" s="139">
        <v>35</v>
      </c>
      <c r="H17" s="140">
        <v>107</v>
      </c>
      <c r="I17" s="141">
        <v>3644.1499999999996</v>
      </c>
      <c r="J17" s="152">
        <v>71</v>
      </c>
      <c r="K17" s="153">
        <v>37</v>
      </c>
      <c r="L17" s="154">
        <v>108</v>
      </c>
      <c r="M17" s="155">
        <v>3830.4699999999993</v>
      </c>
      <c r="N17" s="102">
        <v>77</v>
      </c>
      <c r="O17" s="128">
        <v>41</v>
      </c>
      <c r="P17" s="103">
        <v>118</v>
      </c>
      <c r="Q17" s="178">
        <v>4207.4399999999996</v>
      </c>
      <c r="R17" s="181">
        <v>63</v>
      </c>
      <c r="S17" s="182">
        <v>27</v>
      </c>
      <c r="T17" s="182">
        <v>90</v>
      </c>
      <c r="U17" s="183">
        <v>3176.1799999999994</v>
      </c>
    </row>
    <row r="18" spans="1:21" x14ac:dyDescent="0.25">
      <c r="A18" s="17" t="s">
        <v>30</v>
      </c>
      <c r="B18" s="132">
        <v>423</v>
      </c>
      <c r="C18" s="105">
        <v>68</v>
      </c>
      <c r="D18" s="106">
        <v>491</v>
      </c>
      <c r="E18" s="107">
        <v>17539.260000000002</v>
      </c>
      <c r="F18" s="142">
        <v>484</v>
      </c>
      <c r="G18" s="143">
        <v>71</v>
      </c>
      <c r="H18" s="144">
        <v>555</v>
      </c>
      <c r="I18" s="145">
        <v>18359.800000000003</v>
      </c>
      <c r="J18" s="156">
        <v>493</v>
      </c>
      <c r="K18" s="157">
        <v>78</v>
      </c>
      <c r="L18" s="119">
        <v>571</v>
      </c>
      <c r="M18" s="158">
        <v>18885.510000000002</v>
      </c>
      <c r="N18" s="105">
        <v>486</v>
      </c>
      <c r="O18" s="129">
        <v>79</v>
      </c>
      <c r="P18" s="106">
        <v>565</v>
      </c>
      <c r="Q18" s="179">
        <v>18697.66</v>
      </c>
      <c r="R18" s="184">
        <v>475</v>
      </c>
      <c r="S18" s="185">
        <v>62</v>
      </c>
      <c r="T18" s="186">
        <v>537</v>
      </c>
      <c r="U18" s="187">
        <v>17995.700000000004</v>
      </c>
    </row>
    <row r="19" spans="1:21" x14ac:dyDescent="0.25">
      <c r="A19" s="17" t="s">
        <v>31</v>
      </c>
      <c r="B19" s="132">
        <v>208</v>
      </c>
      <c r="C19" s="105">
        <v>118</v>
      </c>
      <c r="D19" s="106">
        <v>326</v>
      </c>
      <c r="E19" s="107">
        <v>11062.479999999996</v>
      </c>
      <c r="F19" s="142">
        <v>225</v>
      </c>
      <c r="G19" s="143">
        <v>133</v>
      </c>
      <c r="H19" s="144">
        <v>358</v>
      </c>
      <c r="I19" s="145">
        <v>12016.029999999995</v>
      </c>
      <c r="J19" s="156">
        <v>224</v>
      </c>
      <c r="K19" s="157">
        <v>135</v>
      </c>
      <c r="L19" s="119">
        <v>359</v>
      </c>
      <c r="M19" s="158">
        <v>12076.489999999996</v>
      </c>
      <c r="N19" s="105">
        <v>223</v>
      </c>
      <c r="O19" s="129">
        <v>135</v>
      </c>
      <c r="P19" s="106">
        <v>358</v>
      </c>
      <c r="Q19" s="179">
        <v>12011.489999999994</v>
      </c>
      <c r="R19" s="184">
        <v>199</v>
      </c>
      <c r="S19" s="185">
        <v>115</v>
      </c>
      <c r="T19" s="186">
        <v>314</v>
      </c>
      <c r="U19" s="187">
        <v>10507.89</v>
      </c>
    </row>
    <row r="20" spans="1:21" x14ac:dyDescent="0.25">
      <c r="A20" s="17" t="s">
        <v>32</v>
      </c>
      <c r="B20" s="132">
        <v>853</v>
      </c>
      <c r="C20" s="105">
        <v>203</v>
      </c>
      <c r="D20" s="106">
        <v>1056</v>
      </c>
      <c r="E20" s="107">
        <v>35084.610000000022</v>
      </c>
      <c r="F20" s="142">
        <v>911</v>
      </c>
      <c r="G20" s="143">
        <v>221</v>
      </c>
      <c r="H20" s="144">
        <v>1132</v>
      </c>
      <c r="I20" s="145">
        <v>37227.310000000019</v>
      </c>
      <c r="J20" s="156">
        <v>911</v>
      </c>
      <c r="K20" s="157">
        <v>221</v>
      </c>
      <c r="L20" s="119">
        <v>1132</v>
      </c>
      <c r="M20" s="158">
        <v>37439.960000000028</v>
      </c>
      <c r="N20" s="105">
        <v>919</v>
      </c>
      <c r="O20" s="129">
        <v>231</v>
      </c>
      <c r="P20" s="106">
        <v>1150</v>
      </c>
      <c r="Q20" s="179">
        <v>38215.60000000002</v>
      </c>
      <c r="R20" s="184">
        <v>815</v>
      </c>
      <c r="S20" s="185">
        <v>192</v>
      </c>
      <c r="T20" s="186">
        <v>1007</v>
      </c>
      <c r="U20" s="187">
        <v>33326.48000000001</v>
      </c>
    </row>
    <row r="21" spans="1:21" x14ac:dyDescent="0.25">
      <c r="A21" s="17" t="s">
        <v>33</v>
      </c>
      <c r="B21" s="132">
        <v>732</v>
      </c>
      <c r="C21" s="105">
        <v>300</v>
      </c>
      <c r="D21" s="106">
        <v>1032</v>
      </c>
      <c r="E21" s="107">
        <v>34620.390000000014</v>
      </c>
      <c r="F21" s="142">
        <v>765</v>
      </c>
      <c r="G21" s="143">
        <v>349</v>
      </c>
      <c r="H21" s="144">
        <v>1114</v>
      </c>
      <c r="I21" s="145">
        <v>37583.370000000032</v>
      </c>
      <c r="J21" s="156">
        <v>768</v>
      </c>
      <c r="K21" s="157">
        <v>353</v>
      </c>
      <c r="L21" s="119">
        <v>1121</v>
      </c>
      <c r="M21" s="158">
        <v>37710.280000000013</v>
      </c>
      <c r="N21" s="105">
        <v>775</v>
      </c>
      <c r="O21" s="129">
        <v>358</v>
      </c>
      <c r="P21" s="106">
        <v>1133</v>
      </c>
      <c r="Q21" s="179">
        <v>38240.080000000016</v>
      </c>
      <c r="R21" s="184">
        <v>668</v>
      </c>
      <c r="S21" s="185">
        <v>310</v>
      </c>
      <c r="T21" s="186">
        <v>978</v>
      </c>
      <c r="U21" s="187">
        <v>32745.680000000008</v>
      </c>
    </row>
    <row r="22" spans="1:21" x14ac:dyDescent="0.25">
      <c r="A22" s="17" t="s">
        <v>34</v>
      </c>
      <c r="B22" s="132">
        <v>1631</v>
      </c>
      <c r="C22" s="105">
        <v>187</v>
      </c>
      <c r="D22" s="106">
        <v>1818</v>
      </c>
      <c r="E22" s="107">
        <v>59529.660000000025</v>
      </c>
      <c r="F22" s="142">
        <v>1718</v>
      </c>
      <c r="G22" s="143">
        <v>204</v>
      </c>
      <c r="H22" s="144">
        <v>1922</v>
      </c>
      <c r="I22" s="145">
        <v>62739.780000000028</v>
      </c>
      <c r="J22" s="156">
        <v>1727</v>
      </c>
      <c r="K22" s="157">
        <v>211</v>
      </c>
      <c r="L22" s="119">
        <v>1938</v>
      </c>
      <c r="M22" s="158">
        <v>63150.740000000027</v>
      </c>
      <c r="N22" s="105">
        <v>1713</v>
      </c>
      <c r="O22" s="129">
        <v>238</v>
      </c>
      <c r="P22" s="106">
        <v>1951</v>
      </c>
      <c r="Q22" s="179">
        <v>63139.400000000031</v>
      </c>
      <c r="R22" s="184">
        <v>1532</v>
      </c>
      <c r="S22" s="185">
        <v>169</v>
      </c>
      <c r="T22" s="186">
        <v>1701</v>
      </c>
      <c r="U22" s="187">
        <v>55538.730000000018</v>
      </c>
    </row>
    <row r="23" spans="1:21" x14ac:dyDescent="0.25">
      <c r="A23" s="17" t="s">
        <v>35</v>
      </c>
      <c r="B23" s="132">
        <v>2458</v>
      </c>
      <c r="C23" s="105">
        <v>558</v>
      </c>
      <c r="D23" s="106">
        <v>3016</v>
      </c>
      <c r="E23" s="107">
        <v>105229.98000000001</v>
      </c>
      <c r="F23" s="142">
        <v>2670</v>
      </c>
      <c r="G23" s="143">
        <v>661</v>
      </c>
      <c r="H23" s="144">
        <v>3331</v>
      </c>
      <c r="I23" s="145">
        <v>114517.33000000005</v>
      </c>
      <c r="J23" s="156">
        <v>2680</v>
      </c>
      <c r="K23" s="157">
        <v>698</v>
      </c>
      <c r="L23" s="119">
        <v>3378</v>
      </c>
      <c r="M23" s="158">
        <v>116839.21000000005</v>
      </c>
      <c r="N23" s="105">
        <v>2667</v>
      </c>
      <c r="O23" s="129">
        <v>683</v>
      </c>
      <c r="P23" s="106">
        <v>3350</v>
      </c>
      <c r="Q23" s="179">
        <v>115728.58000000006</v>
      </c>
      <c r="R23" s="184">
        <v>2444</v>
      </c>
      <c r="S23" s="185">
        <v>510</v>
      </c>
      <c r="T23" s="186">
        <v>2954</v>
      </c>
      <c r="U23" s="187">
        <v>101819.19</v>
      </c>
    </row>
    <row r="24" spans="1:21" ht="15.75" thickBot="1" x14ac:dyDescent="0.3">
      <c r="A24" s="18" t="s">
        <v>36</v>
      </c>
      <c r="B24" s="133">
        <v>2082</v>
      </c>
      <c r="C24" s="108">
        <v>261</v>
      </c>
      <c r="D24" s="109">
        <v>2343</v>
      </c>
      <c r="E24" s="110">
        <v>78922.610000000044</v>
      </c>
      <c r="F24" s="146">
        <v>2238</v>
      </c>
      <c r="G24" s="147">
        <v>329</v>
      </c>
      <c r="H24" s="148">
        <v>2567</v>
      </c>
      <c r="I24" s="149">
        <v>87158.770000000048</v>
      </c>
      <c r="J24" s="159">
        <v>2267</v>
      </c>
      <c r="K24" s="160">
        <v>324</v>
      </c>
      <c r="L24" s="120">
        <v>2591</v>
      </c>
      <c r="M24" s="161">
        <v>87735.480000000083</v>
      </c>
      <c r="N24" s="108">
        <v>2238</v>
      </c>
      <c r="O24" s="130">
        <v>327</v>
      </c>
      <c r="P24" s="122">
        <v>2565</v>
      </c>
      <c r="Q24" s="180">
        <v>87543.170000000086</v>
      </c>
      <c r="R24" s="188">
        <v>2033</v>
      </c>
      <c r="S24" s="189">
        <v>243</v>
      </c>
      <c r="T24" s="190">
        <v>2276</v>
      </c>
      <c r="U24" s="191">
        <v>77350.670000000042</v>
      </c>
    </row>
    <row r="25" spans="1:21" ht="15.75" thickBot="1" x14ac:dyDescent="0.3">
      <c r="A25" s="194" t="s">
        <v>37</v>
      </c>
      <c r="B25" s="195">
        <v>8462</v>
      </c>
      <c r="C25" s="196">
        <v>1733</v>
      </c>
      <c r="D25" s="197">
        <v>10195</v>
      </c>
      <c r="E25" s="198">
        <v>345975.45000000013</v>
      </c>
      <c r="F25" s="199">
        <v>9083</v>
      </c>
      <c r="G25" s="200">
        <v>2003</v>
      </c>
      <c r="H25" s="201">
        <v>11086</v>
      </c>
      <c r="I25" s="202">
        <v>373246.54000000015</v>
      </c>
      <c r="J25" s="203">
        <v>9141</v>
      </c>
      <c r="K25" s="204">
        <v>2057</v>
      </c>
      <c r="L25" s="205">
        <v>11198</v>
      </c>
      <c r="M25" s="206">
        <v>377668.14000000025</v>
      </c>
      <c r="N25" s="207">
        <v>9098</v>
      </c>
      <c r="O25" s="208">
        <v>2092</v>
      </c>
      <c r="P25" s="209">
        <v>11190</v>
      </c>
      <c r="Q25" s="210">
        <v>377783.42000000022</v>
      </c>
      <c r="R25" s="211">
        <v>8229</v>
      </c>
      <c r="S25" s="212">
        <v>1628</v>
      </c>
      <c r="T25" s="213">
        <v>9857</v>
      </c>
      <c r="U25" s="214">
        <v>332460.52000000008</v>
      </c>
    </row>
    <row r="26" spans="1:21" ht="5.2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5.75" x14ac:dyDescent="0.25">
      <c r="A27" s="25"/>
      <c r="B27" s="573" t="s">
        <v>107</v>
      </c>
      <c r="C27" s="192"/>
      <c r="D27" s="192"/>
      <c r="E27" s="192"/>
      <c r="F27" s="192"/>
      <c r="G27" s="192"/>
      <c r="H27" s="192"/>
      <c r="M27" s="626">
        <v>110481</v>
      </c>
      <c r="N27" s="626"/>
      <c r="O27" s="26"/>
      <c r="P27" s="26"/>
      <c r="Q27" s="25"/>
      <c r="R27" s="25"/>
      <c r="S27" s="25"/>
      <c r="T27" s="25"/>
      <c r="U27" s="25"/>
    </row>
    <row r="28" spans="1:21" ht="15.75" x14ac:dyDescent="0.25">
      <c r="A28" s="25"/>
      <c r="B28" s="27" t="s">
        <v>43</v>
      </c>
      <c r="C28" s="27"/>
      <c r="D28" s="27"/>
      <c r="E28" s="27"/>
      <c r="F28" s="27"/>
      <c r="G28" s="27"/>
      <c r="H28" s="27"/>
      <c r="L28" s="617">
        <v>3646459.2100000009</v>
      </c>
      <c r="M28" s="617"/>
      <c r="N28" s="617"/>
      <c r="O28" s="28"/>
      <c r="P28" s="29"/>
      <c r="Q28" s="193"/>
      <c r="R28" s="193"/>
      <c r="S28" s="193"/>
      <c r="T28" s="193"/>
      <c r="U28" s="25"/>
    </row>
    <row r="29" spans="1:21" ht="6" customHeigh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3"/>
      <c r="Q29" s="34"/>
      <c r="R29" s="34"/>
      <c r="S29" s="34"/>
      <c r="T29" s="25"/>
      <c r="U29" s="25"/>
    </row>
    <row r="30" spans="1:21" ht="12.75" customHeight="1" x14ac:dyDescent="0.25">
      <c r="A30" s="12"/>
      <c r="B30" s="35" t="s">
        <v>44</v>
      </c>
      <c r="C30" s="12"/>
      <c r="D30" s="35"/>
      <c r="E30" s="12"/>
      <c r="F30" s="35"/>
      <c r="G30" s="12"/>
      <c r="H30" s="35"/>
      <c r="I30" s="12"/>
      <c r="J30" s="35"/>
      <c r="K30" s="12"/>
      <c r="L30" s="35"/>
      <c r="M30" s="12"/>
      <c r="N30" s="12"/>
      <c r="O30" s="25"/>
      <c r="P30" s="25"/>
      <c r="Q30" s="35"/>
      <c r="R30" s="25"/>
      <c r="S30" s="25"/>
      <c r="T30" s="25"/>
      <c r="U30" s="25"/>
    </row>
    <row r="31" spans="1:21" ht="12" customHeight="1" x14ac:dyDescent="0.25">
      <c r="A31" s="12"/>
      <c r="B31" s="35" t="s">
        <v>45</v>
      </c>
      <c r="C31" s="12"/>
      <c r="D31" s="35"/>
      <c r="E31" s="12"/>
      <c r="F31" s="35"/>
      <c r="G31" s="12"/>
      <c r="H31" s="35"/>
      <c r="I31" s="12"/>
      <c r="J31" s="35"/>
      <c r="K31" s="12"/>
      <c r="L31" s="35"/>
      <c r="M31" s="12"/>
      <c r="N31" s="12"/>
      <c r="O31" s="25"/>
      <c r="P31" s="25"/>
      <c r="Q31" s="25"/>
      <c r="R31" s="25"/>
      <c r="S31" s="25"/>
      <c r="T31" s="25"/>
      <c r="U31" s="25"/>
    </row>
    <row r="32" spans="1:21" ht="6" customHeight="1" x14ac:dyDescent="0.25"/>
    <row r="33" spans="1:21" ht="34.5" customHeight="1" x14ac:dyDescent="0.25">
      <c r="A33" s="618" t="s">
        <v>46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</row>
  </sheetData>
  <mergeCells count="14">
    <mergeCell ref="L28:N28"/>
    <mergeCell ref="A33:U33"/>
    <mergeCell ref="B15:E15"/>
    <mergeCell ref="F15:I15"/>
    <mergeCell ref="J15:M15"/>
    <mergeCell ref="N15:Q15"/>
    <mergeCell ref="R15:U15"/>
    <mergeCell ref="M27:N27"/>
    <mergeCell ref="B1:U1"/>
    <mergeCell ref="B3:E3"/>
    <mergeCell ref="F3:I3"/>
    <mergeCell ref="J3:M3"/>
    <mergeCell ref="N3:Q3"/>
    <mergeCell ref="R3:U3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opLeftCell="A13" workbookViewId="0">
      <selection activeCell="X29" sqref="X29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159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402</v>
      </c>
      <c r="C3" s="348">
        <f t="shared" ref="B3:C5" si="0">SUM(C13+G13+K13+O13+S13+C25+G25+K25+O25+S25)</f>
        <v>175</v>
      </c>
      <c r="D3" s="639">
        <f>SUM(B3:C3)</f>
        <v>577</v>
      </c>
      <c r="E3" s="641"/>
      <c r="F3" s="670">
        <f>SUM(E13+I13+M13+Q13+U13+E25+I25+M25+Q25+U25)</f>
        <v>24647.680000000004</v>
      </c>
      <c r="G3" s="671"/>
      <c r="H3" s="672"/>
      <c r="I3" s="658">
        <f>F3/D3</f>
        <v>42.716949740034671</v>
      </c>
      <c r="J3" s="659"/>
      <c r="K3" s="361" t="s">
        <v>33</v>
      </c>
      <c r="L3" s="349">
        <f>SUM(B17+F17+J17+N17+R17+B29+F29+J29+N29+R29)</f>
        <v>983</v>
      </c>
      <c r="M3" s="340">
        <f>SUM(C17+G17+K17+O17+S17+C29+G29+K29+O29+S29)</f>
        <v>1230</v>
      </c>
      <c r="N3" s="639">
        <f>SUM(L3:M3)</f>
        <v>2213</v>
      </c>
      <c r="O3" s="640"/>
      <c r="P3" s="641"/>
      <c r="Q3" s="647">
        <f>SUM(E17+I17+M17+Q17+U17+E29+I29+M29+Q29+U29)</f>
        <v>96031.69</v>
      </c>
      <c r="R3" s="648"/>
      <c r="S3" s="648"/>
      <c r="T3" s="632">
        <f>Q3/N3</f>
        <v>43.3943470402169</v>
      </c>
      <c r="U3" s="633"/>
    </row>
    <row r="4" spans="1:21" x14ac:dyDescent="0.25">
      <c r="A4" s="361" t="s">
        <v>30</v>
      </c>
      <c r="B4" s="349">
        <f t="shared" si="0"/>
        <v>632</v>
      </c>
      <c r="C4" s="350">
        <f t="shared" si="0"/>
        <v>277</v>
      </c>
      <c r="D4" s="642">
        <f>SUM(B4:C4)</f>
        <v>909</v>
      </c>
      <c r="E4" s="644"/>
      <c r="F4" s="677">
        <f>SUM(E14+I14+M14+Q14+U14+E26+I26+M26+Q26+U26)</f>
        <v>38859.629999999997</v>
      </c>
      <c r="G4" s="678"/>
      <c r="H4" s="679"/>
      <c r="I4" s="634">
        <f>F4/D4</f>
        <v>42.749867986798677</v>
      </c>
      <c r="J4" s="635"/>
      <c r="K4" s="361" t="s">
        <v>34</v>
      </c>
      <c r="L4" s="349">
        <f t="shared" ref="L4:M6" si="1">SUM(B18+F18+J18+N18+R18+B30+F30+J30+N30+R30)</f>
        <v>5972</v>
      </c>
      <c r="M4" s="340">
        <f t="shared" si="1"/>
        <v>923</v>
      </c>
      <c r="N4" s="642">
        <f>SUM(L4:M4)</f>
        <v>6895</v>
      </c>
      <c r="O4" s="643"/>
      <c r="P4" s="644"/>
      <c r="Q4" s="649">
        <f>SUM(E18+I18+M18+Q18+U18+E30+I30+M30+Q30+U30)</f>
        <v>265595.14</v>
      </c>
      <c r="R4" s="650"/>
      <c r="S4" s="650"/>
      <c r="T4" s="634">
        <f>Q4/N4</f>
        <v>38.51996229151559</v>
      </c>
      <c r="U4" s="635"/>
    </row>
    <row r="5" spans="1:21" x14ac:dyDescent="0.25">
      <c r="A5" s="361" t="s">
        <v>31</v>
      </c>
      <c r="B5" s="349">
        <f t="shared" si="0"/>
        <v>535</v>
      </c>
      <c r="C5" s="350">
        <f t="shared" si="0"/>
        <v>228</v>
      </c>
      <c r="D5" s="642">
        <f>SUM(B5:C5)</f>
        <v>763</v>
      </c>
      <c r="E5" s="644"/>
      <c r="F5" s="677">
        <f>SUM(E15+I15+M15+Q15+U15+E27+I27+M27+Q27+U27)</f>
        <v>30591.58</v>
      </c>
      <c r="G5" s="678"/>
      <c r="H5" s="679"/>
      <c r="I5" s="634">
        <f>F5/D5</f>
        <v>40.093813892529489</v>
      </c>
      <c r="J5" s="635"/>
      <c r="K5" s="361" t="s">
        <v>35</v>
      </c>
      <c r="L5" s="349">
        <f t="shared" si="1"/>
        <v>10857</v>
      </c>
      <c r="M5" s="340">
        <f t="shared" si="1"/>
        <v>2396</v>
      </c>
      <c r="N5" s="642">
        <f>SUM(L5:M5)</f>
        <v>13253</v>
      </c>
      <c r="O5" s="643"/>
      <c r="P5" s="644"/>
      <c r="Q5" s="649">
        <f>SUM(E19+I19+M19+Q19+U19+E31+I31+M31+Q31+U31)</f>
        <v>531128.05999999994</v>
      </c>
      <c r="R5" s="650"/>
      <c r="S5" s="650"/>
      <c r="T5" s="634">
        <f>Q5/N5</f>
        <v>40.076062778238885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1729</v>
      </c>
      <c r="C6" s="352">
        <f>SUM(C16+G16+K16+O16+S16+C28+G28+K28+O28+S28)</f>
        <v>720</v>
      </c>
      <c r="D6" s="664">
        <f>SUM(B6:C6)</f>
        <v>2449</v>
      </c>
      <c r="E6" s="666"/>
      <c r="F6" s="680">
        <f>SUM(E16+I16+M16+Q16+U16+E28+I28+M28+Q28+U28)</f>
        <v>100701.96999999999</v>
      </c>
      <c r="G6" s="681"/>
      <c r="H6" s="682"/>
      <c r="I6" s="656">
        <f>F6/D6</f>
        <v>41.11962841976316</v>
      </c>
      <c r="J6" s="657"/>
      <c r="K6" s="363" t="s">
        <v>36</v>
      </c>
      <c r="L6" s="353">
        <f t="shared" si="1"/>
        <v>12832</v>
      </c>
      <c r="M6" s="341">
        <f t="shared" si="1"/>
        <v>4580</v>
      </c>
      <c r="N6" s="664">
        <f>SUM(L6:M6)</f>
        <v>17412</v>
      </c>
      <c r="O6" s="665"/>
      <c r="P6" s="666"/>
      <c r="Q6" s="652">
        <f>SUM(E20+I20+M20+Q20+U20+E32+I32+M32+Q32+U32)</f>
        <v>689189.43</v>
      </c>
      <c r="R6" s="653"/>
      <c r="S6" s="653"/>
      <c r="T6" s="656">
        <f>Q6/N6</f>
        <v>39.581290489317716</v>
      </c>
      <c r="U6" s="657"/>
    </row>
    <row r="7" spans="1:21" ht="16.5" thickBot="1" x14ac:dyDescent="0.3">
      <c r="A7" s="342"/>
      <c r="B7" s="343"/>
      <c r="C7" s="343"/>
      <c r="D7" s="594"/>
      <c r="E7" s="594"/>
      <c r="F7" s="354"/>
      <c r="G7" s="343"/>
      <c r="H7" s="343"/>
      <c r="I7" s="660"/>
      <c r="J7" s="661"/>
      <c r="K7" s="355" t="s">
        <v>37</v>
      </c>
      <c r="L7" s="467">
        <f>SUM(B3+B4+B5+B6+L3+L4+L5+L6)</f>
        <v>33942</v>
      </c>
      <c r="M7" s="359">
        <f>SUM(C3+C4+C5+C6+M3+M4+M5+M6)</f>
        <v>10529</v>
      </c>
      <c r="N7" s="667">
        <f>SUM(L7:M7)</f>
        <v>44471</v>
      </c>
      <c r="O7" s="668"/>
      <c r="P7" s="669"/>
      <c r="Q7" s="654">
        <f>SUM(F3+F4+F5+F6+Q3+Q4+Q5+Q6)</f>
        <v>1776745.1800000002</v>
      </c>
      <c r="R7" s="655"/>
      <c r="S7" s="655"/>
      <c r="T7" s="662">
        <f>Q7/N7</f>
        <v>39.952894695419488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160</v>
      </c>
      <c r="C11" s="687"/>
      <c r="D11" s="687"/>
      <c r="E11" s="688"/>
      <c r="F11" s="698" t="s">
        <v>161</v>
      </c>
      <c r="G11" s="689"/>
      <c r="H11" s="689"/>
      <c r="I11" s="690"/>
      <c r="J11" s="699" t="s">
        <v>162</v>
      </c>
      <c r="K11" s="691"/>
      <c r="L11" s="691"/>
      <c r="M11" s="692"/>
      <c r="N11" s="700" t="s">
        <v>163</v>
      </c>
      <c r="O11" s="693"/>
      <c r="P11" s="693"/>
      <c r="Q11" s="694"/>
      <c r="R11" s="701" t="s">
        <v>164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24</v>
      </c>
      <c r="C13" s="74">
        <v>15</v>
      </c>
      <c r="D13" s="57">
        <f>SUM(B13+C13)</f>
        <v>39</v>
      </c>
      <c r="E13" s="290">
        <v>1661.66</v>
      </c>
      <c r="F13" s="391">
        <v>30</v>
      </c>
      <c r="G13" s="392">
        <v>15</v>
      </c>
      <c r="H13" s="393">
        <f>SUM(F13+G13)</f>
        <v>45</v>
      </c>
      <c r="I13" s="394">
        <v>1800.59</v>
      </c>
      <c r="J13" s="293">
        <v>47</v>
      </c>
      <c r="K13" s="77">
        <v>18</v>
      </c>
      <c r="L13" s="54">
        <f>SUM(J13+K13)</f>
        <v>65</v>
      </c>
      <c r="M13" s="299">
        <v>3859.48</v>
      </c>
      <c r="N13" s="296">
        <v>49</v>
      </c>
      <c r="O13" s="168">
        <v>18</v>
      </c>
      <c r="P13" s="151">
        <f>SUM(N13+O13)</f>
        <v>67</v>
      </c>
      <c r="Q13" s="305">
        <v>2707.03</v>
      </c>
      <c r="R13" s="302">
        <v>49</v>
      </c>
      <c r="S13" s="121">
        <v>18</v>
      </c>
      <c r="T13" s="122">
        <f>SUM(R13+S13)</f>
        <v>67</v>
      </c>
      <c r="U13" s="229">
        <v>2707.03</v>
      </c>
    </row>
    <row r="14" spans="1:21" x14ac:dyDescent="0.25">
      <c r="A14" s="17" t="s">
        <v>30</v>
      </c>
      <c r="B14" s="253">
        <v>45</v>
      </c>
      <c r="C14" s="55">
        <v>16</v>
      </c>
      <c r="D14" s="57">
        <f t="shared" ref="D14:D20" si="2">SUM(B14+C14)</f>
        <v>61</v>
      </c>
      <c r="E14" s="291">
        <v>2478.58</v>
      </c>
      <c r="F14" s="395">
        <v>71</v>
      </c>
      <c r="G14" s="396">
        <v>23</v>
      </c>
      <c r="H14" s="393">
        <f t="shared" ref="H14:H20" si="3">SUM(F14+G14)</f>
        <v>94</v>
      </c>
      <c r="I14" s="397">
        <v>4848.04</v>
      </c>
      <c r="J14" s="294">
        <v>71</v>
      </c>
      <c r="K14" s="71">
        <v>26</v>
      </c>
      <c r="L14" s="54">
        <f t="shared" ref="L14:L20" si="4">SUM(J14+K14)</f>
        <v>97</v>
      </c>
      <c r="M14" s="300">
        <v>4036.47</v>
      </c>
      <c r="N14" s="297">
        <v>69</v>
      </c>
      <c r="O14" s="170">
        <v>26</v>
      </c>
      <c r="P14" s="151">
        <f t="shared" ref="P14:P20" si="5">SUM(N14+O14)</f>
        <v>95</v>
      </c>
      <c r="Q14" s="306">
        <v>4060.09</v>
      </c>
      <c r="R14" s="303">
        <v>69</v>
      </c>
      <c r="S14" s="123">
        <v>28</v>
      </c>
      <c r="T14" s="122">
        <f t="shared" ref="T14:T20" si="6">SUM(R14+S14)</f>
        <v>97</v>
      </c>
      <c r="U14" s="230">
        <v>4070.8</v>
      </c>
    </row>
    <row r="15" spans="1:21" x14ac:dyDescent="0.25">
      <c r="A15" s="17" t="s">
        <v>31</v>
      </c>
      <c r="B15" s="253">
        <v>48</v>
      </c>
      <c r="C15" s="55">
        <v>18</v>
      </c>
      <c r="D15" s="57">
        <f t="shared" si="2"/>
        <v>66</v>
      </c>
      <c r="E15" s="291">
        <v>2667.81</v>
      </c>
      <c r="F15" s="395">
        <v>50</v>
      </c>
      <c r="G15" s="396">
        <v>22</v>
      </c>
      <c r="H15" s="393">
        <f t="shared" si="3"/>
        <v>72</v>
      </c>
      <c r="I15" s="397">
        <v>2971.86</v>
      </c>
      <c r="J15" s="294">
        <v>54</v>
      </c>
      <c r="K15" s="71">
        <v>23</v>
      </c>
      <c r="L15" s="54">
        <f t="shared" si="4"/>
        <v>77</v>
      </c>
      <c r="M15" s="300">
        <v>3177.83</v>
      </c>
      <c r="N15" s="297">
        <v>54</v>
      </c>
      <c r="O15" s="170">
        <v>24</v>
      </c>
      <c r="P15" s="151">
        <f t="shared" si="5"/>
        <v>78</v>
      </c>
      <c r="Q15" s="306">
        <v>3212.16</v>
      </c>
      <c r="R15" s="303">
        <v>53</v>
      </c>
      <c r="S15" s="123">
        <v>25</v>
      </c>
      <c r="T15" s="122">
        <f t="shared" si="6"/>
        <v>78</v>
      </c>
      <c r="U15" s="230">
        <v>3187.64</v>
      </c>
    </row>
    <row r="16" spans="1:21" x14ac:dyDescent="0.25">
      <c r="A16" s="17" t="s">
        <v>32</v>
      </c>
      <c r="B16" s="253">
        <v>148</v>
      </c>
      <c r="C16" s="55">
        <v>52</v>
      </c>
      <c r="D16" s="57">
        <f t="shared" si="2"/>
        <v>200</v>
      </c>
      <c r="E16" s="501">
        <v>8203.48</v>
      </c>
      <c r="F16" s="395">
        <v>174</v>
      </c>
      <c r="G16" s="396">
        <v>73</v>
      </c>
      <c r="H16" s="393">
        <f t="shared" si="3"/>
        <v>247</v>
      </c>
      <c r="I16" s="397">
        <v>10227.120000000001</v>
      </c>
      <c r="J16" s="294">
        <v>187</v>
      </c>
      <c r="K16" s="71">
        <v>75</v>
      </c>
      <c r="L16" s="54">
        <f t="shared" si="4"/>
        <v>262</v>
      </c>
      <c r="M16" s="300">
        <v>11232.16</v>
      </c>
      <c r="N16" s="297">
        <v>188</v>
      </c>
      <c r="O16" s="170">
        <v>76</v>
      </c>
      <c r="P16" s="151">
        <f t="shared" si="5"/>
        <v>264</v>
      </c>
      <c r="Q16" s="306">
        <v>10761.5</v>
      </c>
      <c r="R16" s="303">
        <v>189</v>
      </c>
      <c r="S16" s="123">
        <v>77</v>
      </c>
      <c r="T16" s="122">
        <f t="shared" si="6"/>
        <v>266</v>
      </c>
      <c r="U16" s="230">
        <v>10810.54</v>
      </c>
    </row>
    <row r="17" spans="1:21" x14ac:dyDescent="0.25">
      <c r="A17" s="17" t="s">
        <v>33</v>
      </c>
      <c r="B17" s="253">
        <v>92</v>
      </c>
      <c r="C17" s="55">
        <v>84</v>
      </c>
      <c r="D17" s="57">
        <f t="shared" si="2"/>
        <v>176</v>
      </c>
      <c r="E17" s="291">
        <v>7627.89</v>
      </c>
      <c r="F17" s="395">
        <v>101</v>
      </c>
      <c r="G17" s="396">
        <v>118</v>
      </c>
      <c r="H17" s="393">
        <f t="shared" si="3"/>
        <v>219</v>
      </c>
      <c r="I17" s="397">
        <v>9983.5400000000009</v>
      </c>
      <c r="J17" s="294">
        <v>107</v>
      </c>
      <c r="K17" s="71">
        <v>131</v>
      </c>
      <c r="L17" s="54">
        <f t="shared" si="4"/>
        <v>238</v>
      </c>
      <c r="M17" s="300">
        <v>10440.67</v>
      </c>
      <c r="N17" s="297">
        <v>106</v>
      </c>
      <c r="O17" s="170">
        <v>135</v>
      </c>
      <c r="P17" s="151">
        <f t="shared" si="5"/>
        <v>241</v>
      </c>
      <c r="Q17" s="306">
        <v>10367.11</v>
      </c>
      <c r="R17" s="303">
        <v>106</v>
      </c>
      <c r="S17" s="123">
        <v>135</v>
      </c>
      <c r="T17" s="122">
        <f t="shared" si="6"/>
        <v>241</v>
      </c>
      <c r="U17" s="230">
        <v>10342.59</v>
      </c>
    </row>
    <row r="18" spans="1:21" x14ac:dyDescent="0.25">
      <c r="A18" s="17" t="s">
        <v>34</v>
      </c>
      <c r="B18" s="253">
        <v>502</v>
      </c>
      <c r="C18" s="55">
        <v>71</v>
      </c>
      <c r="D18" s="57">
        <f t="shared" si="2"/>
        <v>573</v>
      </c>
      <c r="E18" s="291">
        <v>21716.25</v>
      </c>
      <c r="F18" s="395">
        <v>606</v>
      </c>
      <c r="G18" s="480">
        <v>91</v>
      </c>
      <c r="H18" s="393">
        <f t="shared" si="3"/>
        <v>697</v>
      </c>
      <c r="I18" s="397">
        <v>28517.1</v>
      </c>
      <c r="J18" s="294">
        <v>646</v>
      </c>
      <c r="K18" s="71">
        <v>98</v>
      </c>
      <c r="L18" s="54">
        <f t="shared" si="4"/>
        <v>744</v>
      </c>
      <c r="M18" s="300">
        <v>29448.87</v>
      </c>
      <c r="N18" s="297">
        <v>642</v>
      </c>
      <c r="O18" s="170">
        <v>96</v>
      </c>
      <c r="P18" s="151">
        <f t="shared" si="5"/>
        <v>738</v>
      </c>
      <c r="Q18" s="306">
        <v>27673.61</v>
      </c>
      <c r="R18" s="303">
        <v>641</v>
      </c>
      <c r="S18" s="123">
        <v>96</v>
      </c>
      <c r="T18" s="122">
        <f t="shared" si="6"/>
        <v>737</v>
      </c>
      <c r="U18" s="230">
        <v>27796.21</v>
      </c>
    </row>
    <row r="19" spans="1:21" x14ac:dyDescent="0.25">
      <c r="A19" s="17" t="s">
        <v>35</v>
      </c>
      <c r="B19" s="253">
        <v>764</v>
      </c>
      <c r="C19" s="55">
        <v>163</v>
      </c>
      <c r="D19" s="57">
        <f t="shared" si="2"/>
        <v>927</v>
      </c>
      <c r="E19" s="501">
        <v>36363.550000000003</v>
      </c>
      <c r="F19" s="395">
        <v>991</v>
      </c>
      <c r="G19" s="396">
        <v>226</v>
      </c>
      <c r="H19" s="393">
        <f t="shared" si="3"/>
        <v>1217</v>
      </c>
      <c r="I19" s="397">
        <v>52335.98</v>
      </c>
      <c r="J19" s="294">
        <v>1105</v>
      </c>
      <c r="K19" s="71">
        <v>240</v>
      </c>
      <c r="L19" s="54">
        <f t="shared" si="4"/>
        <v>1345</v>
      </c>
      <c r="M19" s="300">
        <v>60304.27</v>
      </c>
      <c r="N19" s="297">
        <v>1108</v>
      </c>
      <c r="O19" s="170">
        <v>242</v>
      </c>
      <c r="P19" s="151">
        <f t="shared" si="5"/>
        <v>1350</v>
      </c>
      <c r="Q19" s="306">
        <v>52959.61</v>
      </c>
      <c r="R19" s="303">
        <v>1121</v>
      </c>
      <c r="S19" s="123">
        <v>247</v>
      </c>
      <c r="T19" s="122">
        <f t="shared" si="6"/>
        <v>1368</v>
      </c>
      <c r="U19" s="230">
        <v>53483.54</v>
      </c>
    </row>
    <row r="20" spans="1:21" ht="15.75" thickBot="1" x14ac:dyDescent="0.3">
      <c r="A20" s="18" t="s">
        <v>36</v>
      </c>
      <c r="B20" s="254">
        <v>1073</v>
      </c>
      <c r="C20" s="80">
        <v>379</v>
      </c>
      <c r="D20" s="81">
        <f t="shared" si="2"/>
        <v>1452</v>
      </c>
      <c r="E20" s="292">
        <v>56413.120000000003</v>
      </c>
      <c r="F20" s="398">
        <v>1203</v>
      </c>
      <c r="G20" s="399">
        <v>439</v>
      </c>
      <c r="H20" s="393">
        <f t="shared" si="3"/>
        <v>1642</v>
      </c>
      <c r="I20" s="401">
        <v>67882.03</v>
      </c>
      <c r="J20" s="295">
        <v>1333</v>
      </c>
      <c r="K20" s="85">
        <v>467</v>
      </c>
      <c r="L20" s="54">
        <f t="shared" si="4"/>
        <v>1800</v>
      </c>
      <c r="M20" s="301">
        <v>75729.570000000007</v>
      </c>
      <c r="N20" s="298">
        <v>1352</v>
      </c>
      <c r="O20" s="172">
        <v>467</v>
      </c>
      <c r="P20" s="150">
        <f t="shared" si="5"/>
        <v>1819</v>
      </c>
      <c r="Q20" s="307">
        <v>72202.5</v>
      </c>
      <c r="R20" s="304">
        <v>1352</v>
      </c>
      <c r="S20" s="124">
        <v>462</v>
      </c>
      <c r="T20" s="122">
        <f t="shared" si="6"/>
        <v>1814</v>
      </c>
      <c r="U20" s="231">
        <v>71506.12</v>
      </c>
    </row>
    <row r="21" spans="1:21" ht="15.75" thickBot="1" x14ac:dyDescent="0.3">
      <c r="A21" s="78" t="s">
        <v>37</v>
      </c>
      <c r="B21" s="503">
        <f t="shared" ref="B21:U21" si="7">SUM(B13:B20)</f>
        <v>2696</v>
      </c>
      <c r="C21" s="504">
        <f t="shared" si="7"/>
        <v>798</v>
      </c>
      <c r="D21" s="502">
        <f t="shared" si="7"/>
        <v>3494</v>
      </c>
      <c r="E21" s="257">
        <f t="shared" si="7"/>
        <v>137132.34</v>
      </c>
      <c r="F21" s="507">
        <f t="shared" si="7"/>
        <v>3226</v>
      </c>
      <c r="G21" s="508">
        <f t="shared" si="7"/>
        <v>1007</v>
      </c>
      <c r="H21" s="284">
        <f t="shared" si="7"/>
        <v>4233</v>
      </c>
      <c r="I21" s="404">
        <f t="shared" si="7"/>
        <v>178566.26</v>
      </c>
      <c r="J21" s="512">
        <f t="shared" si="7"/>
        <v>3550</v>
      </c>
      <c r="K21" s="512">
        <f t="shared" si="7"/>
        <v>1078</v>
      </c>
      <c r="L21" s="509">
        <f t="shared" si="7"/>
        <v>4628</v>
      </c>
      <c r="M21" s="68">
        <f t="shared" si="7"/>
        <v>198229.32</v>
      </c>
      <c r="N21" s="513">
        <f t="shared" si="7"/>
        <v>3568</v>
      </c>
      <c r="O21" s="513">
        <f t="shared" si="7"/>
        <v>1084</v>
      </c>
      <c r="P21" s="510">
        <f t="shared" si="7"/>
        <v>4652</v>
      </c>
      <c r="Q21" s="177">
        <f t="shared" si="7"/>
        <v>183943.61</v>
      </c>
      <c r="R21" s="514">
        <f t="shared" si="7"/>
        <v>3580</v>
      </c>
      <c r="S21" s="514">
        <f t="shared" si="7"/>
        <v>1088</v>
      </c>
      <c r="T21" s="511">
        <f t="shared" si="7"/>
        <v>4668</v>
      </c>
      <c r="U21" s="232">
        <f t="shared" si="7"/>
        <v>183904.47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701" t="s">
        <v>165</v>
      </c>
      <c r="C23" s="673"/>
      <c r="D23" s="673"/>
      <c r="E23" s="674"/>
      <c r="F23" s="702" t="s">
        <v>166</v>
      </c>
      <c r="G23" s="675"/>
      <c r="H23" s="675"/>
      <c r="I23" s="676"/>
      <c r="J23" s="703" t="s">
        <v>167</v>
      </c>
      <c r="K23" s="683"/>
      <c r="L23" s="683"/>
      <c r="M23" s="684"/>
      <c r="N23" s="701" t="s">
        <v>168</v>
      </c>
      <c r="O23" s="673"/>
      <c r="P23" s="673"/>
      <c r="Q23" s="674"/>
      <c r="R23" s="704" t="s">
        <v>169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45</v>
      </c>
      <c r="C25" s="102">
        <v>18</v>
      </c>
      <c r="D25" s="103">
        <f>SUM(B25+C25)</f>
        <v>63</v>
      </c>
      <c r="E25" s="308">
        <v>2540.29</v>
      </c>
      <c r="F25" s="497">
        <v>47</v>
      </c>
      <c r="G25" s="138">
        <v>18</v>
      </c>
      <c r="H25" s="140">
        <f>SUM(F25+G25)</f>
        <v>65</v>
      </c>
      <c r="I25" s="311">
        <v>2613.85</v>
      </c>
      <c r="J25" s="369">
        <v>43</v>
      </c>
      <c r="K25" s="370">
        <v>18</v>
      </c>
      <c r="L25" s="491">
        <f>SUM(J25+K25)</f>
        <v>61</v>
      </c>
      <c r="M25" s="372">
        <v>2452.0100000000002</v>
      </c>
      <c r="N25" s="493">
        <v>36</v>
      </c>
      <c r="O25" s="102">
        <v>19</v>
      </c>
      <c r="P25" s="103">
        <f>SUM(N25+O25)</f>
        <v>55</v>
      </c>
      <c r="Q25" s="314">
        <v>2250.9499999999998</v>
      </c>
      <c r="R25" s="181">
        <v>32</v>
      </c>
      <c r="S25" s="182">
        <v>18</v>
      </c>
      <c r="T25" s="317">
        <f>SUM(R25+S25)</f>
        <v>50</v>
      </c>
      <c r="U25" s="318">
        <v>2054.79</v>
      </c>
    </row>
    <row r="26" spans="1:21" x14ac:dyDescent="0.25">
      <c r="A26" s="17" t="s">
        <v>30</v>
      </c>
      <c r="B26" s="132">
        <v>68</v>
      </c>
      <c r="C26" s="105">
        <v>31</v>
      </c>
      <c r="D26" s="106">
        <f t="shared" ref="D26:D32" si="8">SUM(B26+C26)</f>
        <v>99</v>
      </c>
      <c r="E26" s="309">
        <v>4079.72</v>
      </c>
      <c r="F26" s="498">
        <v>65</v>
      </c>
      <c r="G26" s="142">
        <v>33</v>
      </c>
      <c r="H26" s="144">
        <f t="shared" ref="H26:H32" si="9">SUM(F26+G26)</f>
        <v>98</v>
      </c>
      <c r="I26" s="312">
        <v>4065.46</v>
      </c>
      <c r="J26" s="373">
        <v>64</v>
      </c>
      <c r="K26" s="374">
        <v>33</v>
      </c>
      <c r="L26" s="377">
        <f t="shared" ref="L26:L32" si="10">SUM(J26+K26)</f>
        <v>97</v>
      </c>
      <c r="M26" s="376">
        <v>4040.94</v>
      </c>
      <c r="N26" s="494">
        <v>59</v>
      </c>
      <c r="O26" s="105">
        <v>34</v>
      </c>
      <c r="P26" s="106">
        <f t="shared" ref="P26:P32" si="11">SUM(N26+O26)</f>
        <v>93</v>
      </c>
      <c r="Q26" s="315">
        <v>3913.43</v>
      </c>
      <c r="R26" s="272">
        <v>51</v>
      </c>
      <c r="S26" s="186">
        <v>27</v>
      </c>
      <c r="T26" s="321">
        <f t="shared" ref="T26:T32" si="12">SUM(R26+S26)</f>
        <v>78</v>
      </c>
      <c r="U26" s="320">
        <v>3266.1</v>
      </c>
    </row>
    <row r="27" spans="1:21" x14ac:dyDescent="0.25">
      <c r="A27" s="17" t="s">
        <v>31</v>
      </c>
      <c r="B27" s="132">
        <v>52</v>
      </c>
      <c r="C27" s="105">
        <v>23</v>
      </c>
      <c r="D27" s="106">
        <f t="shared" si="8"/>
        <v>75</v>
      </c>
      <c r="E27" s="309">
        <v>2962.06</v>
      </c>
      <c r="F27" s="498">
        <v>55</v>
      </c>
      <c r="G27" s="142">
        <v>26</v>
      </c>
      <c r="H27" s="144">
        <f t="shared" si="9"/>
        <v>81</v>
      </c>
      <c r="I27" s="312">
        <v>3158.22</v>
      </c>
      <c r="J27" s="373">
        <v>57</v>
      </c>
      <c r="K27" s="374">
        <v>26</v>
      </c>
      <c r="L27" s="377">
        <f t="shared" si="10"/>
        <v>83</v>
      </c>
      <c r="M27" s="376">
        <v>3221.98</v>
      </c>
      <c r="N27" s="494">
        <v>60</v>
      </c>
      <c r="O27" s="105">
        <v>24</v>
      </c>
      <c r="P27" s="106">
        <f t="shared" si="11"/>
        <v>84</v>
      </c>
      <c r="Q27" s="315">
        <v>3339.68</v>
      </c>
      <c r="R27" s="272">
        <v>52</v>
      </c>
      <c r="S27" s="186">
        <v>17</v>
      </c>
      <c r="T27" s="321">
        <f t="shared" si="12"/>
        <v>69</v>
      </c>
      <c r="U27" s="320">
        <v>2692.34</v>
      </c>
    </row>
    <row r="28" spans="1:21" x14ac:dyDescent="0.25">
      <c r="A28" s="17" t="s">
        <v>32</v>
      </c>
      <c r="B28" s="132">
        <v>179</v>
      </c>
      <c r="C28" s="105">
        <v>73</v>
      </c>
      <c r="D28" s="106">
        <f t="shared" si="8"/>
        <v>252</v>
      </c>
      <c r="E28" s="309">
        <v>10245.68</v>
      </c>
      <c r="F28" s="498">
        <v>179</v>
      </c>
      <c r="G28" s="142">
        <v>79</v>
      </c>
      <c r="H28" s="144">
        <f t="shared" si="9"/>
        <v>258</v>
      </c>
      <c r="I28" s="312">
        <v>10738.76</v>
      </c>
      <c r="J28" s="373">
        <v>178</v>
      </c>
      <c r="K28" s="374">
        <v>78</v>
      </c>
      <c r="L28" s="377">
        <f t="shared" si="10"/>
        <v>256</v>
      </c>
      <c r="M28" s="376">
        <v>10430.92</v>
      </c>
      <c r="N28" s="494">
        <v>171</v>
      </c>
      <c r="O28" s="105">
        <v>80</v>
      </c>
      <c r="P28" s="106">
        <f t="shared" si="11"/>
        <v>251</v>
      </c>
      <c r="Q28" s="315">
        <v>10205.33</v>
      </c>
      <c r="R28" s="272">
        <v>136</v>
      </c>
      <c r="S28" s="186">
        <v>57</v>
      </c>
      <c r="T28" s="321">
        <f t="shared" si="12"/>
        <v>193</v>
      </c>
      <c r="U28" s="320">
        <v>7846.48</v>
      </c>
    </row>
    <row r="29" spans="1:21" x14ac:dyDescent="0.25">
      <c r="A29" s="17" t="s">
        <v>33</v>
      </c>
      <c r="B29" s="132">
        <v>102</v>
      </c>
      <c r="C29" s="105">
        <v>126</v>
      </c>
      <c r="D29" s="106">
        <f t="shared" si="8"/>
        <v>228</v>
      </c>
      <c r="E29" s="309">
        <v>9798.25</v>
      </c>
      <c r="F29" s="498">
        <v>96</v>
      </c>
      <c r="G29" s="142">
        <v>131</v>
      </c>
      <c r="H29" s="144">
        <f t="shared" si="9"/>
        <v>227</v>
      </c>
      <c r="I29" s="312">
        <v>9876.7099999999991</v>
      </c>
      <c r="J29" s="373">
        <v>98</v>
      </c>
      <c r="K29" s="374">
        <v>133</v>
      </c>
      <c r="L29" s="377">
        <f t="shared" si="10"/>
        <v>231</v>
      </c>
      <c r="M29" s="376">
        <v>9886.48</v>
      </c>
      <c r="N29" s="494">
        <v>94</v>
      </c>
      <c r="O29" s="105">
        <v>134</v>
      </c>
      <c r="P29" s="106">
        <f t="shared" si="11"/>
        <v>228</v>
      </c>
      <c r="Q29" s="315">
        <v>9822.81</v>
      </c>
      <c r="R29" s="272">
        <v>81</v>
      </c>
      <c r="S29" s="186">
        <v>103</v>
      </c>
      <c r="T29" s="321">
        <f t="shared" si="12"/>
        <v>184</v>
      </c>
      <c r="U29" s="320">
        <v>7885.64</v>
      </c>
    </row>
    <row r="30" spans="1:21" x14ac:dyDescent="0.25">
      <c r="A30" s="17" t="s">
        <v>34</v>
      </c>
      <c r="B30" s="132">
        <v>590</v>
      </c>
      <c r="C30" s="105">
        <v>95</v>
      </c>
      <c r="D30" s="106">
        <f t="shared" si="8"/>
        <v>685</v>
      </c>
      <c r="E30" s="309">
        <v>26300.49</v>
      </c>
      <c r="F30" s="498">
        <v>619</v>
      </c>
      <c r="G30" s="142">
        <v>98</v>
      </c>
      <c r="H30" s="144">
        <f t="shared" si="9"/>
        <v>717</v>
      </c>
      <c r="I30" s="312">
        <v>27585.35</v>
      </c>
      <c r="J30" s="373">
        <v>603</v>
      </c>
      <c r="K30" s="374">
        <v>99</v>
      </c>
      <c r="L30" s="377">
        <f t="shared" si="10"/>
        <v>702</v>
      </c>
      <c r="M30" s="376">
        <v>26937.99</v>
      </c>
      <c r="N30" s="494">
        <v>604</v>
      </c>
      <c r="O30" s="105">
        <v>102</v>
      </c>
      <c r="P30" s="106">
        <f t="shared" si="11"/>
        <v>706</v>
      </c>
      <c r="Q30" s="315">
        <v>26879.15</v>
      </c>
      <c r="R30" s="272">
        <v>519</v>
      </c>
      <c r="S30" s="186">
        <v>77</v>
      </c>
      <c r="T30" s="321">
        <f t="shared" si="12"/>
        <v>596</v>
      </c>
      <c r="U30" s="320">
        <v>22740.12</v>
      </c>
    </row>
    <row r="31" spans="1:21" x14ac:dyDescent="0.25">
      <c r="A31" s="17" t="s">
        <v>35</v>
      </c>
      <c r="B31" s="132">
        <v>1180</v>
      </c>
      <c r="C31" s="105">
        <v>257</v>
      </c>
      <c r="D31" s="106">
        <f t="shared" si="8"/>
        <v>1437</v>
      </c>
      <c r="E31" s="309">
        <v>55852.21</v>
      </c>
      <c r="F31" s="498">
        <v>1189</v>
      </c>
      <c r="G31" s="142">
        <v>262</v>
      </c>
      <c r="H31" s="144">
        <f t="shared" si="9"/>
        <v>1451</v>
      </c>
      <c r="I31" s="312">
        <v>56744.74</v>
      </c>
      <c r="J31" s="373">
        <v>1194</v>
      </c>
      <c r="K31" s="374">
        <v>269</v>
      </c>
      <c r="L31" s="377">
        <f t="shared" si="10"/>
        <v>1463</v>
      </c>
      <c r="M31" s="376">
        <v>57563.75</v>
      </c>
      <c r="N31" s="494">
        <v>1184</v>
      </c>
      <c r="O31" s="105">
        <v>269</v>
      </c>
      <c r="P31" s="106">
        <f t="shared" si="11"/>
        <v>1453</v>
      </c>
      <c r="Q31" s="315">
        <v>57024.28</v>
      </c>
      <c r="R31" s="272">
        <v>1021</v>
      </c>
      <c r="S31" s="186">
        <v>221</v>
      </c>
      <c r="T31" s="321">
        <f t="shared" si="12"/>
        <v>1242</v>
      </c>
      <c r="U31" s="320">
        <v>48496.13</v>
      </c>
    </row>
    <row r="32" spans="1:21" ht="15.75" thickBot="1" x14ac:dyDescent="0.3">
      <c r="A32" s="18" t="s">
        <v>36</v>
      </c>
      <c r="B32" s="133">
        <v>1320</v>
      </c>
      <c r="C32" s="108">
        <v>458</v>
      </c>
      <c r="D32" s="122">
        <f t="shared" si="8"/>
        <v>1778</v>
      </c>
      <c r="E32" s="310">
        <v>71780.759999999995</v>
      </c>
      <c r="F32" s="499">
        <v>1362</v>
      </c>
      <c r="G32" s="146">
        <v>471</v>
      </c>
      <c r="H32" s="223">
        <f t="shared" si="9"/>
        <v>1833</v>
      </c>
      <c r="I32" s="313">
        <v>73027.13</v>
      </c>
      <c r="J32" s="379">
        <v>1419</v>
      </c>
      <c r="K32" s="380">
        <v>558</v>
      </c>
      <c r="L32" s="580">
        <f t="shared" si="10"/>
        <v>1977</v>
      </c>
      <c r="M32" s="382">
        <v>72544.789999999994</v>
      </c>
      <c r="N32" s="495">
        <v>1345</v>
      </c>
      <c r="O32" s="492">
        <v>474</v>
      </c>
      <c r="P32" s="122">
        <f t="shared" si="11"/>
        <v>1819</v>
      </c>
      <c r="Q32" s="489">
        <v>71388.13</v>
      </c>
      <c r="R32" s="273">
        <v>1073</v>
      </c>
      <c r="S32" s="274">
        <v>405</v>
      </c>
      <c r="T32" s="496">
        <f t="shared" si="12"/>
        <v>1478</v>
      </c>
      <c r="U32" s="322">
        <v>56715.28</v>
      </c>
    </row>
    <row r="33" spans="1:21" ht="15.75" thickBot="1" x14ac:dyDescent="0.3">
      <c r="A33" s="194" t="s">
        <v>37</v>
      </c>
      <c r="B33" s="515">
        <f t="shared" ref="B33:U33" si="13">SUM(B25:B32)</f>
        <v>3536</v>
      </c>
      <c r="C33" s="515">
        <f t="shared" si="13"/>
        <v>1081</v>
      </c>
      <c r="D33" s="511">
        <f t="shared" si="13"/>
        <v>4617</v>
      </c>
      <c r="E33" s="277">
        <f t="shared" si="13"/>
        <v>183559.46000000002</v>
      </c>
      <c r="F33" s="280">
        <f t="shared" si="13"/>
        <v>3612</v>
      </c>
      <c r="G33" s="280">
        <f t="shared" si="13"/>
        <v>1118</v>
      </c>
      <c r="H33" s="280">
        <f t="shared" si="13"/>
        <v>4730</v>
      </c>
      <c r="I33" s="281">
        <f t="shared" si="13"/>
        <v>187810.22</v>
      </c>
      <c r="J33" s="516">
        <f t="shared" si="13"/>
        <v>3656</v>
      </c>
      <c r="K33" s="516">
        <f t="shared" si="13"/>
        <v>1214</v>
      </c>
      <c r="L33" s="385">
        <f t="shared" si="13"/>
        <v>4870</v>
      </c>
      <c r="M33" s="386">
        <f t="shared" si="13"/>
        <v>187078.86</v>
      </c>
      <c r="N33" s="518">
        <f t="shared" si="13"/>
        <v>3553</v>
      </c>
      <c r="O33" s="519">
        <f t="shared" si="13"/>
        <v>1136</v>
      </c>
      <c r="P33" s="593">
        <f t="shared" si="13"/>
        <v>4689</v>
      </c>
      <c r="Q33" s="592">
        <f t="shared" si="13"/>
        <v>184823.76</v>
      </c>
      <c r="R33" s="517">
        <f t="shared" si="13"/>
        <v>2965</v>
      </c>
      <c r="S33" s="517">
        <f t="shared" si="13"/>
        <v>925</v>
      </c>
      <c r="T33" s="288">
        <f t="shared" si="13"/>
        <v>3890</v>
      </c>
      <c r="U33" s="289">
        <f t="shared" si="13"/>
        <v>151696.88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170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A38:U38"/>
    <mergeCell ref="B23:E23"/>
    <mergeCell ref="F23:I23"/>
    <mergeCell ref="J23:M23"/>
    <mergeCell ref="N23:Q23"/>
    <mergeCell ref="R23:U23"/>
    <mergeCell ref="F35:U35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B1:U1"/>
    <mergeCell ref="D2:E2"/>
    <mergeCell ref="F2:H2"/>
    <mergeCell ref="I2:J2"/>
    <mergeCell ref="N2:P2"/>
    <mergeCell ref="Q2:S2"/>
    <mergeCell ref="T2:U2"/>
  </mergeCells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selection activeCell="U33" sqref="U3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186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279</v>
      </c>
      <c r="C3" s="348">
        <f t="shared" ref="B3:C5" si="0">SUM(C13+G13+K13+O13+S13+C25+G25+K25+O25+S25)</f>
        <v>105</v>
      </c>
      <c r="D3" s="639">
        <f>SUM(B3:C3)</f>
        <v>384</v>
      </c>
      <c r="E3" s="641"/>
      <c r="F3" s="670">
        <f>SUM(E13+I13+M13+Q13+U13+E25+I25+M25+Q25+U25)</f>
        <v>16158.800000000003</v>
      </c>
      <c r="G3" s="671"/>
      <c r="H3" s="672"/>
      <c r="I3" s="658">
        <f>F3/D3</f>
        <v>42.080208333333339</v>
      </c>
      <c r="J3" s="659"/>
      <c r="K3" s="361" t="s">
        <v>33</v>
      </c>
      <c r="L3" s="349">
        <f>SUM(B17+F17+J17+N17+R17+B29+F29+J29+N29+R29)</f>
        <v>857</v>
      </c>
      <c r="M3" s="340">
        <f>SUM(C17+G17+K17+O17+S17+C29+G29+K29+O29+S29)</f>
        <v>753</v>
      </c>
      <c r="N3" s="639">
        <f>SUM(L3:M3)</f>
        <v>1610</v>
      </c>
      <c r="O3" s="640"/>
      <c r="P3" s="641"/>
      <c r="Q3" s="647">
        <f>SUM(E17+I17+M17+Q17+U17+E29+I29+M29+Q29+U29)</f>
        <v>70967.340000000011</v>
      </c>
      <c r="R3" s="648"/>
      <c r="S3" s="648"/>
      <c r="T3" s="632">
        <f>Q3/N3</f>
        <v>44.07909316770187</v>
      </c>
      <c r="U3" s="633"/>
    </row>
    <row r="4" spans="1:21" x14ac:dyDescent="0.25">
      <c r="A4" s="361" t="s">
        <v>30</v>
      </c>
      <c r="B4" s="349">
        <f t="shared" si="0"/>
        <v>521</v>
      </c>
      <c r="C4" s="350">
        <f t="shared" si="0"/>
        <v>349</v>
      </c>
      <c r="D4" s="642">
        <f>SUM(B4:C4)</f>
        <v>870</v>
      </c>
      <c r="E4" s="644"/>
      <c r="F4" s="677">
        <f>SUM(E14+I14+M14+Q14+U14+E26+I26+M26+Q26+U26)</f>
        <v>37295.740000000005</v>
      </c>
      <c r="G4" s="678"/>
      <c r="H4" s="679"/>
      <c r="I4" s="634">
        <f>F4/D4</f>
        <v>42.86866666666667</v>
      </c>
      <c r="J4" s="635"/>
      <c r="K4" s="361" t="s">
        <v>34</v>
      </c>
      <c r="L4" s="349">
        <f t="shared" ref="L4:M6" si="1">SUM(B18+F18+J18+N18+R18+B30+F30+J30+N30+R30)</f>
        <v>6026</v>
      </c>
      <c r="M4" s="340">
        <f t="shared" si="1"/>
        <v>804</v>
      </c>
      <c r="N4" s="642">
        <f>SUM(L4:M4)</f>
        <v>6830</v>
      </c>
      <c r="O4" s="643"/>
      <c r="P4" s="644"/>
      <c r="Q4" s="649">
        <f>SUM(E18+I18+M18+Q18+U18+E30+I30+M30+Q30+U30)</f>
        <v>263526.08999999997</v>
      </c>
      <c r="R4" s="650"/>
      <c r="S4" s="650"/>
      <c r="T4" s="634">
        <f>Q4/N4</f>
        <v>38.583614934114195</v>
      </c>
      <c r="U4" s="635"/>
    </row>
    <row r="5" spans="1:21" x14ac:dyDescent="0.25">
      <c r="A5" s="361" t="s">
        <v>31</v>
      </c>
      <c r="B5" s="349">
        <f t="shared" si="0"/>
        <v>518</v>
      </c>
      <c r="C5" s="350">
        <f t="shared" si="0"/>
        <v>171</v>
      </c>
      <c r="D5" s="642">
        <f>SUM(B5:C5)</f>
        <v>689</v>
      </c>
      <c r="E5" s="644"/>
      <c r="F5" s="677">
        <f>SUM(E15+I15+M15+Q15+U15+E27+I27+M27+Q27+U27)</f>
        <v>29963.129999999994</v>
      </c>
      <c r="G5" s="678"/>
      <c r="H5" s="679"/>
      <c r="I5" s="634">
        <f>F5/D5</f>
        <v>43.487851959361386</v>
      </c>
      <c r="J5" s="635"/>
      <c r="K5" s="361" t="s">
        <v>35</v>
      </c>
      <c r="L5" s="349">
        <f t="shared" si="1"/>
        <v>10120</v>
      </c>
      <c r="M5" s="340">
        <f t="shared" si="1"/>
        <v>1880</v>
      </c>
      <c r="N5" s="642">
        <f>SUM(L5:M5)</f>
        <v>12000</v>
      </c>
      <c r="O5" s="643"/>
      <c r="P5" s="644"/>
      <c r="Q5" s="649">
        <f>SUM(E19+I19+M19+Q19+U19+E31+I31+M31+Q31+U31)</f>
        <v>476817.03</v>
      </c>
      <c r="R5" s="650"/>
      <c r="S5" s="650"/>
      <c r="T5" s="634">
        <f>Q5/N5</f>
        <v>39.734752499999999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1530</v>
      </c>
      <c r="C6" s="352">
        <f>SUM(C16+G16+K16+O16+S16+C28+G28+K28+O28+S28)</f>
        <v>715</v>
      </c>
      <c r="D6" s="664">
        <f>SUM(B6:C6)</f>
        <v>2245</v>
      </c>
      <c r="E6" s="666"/>
      <c r="F6" s="680">
        <f>SUM(E16+I16+M16+Q16+U16+E28+I28+M28+Q28+U28)</f>
        <v>90399.03</v>
      </c>
      <c r="G6" s="681"/>
      <c r="H6" s="682"/>
      <c r="I6" s="656">
        <f>F6/D6</f>
        <v>40.266828507795097</v>
      </c>
      <c r="J6" s="657"/>
      <c r="K6" s="363" t="s">
        <v>36</v>
      </c>
      <c r="L6" s="353">
        <f t="shared" si="1"/>
        <v>12172</v>
      </c>
      <c r="M6" s="341">
        <f t="shared" si="1"/>
        <v>4610</v>
      </c>
      <c r="N6" s="664">
        <f>SUM(L6:M6)</f>
        <v>16782</v>
      </c>
      <c r="O6" s="665"/>
      <c r="P6" s="666"/>
      <c r="Q6" s="652">
        <f>SUM(E20+I20+M20+Q20+U20+E32+I32+M32+Q32+U32)</f>
        <v>668105.56000000006</v>
      </c>
      <c r="R6" s="653"/>
      <c r="S6" s="653"/>
      <c r="T6" s="656">
        <f>Q6/N6</f>
        <v>39.81084256941962</v>
      </c>
      <c r="U6" s="657"/>
    </row>
    <row r="7" spans="1:21" ht="16.5" thickBot="1" x14ac:dyDescent="0.3">
      <c r="A7" s="342"/>
      <c r="B7" s="343"/>
      <c r="C7" s="343"/>
      <c r="D7" s="595"/>
      <c r="E7" s="595"/>
      <c r="F7" s="354"/>
      <c r="G7" s="343"/>
      <c r="H7" s="343"/>
      <c r="I7" s="660"/>
      <c r="J7" s="661"/>
      <c r="K7" s="355" t="s">
        <v>37</v>
      </c>
      <c r="L7" s="467">
        <f>SUM(B3+B4+B5+B6+L3+L4+L5+L6)</f>
        <v>32023</v>
      </c>
      <c r="M7" s="359">
        <f>SUM(C3+C4+C5+C6+M3+M4+M5+M6)</f>
        <v>9387</v>
      </c>
      <c r="N7" s="667">
        <f>SUM(L7:M7)</f>
        <v>41410</v>
      </c>
      <c r="O7" s="668"/>
      <c r="P7" s="669"/>
      <c r="Q7" s="654">
        <f>SUM(F3+F4+F5+F6+Q3+Q4+Q5+Q6)</f>
        <v>1653232.7200000002</v>
      </c>
      <c r="R7" s="655"/>
      <c r="S7" s="655"/>
      <c r="T7" s="662">
        <f>Q7/N7</f>
        <v>39.923514127022464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176</v>
      </c>
      <c r="C11" s="687"/>
      <c r="D11" s="687"/>
      <c r="E11" s="688"/>
      <c r="F11" s="698" t="s">
        <v>177</v>
      </c>
      <c r="G11" s="689"/>
      <c r="H11" s="689"/>
      <c r="I11" s="690"/>
      <c r="J11" s="699" t="s">
        <v>178</v>
      </c>
      <c r="K11" s="691"/>
      <c r="L11" s="691"/>
      <c r="M11" s="692"/>
      <c r="N11" s="700" t="s">
        <v>179</v>
      </c>
      <c r="O11" s="693"/>
      <c r="P11" s="693"/>
      <c r="Q11" s="694"/>
      <c r="R11" s="701" t="s">
        <v>180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25</v>
      </c>
      <c r="C13" s="74">
        <v>7</v>
      </c>
      <c r="D13" s="57">
        <f>SUM(B13+C13)</f>
        <v>32</v>
      </c>
      <c r="E13" s="290">
        <v>1378.93</v>
      </c>
      <c r="F13" s="391">
        <v>29</v>
      </c>
      <c r="G13" s="392">
        <v>14</v>
      </c>
      <c r="H13" s="393">
        <f>SUM(F13+G13)</f>
        <v>43</v>
      </c>
      <c r="I13" s="394">
        <v>1861.8</v>
      </c>
      <c r="J13" s="293">
        <v>29</v>
      </c>
      <c r="K13" s="77">
        <v>11</v>
      </c>
      <c r="L13" s="54">
        <f>SUM(J13+K13)</f>
        <v>40</v>
      </c>
      <c r="M13" s="299">
        <v>1662.68</v>
      </c>
      <c r="N13" s="296">
        <v>29</v>
      </c>
      <c r="O13" s="168">
        <v>11</v>
      </c>
      <c r="P13" s="151">
        <f>SUM(N13+O13)</f>
        <v>40</v>
      </c>
      <c r="Q13" s="305">
        <v>1662.68</v>
      </c>
      <c r="R13" s="302">
        <v>32</v>
      </c>
      <c r="S13" s="121">
        <v>11</v>
      </c>
      <c r="T13" s="122">
        <f>SUM(R13+S13)</f>
        <v>43</v>
      </c>
      <c r="U13" s="229">
        <v>1812.02</v>
      </c>
    </row>
    <row r="14" spans="1:21" x14ac:dyDescent="0.25">
      <c r="A14" s="17" t="s">
        <v>30</v>
      </c>
      <c r="B14" s="253">
        <v>44</v>
      </c>
      <c r="C14" s="55">
        <v>25</v>
      </c>
      <c r="D14" s="57">
        <f t="shared" ref="D14:D20" si="2">SUM(B14+C14)</f>
        <v>69</v>
      </c>
      <c r="E14" s="291">
        <v>2927.12</v>
      </c>
      <c r="F14" s="395">
        <v>48</v>
      </c>
      <c r="G14" s="396">
        <v>34</v>
      </c>
      <c r="H14" s="393">
        <f t="shared" ref="H14:H20" si="3">SUM(F14+G14)</f>
        <v>82</v>
      </c>
      <c r="I14" s="397">
        <v>3494.62</v>
      </c>
      <c r="J14" s="294">
        <v>53</v>
      </c>
      <c r="K14" s="71">
        <v>36</v>
      </c>
      <c r="L14" s="54">
        <f t="shared" ref="L14:L20" si="4">SUM(J14+K14)</f>
        <v>89</v>
      </c>
      <c r="M14" s="300">
        <v>3867.97</v>
      </c>
      <c r="N14" s="297">
        <v>54</v>
      </c>
      <c r="O14" s="170">
        <v>36</v>
      </c>
      <c r="P14" s="151">
        <f t="shared" ref="P14:P20" si="5">SUM(N14+O14)</f>
        <v>90</v>
      </c>
      <c r="Q14" s="306">
        <v>3793.3</v>
      </c>
      <c r="R14" s="303">
        <v>54</v>
      </c>
      <c r="S14" s="123">
        <v>36</v>
      </c>
      <c r="T14" s="122">
        <f t="shared" ref="T14:T20" si="6">SUM(R14+S14)</f>
        <v>90</v>
      </c>
      <c r="U14" s="230">
        <v>3808.23</v>
      </c>
    </row>
    <row r="15" spans="1:21" x14ac:dyDescent="0.25">
      <c r="A15" s="17" t="s">
        <v>31</v>
      </c>
      <c r="B15" s="253">
        <v>46</v>
      </c>
      <c r="C15" s="55">
        <v>16</v>
      </c>
      <c r="D15" s="57">
        <f t="shared" si="2"/>
        <v>62</v>
      </c>
      <c r="E15" s="291">
        <v>2633.41</v>
      </c>
      <c r="F15" s="395">
        <v>52</v>
      </c>
      <c r="G15" s="396">
        <v>18</v>
      </c>
      <c r="H15" s="393">
        <f t="shared" si="3"/>
        <v>70</v>
      </c>
      <c r="I15" s="397">
        <v>3006.78</v>
      </c>
      <c r="J15" s="294">
        <v>53</v>
      </c>
      <c r="K15" s="71">
        <v>17</v>
      </c>
      <c r="L15" s="54">
        <f t="shared" si="4"/>
        <v>70</v>
      </c>
      <c r="M15" s="300">
        <v>2981.89</v>
      </c>
      <c r="N15" s="297">
        <v>53</v>
      </c>
      <c r="O15" s="170">
        <v>17</v>
      </c>
      <c r="P15" s="151">
        <f t="shared" si="5"/>
        <v>70</v>
      </c>
      <c r="Q15" s="306">
        <v>2981.89</v>
      </c>
      <c r="R15" s="303">
        <v>53</v>
      </c>
      <c r="S15" s="123">
        <v>17</v>
      </c>
      <c r="T15" s="122">
        <f t="shared" si="6"/>
        <v>70</v>
      </c>
      <c r="U15" s="230">
        <v>2971.93</v>
      </c>
    </row>
    <row r="16" spans="1:21" x14ac:dyDescent="0.25">
      <c r="A16" s="17" t="s">
        <v>32</v>
      </c>
      <c r="B16" s="253">
        <v>128</v>
      </c>
      <c r="C16" s="55">
        <v>49</v>
      </c>
      <c r="D16" s="57">
        <f t="shared" si="2"/>
        <v>177</v>
      </c>
      <c r="E16" s="501">
        <v>7105.23</v>
      </c>
      <c r="F16" s="395">
        <v>142</v>
      </c>
      <c r="G16" s="396">
        <v>62</v>
      </c>
      <c r="H16" s="393">
        <f t="shared" si="3"/>
        <v>204</v>
      </c>
      <c r="I16" s="397">
        <v>8144.18</v>
      </c>
      <c r="J16" s="294">
        <v>147</v>
      </c>
      <c r="K16" s="71">
        <v>69</v>
      </c>
      <c r="L16" s="54">
        <f t="shared" si="4"/>
        <v>216</v>
      </c>
      <c r="M16" s="300">
        <v>8532.5300000000007</v>
      </c>
      <c r="N16" s="297">
        <v>147</v>
      </c>
      <c r="O16" s="170">
        <v>72</v>
      </c>
      <c r="P16" s="151">
        <f t="shared" si="5"/>
        <v>219</v>
      </c>
      <c r="Q16" s="306">
        <v>8701.69</v>
      </c>
      <c r="R16" s="303">
        <v>152</v>
      </c>
      <c r="S16" s="123">
        <v>76</v>
      </c>
      <c r="T16" s="122">
        <f t="shared" si="6"/>
        <v>228</v>
      </c>
      <c r="U16" s="230">
        <v>9045.23</v>
      </c>
    </row>
    <row r="17" spans="1:21" x14ac:dyDescent="0.25">
      <c r="A17" s="17" t="s">
        <v>33</v>
      </c>
      <c r="B17" s="253">
        <v>82</v>
      </c>
      <c r="C17" s="55">
        <v>56</v>
      </c>
      <c r="D17" s="57">
        <f t="shared" si="2"/>
        <v>138</v>
      </c>
      <c r="E17" s="291">
        <v>6032.81</v>
      </c>
      <c r="F17" s="395">
        <v>93</v>
      </c>
      <c r="G17" s="396">
        <v>76</v>
      </c>
      <c r="H17" s="393">
        <f t="shared" si="3"/>
        <v>169</v>
      </c>
      <c r="I17" s="397">
        <v>7452.78</v>
      </c>
      <c r="J17" s="294">
        <v>95</v>
      </c>
      <c r="K17" s="71">
        <v>77</v>
      </c>
      <c r="L17" s="54">
        <f t="shared" si="4"/>
        <v>172</v>
      </c>
      <c r="M17" s="300">
        <v>7561.69</v>
      </c>
      <c r="N17" s="297">
        <v>91</v>
      </c>
      <c r="O17" s="170">
        <v>79</v>
      </c>
      <c r="P17" s="151">
        <f t="shared" si="5"/>
        <v>170</v>
      </c>
      <c r="Q17" s="306">
        <v>7437.24</v>
      </c>
      <c r="R17" s="303">
        <v>93</v>
      </c>
      <c r="S17" s="123">
        <v>81</v>
      </c>
      <c r="T17" s="122">
        <f t="shared" si="6"/>
        <v>174</v>
      </c>
      <c r="U17" s="230">
        <v>7576.62</v>
      </c>
    </row>
    <row r="18" spans="1:21" x14ac:dyDescent="0.25">
      <c r="A18" s="17" t="s">
        <v>34</v>
      </c>
      <c r="B18" s="253">
        <v>506</v>
      </c>
      <c r="C18" s="55">
        <v>55</v>
      </c>
      <c r="D18" s="57">
        <f t="shared" si="2"/>
        <v>561</v>
      </c>
      <c r="E18" s="291">
        <v>21724.400000000001</v>
      </c>
      <c r="F18" s="395">
        <v>601</v>
      </c>
      <c r="G18" s="480">
        <v>73</v>
      </c>
      <c r="H18" s="393">
        <f t="shared" si="3"/>
        <v>674</v>
      </c>
      <c r="I18" s="397">
        <v>26135.01</v>
      </c>
      <c r="J18" s="294">
        <v>618</v>
      </c>
      <c r="K18" s="71">
        <v>86</v>
      </c>
      <c r="L18" s="54">
        <f t="shared" si="4"/>
        <v>704</v>
      </c>
      <c r="M18" s="300">
        <v>26827.14</v>
      </c>
      <c r="N18" s="297">
        <v>617</v>
      </c>
      <c r="O18" s="170">
        <v>87</v>
      </c>
      <c r="P18" s="151">
        <f t="shared" si="5"/>
        <v>704</v>
      </c>
      <c r="Q18" s="306">
        <v>26642.86</v>
      </c>
      <c r="R18" s="303">
        <v>614</v>
      </c>
      <c r="S18" s="123">
        <v>87</v>
      </c>
      <c r="T18" s="122">
        <f t="shared" si="6"/>
        <v>701</v>
      </c>
      <c r="U18" s="230">
        <v>26767.31</v>
      </c>
    </row>
    <row r="19" spans="1:21" x14ac:dyDescent="0.25">
      <c r="A19" s="17" t="s">
        <v>35</v>
      </c>
      <c r="B19" s="253">
        <v>903</v>
      </c>
      <c r="C19" s="55">
        <v>131</v>
      </c>
      <c r="D19" s="57">
        <f t="shared" si="2"/>
        <v>1034</v>
      </c>
      <c r="E19" s="501">
        <v>40450.29</v>
      </c>
      <c r="F19" s="395">
        <v>983</v>
      </c>
      <c r="G19" s="396">
        <v>168</v>
      </c>
      <c r="H19" s="393">
        <f t="shared" si="3"/>
        <v>1151</v>
      </c>
      <c r="I19" s="397">
        <v>45203.11</v>
      </c>
      <c r="J19" s="294">
        <v>1024</v>
      </c>
      <c r="K19" s="71">
        <v>188</v>
      </c>
      <c r="L19" s="54">
        <f t="shared" si="4"/>
        <v>1212</v>
      </c>
      <c r="M19" s="300">
        <v>46958.05</v>
      </c>
      <c r="N19" s="297">
        <v>1026</v>
      </c>
      <c r="O19" s="170">
        <v>190</v>
      </c>
      <c r="P19" s="151">
        <f t="shared" si="5"/>
        <v>1216</v>
      </c>
      <c r="Q19" s="306">
        <v>47067.95</v>
      </c>
      <c r="R19" s="303">
        <v>1027</v>
      </c>
      <c r="S19" s="123">
        <v>192</v>
      </c>
      <c r="T19" s="122">
        <f t="shared" si="6"/>
        <v>1219</v>
      </c>
      <c r="U19" s="230">
        <v>47391.32</v>
      </c>
    </row>
    <row r="20" spans="1:21" ht="15.75" thickBot="1" x14ac:dyDescent="0.3">
      <c r="A20" s="18" t="s">
        <v>36</v>
      </c>
      <c r="B20" s="254">
        <v>1065</v>
      </c>
      <c r="C20" s="80">
        <v>311</v>
      </c>
      <c r="D20" s="81">
        <f t="shared" si="2"/>
        <v>1376</v>
      </c>
      <c r="E20" s="292">
        <v>52820.91</v>
      </c>
      <c r="F20" s="398">
        <v>1165</v>
      </c>
      <c r="G20" s="399">
        <v>419</v>
      </c>
      <c r="H20" s="393">
        <f t="shared" si="3"/>
        <v>1584</v>
      </c>
      <c r="I20" s="401">
        <v>60866.48</v>
      </c>
      <c r="J20" s="295">
        <v>1203</v>
      </c>
      <c r="K20" s="85">
        <v>446</v>
      </c>
      <c r="L20" s="54">
        <f t="shared" si="4"/>
        <v>1649</v>
      </c>
      <c r="M20" s="301">
        <v>63306.49</v>
      </c>
      <c r="N20" s="298">
        <v>1227</v>
      </c>
      <c r="O20" s="172">
        <v>446</v>
      </c>
      <c r="P20" s="150">
        <f t="shared" si="5"/>
        <v>1673</v>
      </c>
      <c r="Q20" s="307">
        <v>64108.74</v>
      </c>
      <c r="R20" s="304">
        <v>1216</v>
      </c>
      <c r="S20" s="124">
        <v>449</v>
      </c>
      <c r="T20" s="122">
        <f t="shared" si="6"/>
        <v>1665</v>
      </c>
      <c r="U20" s="231">
        <v>63789.27</v>
      </c>
    </row>
    <row r="21" spans="1:21" ht="15.75" thickBot="1" x14ac:dyDescent="0.3">
      <c r="A21" s="78" t="s">
        <v>37</v>
      </c>
      <c r="B21" s="503">
        <f t="shared" ref="B21:U21" si="7">SUM(B13:B20)</f>
        <v>2799</v>
      </c>
      <c r="C21" s="504">
        <f t="shared" si="7"/>
        <v>650</v>
      </c>
      <c r="D21" s="502">
        <f t="shared" si="7"/>
        <v>3449</v>
      </c>
      <c r="E21" s="257">
        <f t="shared" si="7"/>
        <v>135073.1</v>
      </c>
      <c r="F21" s="507">
        <f t="shared" si="7"/>
        <v>3113</v>
      </c>
      <c r="G21" s="508">
        <f t="shared" si="7"/>
        <v>864</v>
      </c>
      <c r="H21" s="284">
        <f t="shared" si="7"/>
        <v>3977</v>
      </c>
      <c r="I21" s="404">
        <f t="shared" si="7"/>
        <v>156164.76</v>
      </c>
      <c r="J21" s="512">
        <f t="shared" si="7"/>
        <v>3222</v>
      </c>
      <c r="K21" s="512">
        <f t="shared" si="7"/>
        <v>930</v>
      </c>
      <c r="L21" s="509">
        <f t="shared" si="7"/>
        <v>4152</v>
      </c>
      <c r="M21" s="68">
        <f t="shared" si="7"/>
        <v>161698.44</v>
      </c>
      <c r="N21" s="513">
        <f t="shared" si="7"/>
        <v>3244</v>
      </c>
      <c r="O21" s="513">
        <f t="shared" si="7"/>
        <v>938</v>
      </c>
      <c r="P21" s="510">
        <f t="shared" si="7"/>
        <v>4182</v>
      </c>
      <c r="Q21" s="177">
        <f t="shared" si="7"/>
        <v>162396.35</v>
      </c>
      <c r="R21" s="514">
        <f t="shared" si="7"/>
        <v>3241</v>
      </c>
      <c r="S21" s="514">
        <f t="shared" si="7"/>
        <v>949</v>
      </c>
      <c r="T21" s="511">
        <f t="shared" si="7"/>
        <v>4190</v>
      </c>
      <c r="U21" s="232">
        <f t="shared" si="7"/>
        <v>163161.93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701" t="s">
        <v>181</v>
      </c>
      <c r="C23" s="673"/>
      <c r="D23" s="673"/>
      <c r="E23" s="674"/>
      <c r="F23" s="702" t="s">
        <v>182</v>
      </c>
      <c r="G23" s="675"/>
      <c r="H23" s="675"/>
      <c r="I23" s="676"/>
      <c r="J23" s="703" t="s">
        <v>183</v>
      </c>
      <c r="K23" s="683"/>
      <c r="L23" s="683"/>
      <c r="M23" s="684"/>
      <c r="N23" s="701" t="s">
        <v>184</v>
      </c>
      <c r="O23" s="673"/>
      <c r="P23" s="673"/>
      <c r="Q23" s="674"/>
      <c r="R23" s="704" t="s">
        <v>185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33</v>
      </c>
      <c r="C25" s="102">
        <v>10</v>
      </c>
      <c r="D25" s="103">
        <f>SUM(B25+C25)</f>
        <v>43</v>
      </c>
      <c r="E25" s="308">
        <v>1752.28</v>
      </c>
      <c r="F25" s="497">
        <v>29</v>
      </c>
      <c r="G25" s="138">
        <v>11</v>
      </c>
      <c r="H25" s="140">
        <f>SUM(F25+G25)</f>
        <v>40</v>
      </c>
      <c r="I25" s="311">
        <v>1667.65</v>
      </c>
      <c r="J25" s="369">
        <v>25</v>
      </c>
      <c r="K25" s="370">
        <v>11</v>
      </c>
      <c r="L25" s="491">
        <f>SUM(J25+K25)</f>
        <v>36</v>
      </c>
      <c r="M25" s="372">
        <v>1523.28</v>
      </c>
      <c r="N25" s="493">
        <v>25</v>
      </c>
      <c r="O25" s="102">
        <v>11</v>
      </c>
      <c r="P25" s="103">
        <f>SUM(N25+O25)</f>
        <v>36</v>
      </c>
      <c r="Q25" s="314">
        <v>1523.28</v>
      </c>
      <c r="R25" s="181">
        <v>23</v>
      </c>
      <c r="S25" s="182">
        <v>8</v>
      </c>
      <c r="T25" s="317">
        <f>SUM(R25+S25)</f>
        <v>31</v>
      </c>
      <c r="U25" s="318">
        <v>1314.2</v>
      </c>
    </row>
    <row r="26" spans="1:21" x14ac:dyDescent="0.25">
      <c r="A26" s="17" t="s">
        <v>30</v>
      </c>
      <c r="B26" s="132">
        <v>55</v>
      </c>
      <c r="C26" s="105">
        <v>36</v>
      </c>
      <c r="D26" s="106">
        <f t="shared" ref="D26:D32" si="8">SUM(B26+C26)</f>
        <v>91</v>
      </c>
      <c r="E26" s="309">
        <v>3962.54</v>
      </c>
      <c r="F26" s="498">
        <v>55</v>
      </c>
      <c r="G26" s="142">
        <v>37</v>
      </c>
      <c r="H26" s="144">
        <f t="shared" ref="H26:H32" si="9">SUM(F26+G26)</f>
        <v>92</v>
      </c>
      <c r="I26" s="312">
        <v>3962.54</v>
      </c>
      <c r="J26" s="373">
        <v>54</v>
      </c>
      <c r="K26" s="374">
        <v>38</v>
      </c>
      <c r="L26" s="377">
        <f t="shared" ref="L26:L32" si="10">SUM(J26+K26)</f>
        <v>92</v>
      </c>
      <c r="M26" s="376">
        <v>3937.65</v>
      </c>
      <c r="N26" s="494">
        <v>53</v>
      </c>
      <c r="O26" s="105">
        <v>38</v>
      </c>
      <c r="P26" s="106">
        <f t="shared" ref="P26:P32" si="11">SUM(N26+O26)</f>
        <v>91</v>
      </c>
      <c r="Q26" s="315">
        <v>3912.76</v>
      </c>
      <c r="R26" s="272">
        <v>51</v>
      </c>
      <c r="S26" s="186">
        <v>33</v>
      </c>
      <c r="T26" s="321">
        <f t="shared" ref="T26:T32" si="12">SUM(R26+S26)</f>
        <v>84</v>
      </c>
      <c r="U26" s="320">
        <v>3629.01</v>
      </c>
    </row>
    <row r="27" spans="1:21" x14ac:dyDescent="0.25">
      <c r="A27" s="17" t="s">
        <v>31</v>
      </c>
      <c r="B27" s="132">
        <v>51</v>
      </c>
      <c r="C27" s="105">
        <v>16</v>
      </c>
      <c r="D27" s="106">
        <f t="shared" si="8"/>
        <v>67</v>
      </c>
      <c r="E27" s="309">
        <v>2947.02</v>
      </c>
      <c r="F27" s="498">
        <v>52</v>
      </c>
      <c r="G27" s="142">
        <v>18</v>
      </c>
      <c r="H27" s="144">
        <f t="shared" si="9"/>
        <v>70</v>
      </c>
      <c r="I27" s="312">
        <v>3106.32</v>
      </c>
      <c r="J27" s="373">
        <v>53</v>
      </c>
      <c r="K27" s="374">
        <v>18</v>
      </c>
      <c r="L27" s="377">
        <f t="shared" si="10"/>
        <v>71</v>
      </c>
      <c r="M27" s="376">
        <v>3156.1</v>
      </c>
      <c r="N27" s="494">
        <v>53</v>
      </c>
      <c r="O27" s="105">
        <v>18</v>
      </c>
      <c r="P27" s="106">
        <f t="shared" si="11"/>
        <v>71</v>
      </c>
      <c r="Q27" s="315">
        <v>3156.1</v>
      </c>
      <c r="R27" s="272">
        <v>52</v>
      </c>
      <c r="S27" s="186">
        <v>16</v>
      </c>
      <c r="T27" s="321">
        <f t="shared" si="12"/>
        <v>68</v>
      </c>
      <c r="U27" s="320">
        <v>3021.69</v>
      </c>
    </row>
    <row r="28" spans="1:21" x14ac:dyDescent="0.25">
      <c r="A28" s="17" t="s">
        <v>32</v>
      </c>
      <c r="B28" s="132">
        <v>163</v>
      </c>
      <c r="C28" s="105">
        <v>75</v>
      </c>
      <c r="D28" s="106">
        <f t="shared" si="8"/>
        <v>238</v>
      </c>
      <c r="E28" s="309">
        <v>9642.61</v>
      </c>
      <c r="F28" s="498">
        <v>168</v>
      </c>
      <c r="G28" s="142">
        <v>78</v>
      </c>
      <c r="H28" s="144">
        <f t="shared" si="9"/>
        <v>246</v>
      </c>
      <c r="I28" s="312">
        <v>10045.879999999999</v>
      </c>
      <c r="J28" s="373">
        <v>169</v>
      </c>
      <c r="K28" s="374">
        <v>80</v>
      </c>
      <c r="L28" s="377">
        <f t="shared" si="10"/>
        <v>249</v>
      </c>
      <c r="M28" s="376">
        <v>10110.549999999999</v>
      </c>
      <c r="N28" s="494">
        <v>165</v>
      </c>
      <c r="O28" s="105">
        <v>81</v>
      </c>
      <c r="P28" s="106">
        <f t="shared" si="11"/>
        <v>246</v>
      </c>
      <c r="Q28" s="315">
        <v>10025.92</v>
      </c>
      <c r="R28" s="272">
        <v>149</v>
      </c>
      <c r="S28" s="186">
        <v>73</v>
      </c>
      <c r="T28" s="321">
        <f t="shared" si="12"/>
        <v>222</v>
      </c>
      <c r="U28" s="320">
        <v>9045.2099999999991</v>
      </c>
    </row>
    <row r="29" spans="1:21" x14ac:dyDescent="0.25">
      <c r="A29" s="17" t="s">
        <v>33</v>
      </c>
      <c r="B29" s="132">
        <v>92</v>
      </c>
      <c r="C29" s="105">
        <v>80</v>
      </c>
      <c r="D29" s="106">
        <f t="shared" si="8"/>
        <v>172</v>
      </c>
      <c r="E29" s="309">
        <v>7407.36</v>
      </c>
      <c r="F29" s="498">
        <v>85</v>
      </c>
      <c r="G29" s="142">
        <v>79</v>
      </c>
      <c r="H29" s="144">
        <f t="shared" si="9"/>
        <v>164</v>
      </c>
      <c r="I29" s="312">
        <v>7307.8</v>
      </c>
      <c r="J29" s="373">
        <v>84</v>
      </c>
      <c r="K29" s="374">
        <v>80</v>
      </c>
      <c r="L29" s="377">
        <f t="shared" si="10"/>
        <v>164</v>
      </c>
      <c r="M29" s="376">
        <v>7292.87</v>
      </c>
      <c r="N29" s="494">
        <v>80</v>
      </c>
      <c r="O29" s="105">
        <v>79</v>
      </c>
      <c r="P29" s="106">
        <f t="shared" si="11"/>
        <v>159</v>
      </c>
      <c r="Q29" s="315">
        <v>7118.64</v>
      </c>
      <c r="R29" s="272">
        <v>62</v>
      </c>
      <c r="S29" s="186">
        <v>66</v>
      </c>
      <c r="T29" s="321">
        <f t="shared" si="12"/>
        <v>128</v>
      </c>
      <c r="U29" s="320">
        <v>5779.53</v>
      </c>
    </row>
    <row r="30" spans="1:21" x14ac:dyDescent="0.25">
      <c r="A30" s="17" t="s">
        <v>34</v>
      </c>
      <c r="B30" s="132">
        <v>616</v>
      </c>
      <c r="C30" s="105">
        <v>81</v>
      </c>
      <c r="D30" s="106">
        <f t="shared" si="8"/>
        <v>697</v>
      </c>
      <c r="E30" s="309">
        <v>27048.14</v>
      </c>
      <c r="F30" s="498">
        <v>629</v>
      </c>
      <c r="G30" s="142">
        <v>86</v>
      </c>
      <c r="H30" s="144">
        <f t="shared" si="9"/>
        <v>715</v>
      </c>
      <c r="I30" s="312">
        <v>27796.09</v>
      </c>
      <c r="J30" s="373">
        <v>622</v>
      </c>
      <c r="K30" s="374">
        <v>85</v>
      </c>
      <c r="L30" s="377">
        <f t="shared" si="10"/>
        <v>707</v>
      </c>
      <c r="M30" s="376">
        <v>27543.81</v>
      </c>
      <c r="N30" s="494">
        <v>621</v>
      </c>
      <c r="O30" s="105">
        <v>86</v>
      </c>
      <c r="P30" s="106">
        <f t="shared" si="11"/>
        <v>707</v>
      </c>
      <c r="Q30" s="315">
        <v>27588.799999999999</v>
      </c>
      <c r="R30" s="272">
        <v>582</v>
      </c>
      <c r="S30" s="186">
        <v>78</v>
      </c>
      <c r="T30" s="321">
        <f t="shared" si="12"/>
        <v>660</v>
      </c>
      <c r="U30" s="320">
        <v>25452.53</v>
      </c>
    </row>
    <row r="31" spans="1:21" x14ac:dyDescent="0.25">
      <c r="A31" s="17" t="s">
        <v>35</v>
      </c>
      <c r="B31" s="132">
        <v>1000</v>
      </c>
      <c r="C31" s="105">
        <v>202</v>
      </c>
      <c r="D31" s="106">
        <f t="shared" si="8"/>
        <v>1202</v>
      </c>
      <c r="E31" s="309">
        <v>48994.44</v>
      </c>
      <c r="F31" s="498">
        <v>1046</v>
      </c>
      <c r="G31" s="142">
        <v>207</v>
      </c>
      <c r="H31" s="144">
        <f t="shared" si="9"/>
        <v>1253</v>
      </c>
      <c r="I31" s="312">
        <v>50881.15</v>
      </c>
      <c r="J31" s="373">
        <v>1057</v>
      </c>
      <c r="K31" s="374">
        <v>208</v>
      </c>
      <c r="L31" s="377">
        <f t="shared" si="10"/>
        <v>1265</v>
      </c>
      <c r="M31" s="376">
        <v>50955.839999999997</v>
      </c>
      <c r="N31" s="494">
        <v>1047</v>
      </c>
      <c r="O31" s="105">
        <v>210</v>
      </c>
      <c r="P31" s="106">
        <f t="shared" si="11"/>
        <v>1257</v>
      </c>
      <c r="Q31" s="315">
        <v>50816.46</v>
      </c>
      <c r="R31" s="272">
        <v>1007</v>
      </c>
      <c r="S31" s="186">
        <v>184</v>
      </c>
      <c r="T31" s="321">
        <f t="shared" si="12"/>
        <v>1191</v>
      </c>
      <c r="U31" s="320">
        <v>48098.42</v>
      </c>
    </row>
    <row r="32" spans="1:21" ht="15.75" thickBot="1" x14ac:dyDescent="0.3">
      <c r="A32" s="18" t="s">
        <v>36</v>
      </c>
      <c r="B32" s="133">
        <v>1232</v>
      </c>
      <c r="C32" s="108">
        <v>525</v>
      </c>
      <c r="D32" s="122">
        <f t="shared" si="8"/>
        <v>1757</v>
      </c>
      <c r="E32" s="310">
        <v>72576</v>
      </c>
      <c r="F32" s="499">
        <v>1300</v>
      </c>
      <c r="G32" s="146">
        <v>514</v>
      </c>
      <c r="H32" s="223">
        <f t="shared" si="9"/>
        <v>1814</v>
      </c>
      <c r="I32" s="313">
        <v>74627.42</v>
      </c>
      <c r="J32" s="379">
        <v>1295</v>
      </c>
      <c r="K32" s="380">
        <v>508</v>
      </c>
      <c r="L32" s="580">
        <f t="shared" si="10"/>
        <v>1803</v>
      </c>
      <c r="M32" s="382">
        <v>74198.720000000001</v>
      </c>
      <c r="N32" s="495">
        <v>1277</v>
      </c>
      <c r="O32" s="492">
        <v>511</v>
      </c>
      <c r="P32" s="122">
        <f t="shared" si="11"/>
        <v>1788</v>
      </c>
      <c r="Q32" s="489">
        <v>73496.86</v>
      </c>
      <c r="R32" s="273">
        <v>1192</v>
      </c>
      <c r="S32" s="274">
        <v>481</v>
      </c>
      <c r="T32" s="496">
        <f t="shared" si="12"/>
        <v>1673</v>
      </c>
      <c r="U32" s="322">
        <v>68314.67</v>
      </c>
    </row>
    <row r="33" spans="1:21" ht="15.75" thickBot="1" x14ac:dyDescent="0.3">
      <c r="A33" s="194" t="s">
        <v>37</v>
      </c>
      <c r="B33" s="515">
        <f t="shared" ref="B33:U33" si="13">SUM(B25:B32)</f>
        <v>3242</v>
      </c>
      <c r="C33" s="515">
        <f t="shared" si="13"/>
        <v>1025</v>
      </c>
      <c r="D33" s="511">
        <f t="shared" si="13"/>
        <v>4267</v>
      </c>
      <c r="E33" s="277">
        <f t="shared" si="13"/>
        <v>174330.39</v>
      </c>
      <c r="F33" s="280">
        <f t="shared" si="13"/>
        <v>3364</v>
      </c>
      <c r="G33" s="280">
        <f t="shared" si="13"/>
        <v>1030</v>
      </c>
      <c r="H33" s="280">
        <f t="shared" si="13"/>
        <v>4394</v>
      </c>
      <c r="I33" s="281">
        <f t="shared" si="13"/>
        <v>179394.84999999998</v>
      </c>
      <c r="J33" s="516">
        <f t="shared" si="13"/>
        <v>3359</v>
      </c>
      <c r="K33" s="516">
        <f t="shared" si="13"/>
        <v>1028</v>
      </c>
      <c r="L33" s="385">
        <f t="shared" si="13"/>
        <v>4387</v>
      </c>
      <c r="M33" s="386">
        <f t="shared" si="13"/>
        <v>178718.82</v>
      </c>
      <c r="N33" s="518">
        <f t="shared" si="13"/>
        <v>3321</v>
      </c>
      <c r="O33" s="519">
        <f t="shared" si="13"/>
        <v>1034</v>
      </c>
      <c r="P33" s="593">
        <f t="shared" si="13"/>
        <v>4355</v>
      </c>
      <c r="Q33" s="592">
        <f t="shared" si="13"/>
        <v>177638.82</v>
      </c>
      <c r="R33" s="517">
        <f t="shared" si="13"/>
        <v>3118</v>
      </c>
      <c r="S33" s="517">
        <f t="shared" si="13"/>
        <v>939</v>
      </c>
      <c r="T33" s="288">
        <f t="shared" si="13"/>
        <v>4057</v>
      </c>
      <c r="U33" s="289">
        <f t="shared" si="13"/>
        <v>164655.26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170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B1:U1"/>
    <mergeCell ref="D2:E2"/>
    <mergeCell ref="F2:H2"/>
    <mergeCell ref="I2:J2"/>
    <mergeCell ref="N2:P2"/>
    <mergeCell ref="Q2:S2"/>
    <mergeCell ref="T2:U2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A38:U38"/>
    <mergeCell ref="B23:E23"/>
    <mergeCell ref="F23:I23"/>
    <mergeCell ref="J23:M23"/>
    <mergeCell ref="N23:Q23"/>
    <mergeCell ref="R23:U23"/>
    <mergeCell ref="F35:U35"/>
  </mergeCells>
  <pageMargins left="0.7" right="0.7" top="0.75" bottom="0.75" header="0.3" footer="0.3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opLeftCell="A10" workbookViewId="0">
      <selection activeCell="Q31" sqref="Q31"/>
    </sheetView>
  </sheetViews>
  <sheetFormatPr defaultRowHeight="15" x14ac:dyDescent="0.25"/>
  <cols>
    <col min="1" max="1" width="7.5703125" customWidth="1"/>
    <col min="2" max="3" width="5.7109375" customWidth="1"/>
    <col min="4" max="4" width="6.42578125" customWidth="1"/>
    <col min="5" max="6" width="6.7109375" customWidth="1"/>
    <col min="7" max="7" width="5.85546875" customWidth="1"/>
    <col min="8" max="11" width="5.7109375" customWidth="1"/>
    <col min="12" max="16" width="6.5703125" customWidth="1"/>
    <col min="17" max="17" width="12.42578125" customWidth="1"/>
    <col min="18" max="19" width="11.28515625" customWidth="1"/>
    <col min="20" max="21" width="11.42578125" customWidth="1"/>
  </cols>
  <sheetData>
    <row r="1" spans="1:24" ht="15.75" x14ac:dyDescent="0.25">
      <c r="A1" s="706" t="s">
        <v>50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523"/>
    </row>
    <row r="2" spans="1:2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x14ac:dyDescent="0.25">
      <c r="A3" s="505"/>
      <c r="B3" s="707" t="s">
        <v>0</v>
      </c>
      <c r="C3" s="708"/>
      <c r="D3" s="708"/>
      <c r="E3" s="708"/>
      <c r="F3" s="709"/>
      <c r="G3" s="707" t="s">
        <v>1</v>
      </c>
      <c r="H3" s="708"/>
      <c r="I3" s="708"/>
      <c r="J3" s="708"/>
      <c r="K3" s="709"/>
      <c r="L3" s="707" t="s">
        <v>2</v>
      </c>
      <c r="M3" s="708"/>
      <c r="N3" s="708"/>
      <c r="O3" s="708"/>
      <c r="P3" s="709"/>
      <c r="Q3" s="710" t="s">
        <v>3</v>
      </c>
      <c r="R3" s="711"/>
      <c r="S3" s="711"/>
      <c r="T3" s="711"/>
      <c r="U3" s="712"/>
    </row>
    <row r="4" spans="1:24" ht="15.75" thickBot="1" x14ac:dyDescent="0.3">
      <c r="A4" s="506"/>
      <c r="B4" s="418" t="s">
        <v>4</v>
      </c>
      <c r="C4" s="430" t="s">
        <v>5</v>
      </c>
      <c r="D4" s="431" t="s">
        <v>67</v>
      </c>
      <c r="E4" s="525" t="s">
        <v>83</v>
      </c>
      <c r="F4" s="546" t="s">
        <v>95</v>
      </c>
      <c r="G4" s="418" t="s">
        <v>4</v>
      </c>
      <c r="H4" s="430" t="s">
        <v>5</v>
      </c>
      <c r="I4" s="432" t="s">
        <v>67</v>
      </c>
      <c r="J4" s="534" t="s">
        <v>83</v>
      </c>
      <c r="K4" s="553" t="s">
        <v>95</v>
      </c>
      <c r="L4" s="418" t="s">
        <v>4</v>
      </c>
      <c r="M4" s="430" t="s">
        <v>5</v>
      </c>
      <c r="N4" s="431" t="s">
        <v>67</v>
      </c>
      <c r="O4" s="534" t="s">
        <v>83</v>
      </c>
      <c r="P4" s="553" t="s">
        <v>95</v>
      </c>
      <c r="Q4" s="418" t="s">
        <v>4</v>
      </c>
      <c r="R4" s="430" t="s">
        <v>6</v>
      </c>
      <c r="S4" s="431" t="s">
        <v>67</v>
      </c>
      <c r="T4" s="525" t="s">
        <v>83</v>
      </c>
      <c r="U4" s="556" t="s">
        <v>95</v>
      </c>
    </row>
    <row r="5" spans="1:24" ht="15.75" thickBot="1" x14ac:dyDescent="0.3">
      <c r="A5" s="6" t="s">
        <v>7</v>
      </c>
      <c r="B5" s="419">
        <v>8085</v>
      </c>
      <c r="C5" s="413">
        <v>8896</v>
      </c>
      <c r="D5" s="414">
        <v>8799</v>
      </c>
      <c r="E5" s="526">
        <f>'2014-2015'!B21</f>
        <v>8489</v>
      </c>
      <c r="F5" s="574">
        <f>'2015-2016'!B21</f>
        <v>7034</v>
      </c>
      <c r="G5" s="419">
        <v>2124</v>
      </c>
      <c r="H5" s="413">
        <v>1824</v>
      </c>
      <c r="I5" s="74">
        <v>2313</v>
      </c>
      <c r="J5" s="526">
        <v>2370</v>
      </c>
      <c r="K5" s="547">
        <f>'2015-2016'!C21</f>
        <v>2090</v>
      </c>
      <c r="L5" s="419">
        <f t="shared" ref="L5:N9" si="0">SUM(B5+G5)</f>
        <v>10209</v>
      </c>
      <c r="M5" s="413">
        <f t="shared" si="0"/>
        <v>10720</v>
      </c>
      <c r="N5" s="415">
        <f t="shared" si="0"/>
        <v>11112</v>
      </c>
      <c r="O5" s="526">
        <f t="shared" ref="O5:O9" si="1">SUM(E5+J5)</f>
        <v>10859</v>
      </c>
      <c r="P5" s="547">
        <f>'2015-2016'!D21</f>
        <v>9124</v>
      </c>
      <c r="Q5" s="421">
        <v>249485.42</v>
      </c>
      <c r="R5" s="416">
        <v>361501.9800000001</v>
      </c>
      <c r="S5" s="417">
        <v>390571.74000000098</v>
      </c>
      <c r="T5" s="536">
        <v>383446.59</v>
      </c>
      <c r="U5" s="557">
        <f>'2015-2016'!E21</f>
        <v>324953.69</v>
      </c>
    </row>
    <row r="6" spans="1:24" ht="15.75" thickBot="1" x14ac:dyDescent="0.3">
      <c r="A6" s="7" t="s">
        <v>8</v>
      </c>
      <c r="B6" s="420">
        <v>9013</v>
      </c>
      <c r="C6" s="405">
        <v>9222</v>
      </c>
      <c r="D6" s="406">
        <v>9527</v>
      </c>
      <c r="E6" s="527">
        <f>'2014-2015'!F21</f>
        <v>9229</v>
      </c>
      <c r="F6" s="574">
        <f>'2015-2016'!F21</f>
        <v>7848</v>
      </c>
      <c r="G6" s="420">
        <v>2468</v>
      </c>
      <c r="H6" s="405">
        <v>2436</v>
      </c>
      <c r="I6" s="406">
        <v>2657</v>
      </c>
      <c r="J6" s="527">
        <f>'2014-2015'!G21</f>
        <v>2731</v>
      </c>
      <c r="K6" s="547">
        <f>'2015-2016'!G21</f>
        <v>2452</v>
      </c>
      <c r="L6" s="419">
        <f t="shared" si="0"/>
        <v>11481</v>
      </c>
      <c r="M6" s="413">
        <f t="shared" si="0"/>
        <v>11658</v>
      </c>
      <c r="N6" s="415">
        <f t="shared" si="0"/>
        <v>12184</v>
      </c>
      <c r="O6" s="526">
        <f t="shared" si="1"/>
        <v>11960</v>
      </c>
      <c r="P6" s="547">
        <f>'2015-2016'!H21</f>
        <v>10300</v>
      </c>
      <c r="Q6" s="422">
        <v>386640.74</v>
      </c>
      <c r="R6" s="407">
        <v>401558.03500000003</v>
      </c>
      <c r="S6" s="408">
        <v>425664.01000000071</v>
      </c>
      <c r="T6" s="537">
        <f>'2014-2015'!I21</f>
        <v>421350.1</v>
      </c>
      <c r="U6" s="558">
        <f>'2015-2016'!I21</f>
        <v>364198.75</v>
      </c>
    </row>
    <row r="7" spans="1:24" ht="15.75" thickBot="1" x14ac:dyDescent="0.3">
      <c r="A7" s="7" t="s">
        <v>9</v>
      </c>
      <c r="B7" s="420">
        <v>9321</v>
      </c>
      <c r="C7" s="405">
        <v>9481</v>
      </c>
      <c r="D7" s="406">
        <v>9693</v>
      </c>
      <c r="E7" s="527">
        <f>'2014-2015'!J21</f>
        <v>9380</v>
      </c>
      <c r="F7" s="574">
        <f>'2015-2016'!J21</f>
        <v>7972</v>
      </c>
      <c r="G7" s="420">
        <v>2582</v>
      </c>
      <c r="H7" s="405">
        <v>2502</v>
      </c>
      <c r="I7" s="406">
        <v>2794</v>
      </c>
      <c r="J7" s="527">
        <f>'2014-2015'!K21</f>
        <v>2894</v>
      </c>
      <c r="K7" s="547">
        <f>'2015-2016'!K21</f>
        <v>2560</v>
      </c>
      <c r="L7" s="419">
        <f t="shared" si="0"/>
        <v>11903</v>
      </c>
      <c r="M7" s="413">
        <f t="shared" si="0"/>
        <v>11983</v>
      </c>
      <c r="N7" s="415">
        <f t="shared" si="0"/>
        <v>12487</v>
      </c>
      <c r="O7" s="526">
        <f t="shared" si="1"/>
        <v>12274</v>
      </c>
      <c r="P7" s="547">
        <f>'2015-2016'!L21</f>
        <v>10532</v>
      </c>
      <c r="Q7" s="422">
        <v>399659.32</v>
      </c>
      <c r="R7" s="407">
        <v>410928.94</v>
      </c>
      <c r="S7" s="409">
        <v>436240.79000000068</v>
      </c>
      <c r="T7" s="538">
        <f>'2014-2015'!M21</f>
        <v>431426.9</v>
      </c>
      <c r="U7" s="558">
        <f>'2015-2016'!M21</f>
        <v>371916.54000000004</v>
      </c>
    </row>
    <row r="8" spans="1:24" ht="15.75" thickBot="1" x14ac:dyDescent="0.3">
      <c r="A8" s="7" t="s">
        <v>10</v>
      </c>
      <c r="B8" s="420">
        <v>9350</v>
      </c>
      <c r="C8" s="405">
        <v>9415</v>
      </c>
      <c r="D8" s="406">
        <v>9732</v>
      </c>
      <c r="E8" s="527">
        <f>'2014-2015'!N21</f>
        <v>9304</v>
      </c>
      <c r="F8" s="574">
        <f>'2015-2016'!N21</f>
        <v>7984</v>
      </c>
      <c r="G8" s="420">
        <v>2626</v>
      </c>
      <c r="H8" s="405">
        <v>2575</v>
      </c>
      <c r="I8" s="410">
        <v>2823</v>
      </c>
      <c r="J8" s="527">
        <f>'2014-2015'!O21</f>
        <v>2932</v>
      </c>
      <c r="K8" s="547">
        <f>'2015-2016'!O21</f>
        <v>2610</v>
      </c>
      <c r="L8" s="419">
        <f t="shared" si="0"/>
        <v>11976</v>
      </c>
      <c r="M8" s="413">
        <f t="shared" si="0"/>
        <v>11990</v>
      </c>
      <c r="N8" s="415">
        <f t="shared" si="0"/>
        <v>12555</v>
      </c>
      <c r="O8" s="526">
        <f t="shared" si="1"/>
        <v>12236</v>
      </c>
      <c r="P8" s="547">
        <f>'2015-2016'!P21</f>
        <v>10594</v>
      </c>
      <c r="Q8" s="422">
        <v>398307.14</v>
      </c>
      <c r="R8" s="407">
        <v>414919.75</v>
      </c>
      <c r="S8" s="409">
        <v>437844.03</v>
      </c>
      <c r="T8" s="538">
        <f>'2014-2015'!Q21</f>
        <v>430758.6</v>
      </c>
      <c r="U8" s="558">
        <f>'2015-2016'!Q21</f>
        <v>373582.79</v>
      </c>
    </row>
    <row r="9" spans="1:24" ht="15.75" thickBot="1" x14ac:dyDescent="0.3">
      <c r="A9" s="8" t="s">
        <v>11</v>
      </c>
      <c r="B9" s="423">
        <v>8765</v>
      </c>
      <c r="C9" s="411">
        <v>9500</v>
      </c>
      <c r="D9" s="412">
        <v>9730</v>
      </c>
      <c r="E9" s="528">
        <f>'2014-2015'!R21</f>
        <v>9272</v>
      </c>
      <c r="F9" s="574">
        <f>'2015-2016'!R21</f>
        <v>7975</v>
      </c>
      <c r="G9" s="423">
        <v>2621</v>
      </c>
      <c r="H9" s="411">
        <v>2651</v>
      </c>
      <c r="I9" s="412">
        <v>2885</v>
      </c>
      <c r="J9" s="528">
        <f>'2014-2015'!S21</f>
        <v>2975</v>
      </c>
      <c r="K9" s="567">
        <f>'2015-2016'!S21</f>
        <v>2633</v>
      </c>
      <c r="L9" s="423">
        <f t="shared" si="0"/>
        <v>11386</v>
      </c>
      <c r="M9" s="413">
        <f t="shared" si="0"/>
        <v>12151</v>
      </c>
      <c r="N9" s="412">
        <f t="shared" si="0"/>
        <v>12615</v>
      </c>
      <c r="O9" s="528">
        <f t="shared" si="1"/>
        <v>12247</v>
      </c>
      <c r="P9" s="549">
        <f>'2015-2016'!T21</f>
        <v>10608</v>
      </c>
      <c r="Q9" s="424">
        <v>405232.52</v>
      </c>
      <c r="R9" s="425">
        <v>416641.54</v>
      </c>
      <c r="S9" s="426">
        <v>439709.91</v>
      </c>
      <c r="T9" s="539">
        <f>'2014-2015'!U21</f>
        <v>431284.74</v>
      </c>
      <c r="U9" s="559">
        <f>'2015-2016'!U21</f>
        <v>372975.33</v>
      </c>
    </row>
    <row r="10" spans="1:24" ht="15.75" thickBot="1" x14ac:dyDescent="0.3">
      <c r="A10" s="472" t="s">
        <v>12</v>
      </c>
      <c r="B10" s="448">
        <f t="shared" ref="B10:U10" si="2">SUM(B5:B9)</f>
        <v>44534</v>
      </c>
      <c r="C10" s="446">
        <f t="shared" si="2"/>
        <v>46514</v>
      </c>
      <c r="D10" s="447">
        <f t="shared" si="2"/>
        <v>47481</v>
      </c>
      <c r="E10" s="529">
        <f t="shared" si="2"/>
        <v>45674</v>
      </c>
      <c r="F10" s="570">
        <f t="shared" si="2"/>
        <v>38813</v>
      </c>
      <c r="G10" s="448">
        <f t="shared" si="2"/>
        <v>12421</v>
      </c>
      <c r="H10" s="446">
        <f t="shared" si="2"/>
        <v>11988</v>
      </c>
      <c r="I10" s="447">
        <f t="shared" si="2"/>
        <v>13472</v>
      </c>
      <c r="J10" s="529">
        <f t="shared" si="2"/>
        <v>13902</v>
      </c>
      <c r="K10" s="570">
        <f t="shared" si="2"/>
        <v>12345</v>
      </c>
      <c r="L10" s="448">
        <f t="shared" si="2"/>
        <v>56955</v>
      </c>
      <c r="M10" s="446">
        <f t="shared" si="2"/>
        <v>58502</v>
      </c>
      <c r="N10" s="524">
        <f t="shared" si="2"/>
        <v>60953</v>
      </c>
      <c r="O10" s="529">
        <f>SUM(O5:O9)</f>
        <v>59576</v>
      </c>
      <c r="P10" s="569">
        <f>SUM(P5:P9)</f>
        <v>51158</v>
      </c>
      <c r="Q10" s="477">
        <f t="shared" si="2"/>
        <v>1839325.1400000001</v>
      </c>
      <c r="R10" s="449">
        <f t="shared" si="2"/>
        <v>2005550.2450000001</v>
      </c>
      <c r="S10" s="445">
        <f t="shared" si="2"/>
        <v>2130030.4800000023</v>
      </c>
      <c r="T10" s="540">
        <f t="shared" si="2"/>
        <v>2098266.9299999997</v>
      </c>
      <c r="U10" s="568">
        <f t="shared" si="2"/>
        <v>1807627.1</v>
      </c>
      <c r="W10" s="235"/>
    </row>
    <row r="11" spans="1:24" ht="15.75" thickBot="1" x14ac:dyDescent="0.3">
      <c r="A11" s="88"/>
      <c r="B11" s="87"/>
      <c r="C11" s="88"/>
      <c r="D11" s="88"/>
      <c r="E11" s="443"/>
      <c r="F11" s="443"/>
      <c r="G11" s="87"/>
      <c r="H11" s="88"/>
      <c r="I11" s="88"/>
      <c r="J11" s="427"/>
      <c r="K11" s="427"/>
      <c r="L11" s="89"/>
      <c r="M11" s="88"/>
      <c r="N11" s="88"/>
      <c r="O11" s="427"/>
      <c r="P11" s="427"/>
      <c r="Q11" s="90"/>
      <c r="R11" s="97"/>
      <c r="S11" s="219"/>
      <c r="T11" s="444"/>
      <c r="U11" s="444"/>
    </row>
    <row r="12" spans="1:24" x14ac:dyDescent="0.25">
      <c r="A12" s="6" t="s">
        <v>13</v>
      </c>
      <c r="B12" s="3">
        <v>8462</v>
      </c>
      <c r="C12" s="433">
        <v>8504</v>
      </c>
      <c r="D12" s="435">
        <v>8899</v>
      </c>
      <c r="E12" s="530">
        <f>'2014-2015'!B33</f>
        <v>8002</v>
      </c>
      <c r="F12" s="550">
        <f>'2015-2016'!B33</f>
        <v>7534</v>
      </c>
      <c r="G12" s="419">
        <v>1733</v>
      </c>
      <c r="H12" s="413">
        <v>1939</v>
      </c>
      <c r="I12" s="435">
        <v>2138</v>
      </c>
      <c r="J12" s="530">
        <f>'2014-2015'!C33</f>
        <v>2119</v>
      </c>
      <c r="K12" s="554">
        <f>'2015-2016'!C33</f>
        <v>2611</v>
      </c>
      <c r="L12" s="439">
        <v>9953</v>
      </c>
      <c r="M12" s="433">
        <v>10443</v>
      </c>
      <c r="N12" s="435">
        <f>SUM(D12+I12)</f>
        <v>11037</v>
      </c>
      <c r="O12" s="535">
        <f t="shared" ref="O12:O16" si="3">SUM(E12+J12)</f>
        <v>10121</v>
      </c>
      <c r="P12" s="555">
        <f>'2015-2016'!D33</f>
        <v>10145</v>
      </c>
      <c r="Q12" s="421">
        <v>345975.45</v>
      </c>
      <c r="R12" s="437">
        <v>363652.28</v>
      </c>
      <c r="S12" s="479">
        <v>390611.7</v>
      </c>
      <c r="T12" s="541">
        <f>'2014-2015'!E33</f>
        <v>357178.64</v>
      </c>
      <c r="U12" s="560">
        <f>'2015-2016'!E33</f>
        <v>362081.18</v>
      </c>
    </row>
    <row r="13" spans="1:24" x14ac:dyDescent="0.25">
      <c r="A13" s="7" t="s">
        <v>14</v>
      </c>
      <c r="B13" s="4">
        <v>9083</v>
      </c>
      <c r="C13" s="405">
        <v>9117</v>
      </c>
      <c r="D13" s="406">
        <v>9365</v>
      </c>
      <c r="E13" s="531">
        <f>'2014-2015'!F33</f>
        <v>8499</v>
      </c>
      <c r="F13" s="551">
        <f>'2015-2016'!F33</f>
        <v>7630</v>
      </c>
      <c r="G13" s="420">
        <v>2003</v>
      </c>
      <c r="H13" s="405">
        <v>2182</v>
      </c>
      <c r="I13" s="406">
        <v>2444</v>
      </c>
      <c r="J13" s="531">
        <f>'2014-2015'!G33</f>
        <v>2367</v>
      </c>
      <c r="K13" s="550">
        <f>'2015-2016'!G33</f>
        <v>2787</v>
      </c>
      <c r="L13" s="419">
        <v>10872</v>
      </c>
      <c r="M13" s="405">
        <v>11299</v>
      </c>
      <c r="N13" s="406">
        <f>SUM(D13+I13)</f>
        <v>11809</v>
      </c>
      <c r="O13" s="527">
        <f t="shared" si="3"/>
        <v>10866</v>
      </c>
      <c r="P13" s="548">
        <f>'2015-2016'!H33</f>
        <v>10417</v>
      </c>
      <c r="Q13" s="422">
        <v>373246.54</v>
      </c>
      <c r="R13" s="407">
        <v>390646.84</v>
      </c>
      <c r="S13" s="408">
        <v>416059.62</v>
      </c>
      <c r="T13" s="542">
        <f>'2014-2015'!I33</f>
        <v>383758.06</v>
      </c>
      <c r="U13" s="561">
        <f>'2015-2016'!I33</f>
        <v>372237.89</v>
      </c>
    </row>
    <row r="14" spans="1:24" x14ac:dyDescent="0.25">
      <c r="A14" s="7" t="s">
        <v>15</v>
      </c>
      <c r="B14" s="4">
        <v>9141</v>
      </c>
      <c r="C14" s="405">
        <v>9179</v>
      </c>
      <c r="D14" s="406">
        <v>9332</v>
      </c>
      <c r="E14" s="531">
        <f>'2014-2015'!J33</f>
        <v>8504</v>
      </c>
      <c r="F14" s="551">
        <f>'2015-2016'!J33</f>
        <v>7548</v>
      </c>
      <c r="G14" s="420">
        <v>2057</v>
      </c>
      <c r="H14" s="405">
        <v>2318</v>
      </c>
      <c r="I14" s="406">
        <v>2541</v>
      </c>
      <c r="J14" s="531">
        <f>'2014-2015'!K33</f>
        <v>2450</v>
      </c>
      <c r="K14" s="550">
        <f>'2015-2016'!K33</f>
        <v>2815</v>
      </c>
      <c r="L14" s="419">
        <v>10944</v>
      </c>
      <c r="M14" s="405">
        <f>C14+H14</f>
        <v>11497</v>
      </c>
      <c r="N14" s="415">
        <f>SUM(D14+I14)</f>
        <v>11873</v>
      </c>
      <c r="O14" s="526">
        <f t="shared" si="3"/>
        <v>10954</v>
      </c>
      <c r="P14" s="547">
        <f>'2015-2016'!L33</f>
        <v>10363</v>
      </c>
      <c r="Q14" s="421">
        <v>377668.14</v>
      </c>
      <c r="R14" s="407">
        <v>396273.78</v>
      </c>
      <c r="S14" s="408">
        <v>419669.72</v>
      </c>
      <c r="T14" s="542">
        <f>'2014-2015'!M33</f>
        <v>386741.12</v>
      </c>
      <c r="U14" s="561">
        <f>'2015-2016'!M33</f>
        <v>371018.96</v>
      </c>
      <c r="X14" s="564"/>
    </row>
    <row r="15" spans="1:24" x14ac:dyDescent="0.25">
      <c r="A15" s="7" t="s">
        <v>16</v>
      </c>
      <c r="B15" s="4">
        <v>9098</v>
      </c>
      <c r="C15" s="405">
        <v>9100</v>
      </c>
      <c r="D15" s="415">
        <v>9205</v>
      </c>
      <c r="E15" s="526">
        <f>'2014-2015'!N33</f>
        <v>8376</v>
      </c>
      <c r="F15" s="547">
        <f>'2015-2016'!N33</f>
        <v>7452</v>
      </c>
      <c r="G15" s="420">
        <v>2092</v>
      </c>
      <c r="H15" s="405">
        <v>2337</v>
      </c>
      <c r="I15" s="406">
        <v>2546</v>
      </c>
      <c r="J15" s="526">
        <f>'2014-2015'!O33</f>
        <v>2488</v>
      </c>
      <c r="K15" s="547">
        <f>'2015-2016'!O33</f>
        <v>2794</v>
      </c>
      <c r="L15" s="420">
        <v>10098</v>
      </c>
      <c r="M15" s="405">
        <v>11437</v>
      </c>
      <c r="N15" s="406">
        <f>SUM(D15+I15)</f>
        <v>11751</v>
      </c>
      <c r="O15" s="527">
        <f t="shared" si="3"/>
        <v>10864</v>
      </c>
      <c r="P15" s="548">
        <f>'2015-2016'!P33</f>
        <v>10246</v>
      </c>
      <c r="Q15" s="422">
        <v>377783.42</v>
      </c>
      <c r="R15" s="407">
        <v>395236.32000000007</v>
      </c>
      <c r="S15" s="408">
        <v>415375.12</v>
      </c>
      <c r="T15" s="543">
        <f>'2014-2015'!Q33</f>
        <v>383056.36</v>
      </c>
      <c r="U15" s="562">
        <f>'2015-2016'!Q33</f>
        <v>367672.99</v>
      </c>
    </row>
    <row r="16" spans="1:24" ht="15.75" thickBot="1" x14ac:dyDescent="0.3">
      <c r="A16" s="8" t="s">
        <v>17</v>
      </c>
      <c r="B16" s="5">
        <v>8229</v>
      </c>
      <c r="C16" s="434">
        <v>8215</v>
      </c>
      <c r="D16" s="436">
        <v>8338</v>
      </c>
      <c r="E16" s="532">
        <f>'2014-2015'!R33</f>
        <v>7525</v>
      </c>
      <c r="F16" s="552">
        <f>'2015-2016'!R33</f>
        <v>6784</v>
      </c>
      <c r="G16" s="423">
        <v>1628</v>
      </c>
      <c r="H16" s="434">
        <v>1817</v>
      </c>
      <c r="I16" s="436">
        <v>2130</v>
      </c>
      <c r="J16" s="532">
        <f>'2014-2015'!S33</f>
        <v>2110</v>
      </c>
      <c r="K16" s="567">
        <f>'2015-2016'!S33</f>
        <v>2421</v>
      </c>
      <c r="L16" s="440">
        <v>9625</v>
      </c>
      <c r="M16" s="411">
        <f>C16+H16</f>
        <v>10032</v>
      </c>
      <c r="N16" s="436">
        <f>SUM(D16+I16)</f>
        <v>10468</v>
      </c>
      <c r="O16" s="532">
        <f t="shared" si="3"/>
        <v>9635</v>
      </c>
      <c r="P16" s="567">
        <f>'2015-2016'!T33</f>
        <v>9205</v>
      </c>
      <c r="Q16" s="441">
        <v>332460.52</v>
      </c>
      <c r="R16" s="438">
        <v>346190.06</v>
      </c>
      <c r="S16" s="445">
        <v>369352.17</v>
      </c>
      <c r="T16" s="544">
        <f>'2014-2015'!U33</f>
        <v>338396.89</v>
      </c>
      <c r="U16" s="563">
        <f>'2015-2016'!U33</f>
        <v>329554.39</v>
      </c>
    </row>
    <row r="17" spans="1:23" ht="15.75" thickBot="1" x14ac:dyDescent="0.3">
      <c r="A17" s="218" t="s">
        <v>18</v>
      </c>
      <c r="B17" s="450">
        <f t="shared" ref="B17:K17" si="4">SUM(B12:B16)</f>
        <v>44013</v>
      </c>
      <c r="C17" s="451">
        <f t="shared" si="4"/>
        <v>44115</v>
      </c>
      <c r="D17" s="452">
        <f t="shared" si="4"/>
        <v>45139</v>
      </c>
      <c r="E17" s="533">
        <f t="shared" si="4"/>
        <v>40906</v>
      </c>
      <c r="F17" s="566">
        <f t="shared" si="4"/>
        <v>36948</v>
      </c>
      <c r="G17" s="453">
        <f t="shared" si="4"/>
        <v>9513</v>
      </c>
      <c r="H17" s="451">
        <f t="shared" si="4"/>
        <v>10593</v>
      </c>
      <c r="I17" s="452">
        <f t="shared" si="4"/>
        <v>11799</v>
      </c>
      <c r="J17" s="533">
        <f t="shared" si="4"/>
        <v>11534</v>
      </c>
      <c r="K17" s="566">
        <f t="shared" si="4"/>
        <v>13428</v>
      </c>
      <c r="L17" s="453">
        <v>51492</v>
      </c>
      <c r="M17" s="451">
        <f t="shared" ref="M17:U17" si="5">SUM(M12:M16)</f>
        <v>54708</v>
      </c>
      <c r="N17" s="452">
        <f t="shared" si="5"/>
        <v>56938</v>
      </c>
      <c r="O17" s="533">
        <f t="shared" si="5"/>
        <v>52440</v>
      </c>
      <c r="P17" s="566">
        <f t="shared" si="5"/>
        <v>50376</v>
      </c>
      <c r="Q17" s="478">
        <f t="shared" si="5"/>
        <v>1807134.0699999998</v>
      </c>
      <c r="R17" s="454">
        <f t="shared" si="5"/>
        <v>1891999.2800000003</v>
      </c>
      <c r="S17" s="455">
        <f t="shared" si="5"/>
        <v>2011068.33</v>
      </c>
      <c r="T17" s="572">
        <f t="shared" si="5"/>
        <v>1849131.0699999998</v>
      </c>
      <c r="U17" s="571">
        <f t="shared" si="5"/>
        <v>1802565.4100000001</v>
      </c>
    </row>
    <row r="18" spans="1:23" ht="16.5" thickTop="1" thickBot="1" x14ac:dyDescent="0.3">
      <c r="A18" s="220" t="s">
        <v>19</v>
      </c>
      <c r="B18" s="221">
        <f t="shared" ref="B18:U18" si="6">B10+B17</f>
        <v>88547</v>
      </c>
      <c r="C18" s="221">
        <f t="shared" si="6"/>
        <v>90629</v>
      </c>
      <c r="D18" s="221">
        <f t="shared" si="6"/>
        <v>92620</v>
      </c>
      <c r="E18" s="565">
        <f t="shared" si="6"/>
        <v>86580</v>
      </c>
      <c r="F18" s="565">
        <f t="shared" si="6"/>
        <v>75761</v>
      </c>
      <c r="G18" s="221">
        <f t="shared" si="6"/>
        <v>21934</v>
      </c>
      <c r="H18" s="221">
        <f t="shared" si="6"/>
        <v>22581</v>
      </c>
      <c r="I18" s="221">
        <f t="shared" si="6"/>
        <v>25271</v>
      </c>
      <c r="J18" s="565">
        <f t="shared" si="6"/>
        <v>25436</v>
      </c>
      <c r="K18" s="565">
        <f t="shared" si="6"/>
        <v>25773</v>
      </c>
      <c r="L18" s="221">
        <f t="shared" si="6"/>
        <v>108447</v>
      </c>
      <c r="M18" s="221">
        <f t="shared" si="6"/>
        <v>113210</v>
      </c>
      <c r="N18" s="221">
        <f t="shared" si="6"/>
        <v>117891</v>
      </c>
      <c r="O18" s="565">
        <f t="shared" si="6"/>
        <v>112016</v>
      </c>
      <c r="P18" s="565">
        <f t="shared" si="6"/>
        <v>101534</v>
      </c>
      <c r="Q18" s="222">
        <f t="shared" si="6"/>
        <v>3646459.21</v>
      </c>
      <c r="R18" s="222">
        <f t="shared" si="6"/>
        <v>3897549.5250000004</v>
      </c>
      <c r="S18" s="473">
        <f t="shared" si="6"/>
        <v>4141098.8100000024</v>
      </c>
      <c r="T18" s="545">
        <f t="shared" si="6"/>
        <v>3947397.9999999995</v>
      </c>
      <c r="U18" s="545">
        <f t="shared" si="6"/>
        <v>3610192.5100000002</v>
      </c>
    </row>
    <row r="19" spans="1:23" ht="15.75" thickTop="1" x14ac:dyDescent="0.25">
      <c r="A19" s="9"/>
      <c r="B19" s="9"/>
      <c r="C19" s="9"/>
      <c r="D19" s="9"/>
      <c r="E19" s="9"/>
      <c r="F19" s="9"/>
      <c r="G19" s="9"/>
      <c r="H19" s="9"/>
      <c r="I19" s="9"/>
      <c r="L19" s="428" t="s">
        <v>49</v>
      </c>
      <c r="M19" s="429"/>
      <c r="N19" s="429"/>
      <c r="O19" s="429"/>
      <c r="P19" s="429"/>
      <c r="Q19" s="216">
        <f>Q18/L18</f>
        <v>33.62434378083303</v>
      </c>
      <c r="R19" s="217">
        <f>R18/M18</f>
        <v>34.427608205988875</v>
      </c>
      <c r="S19" s="474">
        <f>S18/N18</f>
        <v>35.126505076723433</v>
      </c>
      <c r="T19" s="475">
        <f>T18/O18</f>
        <v>35.239590772746745</v>
      </c>
      <c r="U19" s="475">
        <f>U18/P18</f>
        <v>35.556488565406667</v>
      </c>
      <c r="W19" s="564"/>
    </row>
    <row r="20" spans="1:23" x14ac:dyDescent="0.25">
      <c r="D20" s="235"/>
      <c r="W20" s="325"/>
    </row>
    <row r="23" spans="1:23" ht="15.75" thickBot="1" x14ac:dyDescent="0.3">
      <c r="Q23" s="576"/>
      <c r="R23" s="576"/>
      <c r="S23" s="576"/>
      <c r="T23" s="576"/>
      <c r="U23" s="576"/>
    </row>
    <row r="24" spans="1:23" x14ac:dyDescent="0.25">
      <c r="A24" s="505"/>
      <c r="B24" s="707" t="s">
        <v>0</v>
      </c>
      <c r="C24" s="708"/>
      <c r="D24" s="708"/>
      <c r="E24" s="708"/>
      <c r="F24" s="709"/>
      <c r="G24" s="707" t="s">
        <v>1</v>
      </c>
      <c r="H24" s="708"/>
      <c r="I24" s="708"/>
      <c r="J24" s="708"/>
      <c r="K24" s="709"/>
      <c r="L24" s="707" t="s">
        <v>2</v>
      </c>
      <c r="M24" s="708"/>
      <c r="N24" s="708"/>
      <c r="O24" s="708"/>
      <c r="P24" s="709"/>
      <c r="Q24" s="710" t="s">
        <v>3</v>
      </c>
      <c r="R24" s="711"/>
      <c r="S24" s="711"/>
      <c r="T24" s="711"/>
      <c r="U24" s="712"/>
    </row>
    <row r="25" spans="1:23" ht="15.75" thickBot="1" x14ac:dyDescent="0.3">
      <c r="A25" s="506"/>
      <c r="B25" s="577" t="s">
        <v>120</v>
      </c>
      <c r="C25" s="578" t="s">
        <v>121</v>
      </c>
      <c r="D25" s="579" t="s">
        <v>122</v>
      </c>
      <c r="E25" s="534" t="s">
        <v>123</v>
      </c>
      <c r="F25" s="553" t="s">
        <v>124</v>
      </c>
      <c r="G25" s="577" t="s">
        <v>120</v>
      </c>
      <c r="H25" s="578" t="s">
        <v>121</v>
      </c>
      <c r="I25" s="579" t="s">
        <v>122</v>
      </c>
      <c r="J25" s="534" t="s">
        <v>123</v>
      </c>
      <c r="K25" s="553" t="s">
        <v>124</v>
      </c>
      <c r="L25" s="577" t="s">
        <v>120</v>
      </c>
      <c r="M25" s="578" t="s">
        <v>121</v>
      </c>
      <c r="N25" s="579" t="s">
        <v>122</v>
      </c>
      <c r="O25" s="534" t="s">
        <v>123</v>
      </c>
      <c r="P25" s="553" t="s">
        <v>124</v>
      </c>
      <c r="Q25" s="577" t="s">
        <v>120</v>
      </c>
      <c r="R25" s="578" t="s">
        <v>121</v>
      </c>
      <c r="S25" s="579" t="s">
        <v>122</v>
      </c>
      <c r="T25" s="534" t="s">
        <v>123</v>
      </c>
      <c r="U25" s="553" t="s">
        <v>124</v>
      </c>
    </row>
    <row r="26" spans="1:23" x14ac:dyDescent="0.25">
      <c r="A26" s="6" t="s">
        <v>7</v>
      </c>
      <c r="B26" s="419">
        <f>'2016-2017'!B21</f>
        <v>6265</v>
      </c>
      <c r="C26" s="413">
        <f>'2017-2018'!B21</f>
        <v>5093</v>
      </c>
      <c r="D26" s="414">
        <f>'2018-2019 '!B21</f>
        <v>3978</v>
      </c>
      <c r="E26" s="526">
        <f>'2019-2020'!B21</f>
        <v>3372</v>
      </c>
      <c r="F26" s="574">
        <f>'2020-2021'!B21</f>
        <v>2696</v>
      </c>
      <c r="G26" s="419">
        <f>'2016-2017'!C21</f>
        <v>1834</v>
      </c>
      <c r="H26" s="413">
        <f>'2017-2018'!C21</f>
        <v>1393</v>
      </c>
      <c r="I26" s="588">
        <f>'2018-2019 '!C21</f>
        <v>1131</v>
      </c>
      <c r="J26" s="526">
        <f>'2019-2020'!C21</f>
        <v>920</v>
      </c>
      <c r="K26" s="547">
        <f>'2020-2021'!C21</f>
        <v>798</v>
      </c>
      <c r="L26" s="419">
        <f>'2016-2017'!D21</f>
        <v>8099</v>
      </c>
      <c r="M26" s="413">
        <f>C26+H26</f>
        <v>6486</v>
      </c>
      <c r="N26" s="415">
        <f>D26+I26</f>
        <v>5109</v>
      </c>
      <c r="O26" s="526">
        <f>E26+J26</f>
        <v>4292</v>
      </c>
      <c r="P26" s="547">
        <f>'2020-2021'!D21</f>
        <v>3494</v>
      </c>
      <c r="Q26" s="421">
        <f>'2016-2017'!E21</f>
        <v>288511.51</v>
      </c>
      <c r="R26" s="416">
        <f>'2017-2018'!E21</f>
        <v>234009.53</v>
      </c>
      <c r="S26" s="417">
        <f>'2018-2019 '!E21</f>
        <v>190120.5</v>
      </c>
      <c r="T26" s="536">
        <f>'2019-2020'!E21</f>
        <v>162985.85999999999</v>
      </c>
      <c r="U26" s="557">
        <f>'2020-2021'!E21</f>
        <v>137132.34</v>
      </c>
    </row>
    <row r="27" spans="1:23" x14ac:dyDescent="0.25">
      <c r="A27" s="7" t="s">
        <v>8</v>
      </c>
      <c r="B27" s="420">
        <f>'2016-2017'!F21</f>
        <v>6938</v>
      </c>
      <c r="C27" s="405">
        <f>'2017-2018'!F21</f>
        <v>5642</v>
      </c>
      <c r="D27" s="406">
        <f>'2018-2019 '!F21</f>
        <v>4455</v>
      </c>
      <c r="E27" s="527">
        <f>'2019-2020'!F21</f>
        <v>3797</v>
      </c>
      <c r="F27" s="581">
        <f>'2020-2021'!F21</f>
        <v>3226</v>
      </c>
      <c r="G27" s="420">
        <f>'2016-2017'!G21</f>
        <v>2157</v>
      </c>
      <c r="H27" s="405">
        <f>'2017-2018'!G21</f>
        <v>1736</v>
      </c>
      <c r="I27" s="406">
        <f>'2018-2019 '!G21</f>
        <v>1391</v>
      </c>
      <c r="J27" s="527">
        <f>'2019-2020'!G21</f>
        <v>1155</v>
      </c>
      <c r="K27" s="547">
        <f>'2020-2021'!G21</f>
        <v>1007</v>
      </c>
      <c r="L27" s="419">
        <f>'2016-2017'!H21</f>
        <v>9095</v>
      </c>
      <c r="M27" s="413">
        <f>C27+H27</f>
        <v>7378</v>
      </c>
      <c r="N27" s="415">
        <f t="shared" ref="N27:N30" si="7">D27+I27</f>
        <v>5846</v>
      </c>
      <c r="O27" s="526">
        <f t="shared" ref="O27:O30" si="8">E27+J27</f>
        <v>4952</v>
      </c>
      <c r="P27" s="547">
        <f>F27+K27</f>
        <v>4233</v>
      </c>
      <c r="Q27" s="422">
        <f>'2016-2017'!I21</f>
        <v>322470.57999999996</v>
      </c>
      <c r="R27" s="407">
        <f>'2017-2018'!I21</f>
        <v>265034.20999999996</v>
      </c>
      <c r="S27" s="408">
        <f>'2018-2019 '!I21</f>
        <v>217296.39</v>
      </c>
      <c r="T27" s="537">
        <f>'2019-2020'!I21</f>
        <v>186363.97</v>
      </c>
      <c r="U27" s="558">
        <f>'2020-2021'!I21</f>
        <v>178566.26</v>
      </c>
    </row>
    <row r="28" spans="1:23" x14ac:dyDescent="0.25">
      <c r="A28" s="7" t="s">
        <v>9</v>
      </c>
      <c r="B28" s="420">
        <f>'2016-2017'!J21</f>
        <v>7063</v>
      </c>
      <c r="C28" s="405">
        <f>'2017-2018'!J21</f>
        <v>5691</v>
      </c>
      <c r="D28" s="406">
        <f>'2018-2019 '!J21</f>
        <v>4634</v>
      </c>
      <c r="E28" s="527">
        <f>'2019-2020'!J21</f>
        <v>3925</v>
      </c>
      <c r="F28" s="581">
        <f>'2020-2021'!J21</f>
        <v>3550</v>
      </c>
      <c r="G28" s="420">
        <f>'2016-2017'!K21</f>
        <v>2265</v>
      </c>
      <c r="H28" s="405">
        <f>'2017-2018'!K21</f>
        <v>1850</v>
      </c>
      <c r="I28" s="406">
        <f>'2018-2019 '!K21</f>
        <v>1481</v>
      </c>
      <c r="J28" s="527">
        <f>'2019-2020'!K21</f>
        <v>1274</v>
      </c>
      <c r="K28" s="547">
        <f>'2020-2021'!K21</f>
        <v>1078</v>
      </c>
      <c r="L28" s="419">
        <f>'2016-2017'!L21</f>
        <v>9328</v>
      </c>
      <c r="M28" s="413">
        <f>C28+H28</f>
        <v>7541</v>
      </c>
      <c r="N28" s="415">
        <f t="shared" si="7"/>
        <v>6115</v>
      </c>
      <c r="O28" s="526">
        <f t="shared" si="8"/>
        <v>5199</v>
      </c>
      <c r="P28" s="547">
        <f>F28+K28</f>
        <v>4628</v>
      </c>
      <c r="Q28" s="422">
        <f>'2016-2017'!M21</f>
        <v>328365.52999999997</v>
      </c>
      <c r="R28" s="407">
        <f>'2017-2018'!M21</f>
        <v>269885.78000000003</v>
      </c>
      <c r="S28" s="409">
        <f>'2018-2019 '!M21</f>
        <v>223477.84</v>
      </c>
      <c r="T28" s="538">
        <f>'2019-2020'!M21</f>
        <v>194468.65</v>
      </c>
      <c r="U28" s="558">
        <f>'2020-2021'!M21</f>
        <v>198229.32</v>
      </c>
    </row>
    <row r="29" spans="1:23" x14ac:dyDescent="0.25">
      <c r="A29" s="7" t="s">
        <v>10</v>
      </c>
      <c r="B29" s="420">
        <f>'2016-2017'!N21</f>
        <v>7076</v>
      </c>
      <c r="C29" s="405">
        <f>'2017-2018'!N21</f>
        <v>5682</v>
      </c>
      <c r="D29" s="406">
        <f>'2018-2019 '!N21</f>
        <v>4607</v>
      </c>
      <c r="E29" s="527">
        <f>'2019-2020'!N21</f>
        <v>3931</v>
      </c>
      <c r="F29" s="581">
        <f>'2020-2021'!N21</f>
        <v>3568</v>
      </c>
      <c r="G29" s="420">
        <f>'2016-2017'!O21</f>
        <v>2295</v>
      </c>
      <c r="H29" s="405">
        <f>'2017-2018'!O21</f>
        <v>1877</v>
      </c>
      <c r="I29" s="410">
        <f>'2018-2019 '!O21</f>
        <v>1527</v>
      </c>
      <c r="J29" s="527">
        <f>'2019-2020'!O21</f>
        <v>1297</v>
      </c>
      <c r="K29" s="547">
        <f>'2020-2021'!O21</f>
        <v>1084</v>
      </c>
      <c r="L29" s="419">
        <f>'2016-2017'!P21</f>
        <v>9371</v>
      </c>
      <c r="M29" s="413">
        <f>C29+H29</f>
        <v>7559</v>
      </c>
      <c r="N29" s="415">
        <f t="shared" si="7"/>
        <v>6134</v>
      </c>
      <c r="O29" s="526">
        <f t="shared" si="8"/>
        <v>5228</v>
      </c>
      <c r="P29" s="547">
        <f>F29+K29</f>
        <v>4652</v>
      </c>
      <c r="Q29" s="422">
        <f>'2016-2017'!Q21</f>
        <v>330131.20000000001</v>
      </c>
      <c r="R29" s="407">
        <f>'2017-2018'!Q21</f>
        <v>270542.61</v>
      </c>
      <c r="S29" s="409">
        <f>'2018-2019 '!Q21</f>
        <v>226023.21999999997</v>
      </c>
      <c r="T29" s="538">
        <f>'2019-2020'!Q21</f>
        <v>195666.94</v>
      </c>
      <c r="U29" s="558">
        <f>'2020-2021'!Q21</f>
        <v>183943.61</v>
      </c>
    </row>
    <row r="30" spans="1:23" ht="15.75" thickBot="1" x14ac:dyDescent="0.3">
      <c r="A30" s="8" t="s">
        <v>11</v>
      </c>
      <c r="B30" s="423">
        <f>'2016-2017'!R21</f>
        <v>7005</v>
      </c>
      <c r="C30" s="411">
        <f>'2017-2018'!R21</f>
        <v>5648</v>
      </c>
      <c r="D30" s="412">
        <f>'2018-2019 '!R21</f>
        <v>4585</v>
      </c>
      <c r="E30" s="528">
        <f>'2019-2020'!R21</f>
        <v>3929</v>
      </c>
      <c r="F30" s="582">
        <f>'2020-2021'!R21</f>
        <v>3580</v>
      </c>
      <c r="G30" s="423">
        <f>'2016-2017'!S21</f>
        <v>2338</v>
      </c>
      <c r="H30" s="411">
        <f>'2017-2018'!S21</f>
        <v>1901</v>
      </c>
      <c r="I30" s="412">
        <f>'2018-2019 '!S21</f>
        <v>1543</v>
      </c>
      <c r="J30" s="528">
        <f>'2019-2020'!S21</f>
        <v>1306</v>
      </c>
      <c r="K30" s="567">
        <f>'2020-2021'!S21</f>
        <v>1088</v>
      </c>
      <c r="L30" s="423">
        <f>'2016-2017'!T21</f>
        <v>9343</v>
      </c>
      <c r="M30" s="413">
        <f>'2017-2018'!T21</f>
        <v>7549</v>
      </c>
      <c r="N30" s="415">
        <f t="shared" si="7"/>
        <v>6128</v>
      </c>
      <c r="O30" s="526">
        <f t="shared" si="8"/>
        <v>5235</v>
      </c>
      <c r="P30" s="547">
        <f>F30+K30</f>
        <v>4668</v>
      </c>
      <c r="Q30" s="424">
        <f>'2016-2017'!U21</f>
        <v>330315.38</v>
      </c>
      <c r="R30" s="425">
        <f>'2017-2018'!U21</f>
        <v>269168.17</v>
      </c>
      <c r="S30" s="426">
        <f>'2018-2019 '!U21</f>
        <v>225483.40000000002</v>
      </c>
      <c r="T30" s="539">
        <f>'2019-2020'!U21</f>
        <v>194505.74</v>
      </c>
      <c r="U30" s="559">
        <f>'2020-2021'!U21</f>
        <v>183904.47</v>
      </c>
    </row>
    <row r="31" spans="1:23" ht="15.75" thickBot="1" x14ac:dyDescent="0.3">
      <c r="A31" s="472" t="s">
        <v>12</v>
      </c>
      <c r="B31" s="448">
        <f t="shared" ref="B31:N31" si="9">SUM(B26:B30)</f>
        <v>34347</v>
      </c>
      <c r="C31" s="446">
        <f t="shared" si="9"/>
        <v>27756</v>
      </c>
      <c r="D31" s="447">
        <f t="shared" si="9"/>
        <v>22259</v>
      </c>
      <c r="E31" s="529">
        <f t="shared" si="9"/>
        <v>18954</v>
      </c>
      <c r="F31" s="570">
        <f t="shared" si="9"/>
        <v>16620</v>
      </c>
      <c r="G31" s="584">
        <f>SUM(G26:G30)</f>
        <v>10889</v>
      </c>
      <c r="H31" s="586">
        <f>SUM(H26:H30)</f>
        <v>8757</v>
      </c>
      <c r="I31" s="447">
        <f t="shared" si="9"/>
        <v>7073</v>
      </c>
      <c r="J31" s="529">
        <f t="shared" si="9"/>
        <v>5952</v>
      </c>
      <c r="K31" s="570">
        <f t="shared" si="9"/>
        <v>5055</v>
      </c>
      <c r="L31" s="448">
        <f t="shared" si="9"/>
        <v>45236</v>
      </c>
      <c r="M31" s="446">
        <f t="shared" si="9"/>
        <v>36513</v>
      </c>
      <c r="N31" s="524">
        <f t="shared" si="9"/>
        <v>29332</v>
      </c>
      <c r="O31" s="529">
        <f>SUM(O26:O30)</f>
        <v>24906</v>
      </c>
      <c r="P31" s="569">
        <f>SUM(P26:P30)</f>
        <v>21675</v>
      </c>
      <c r="Q31" s="477">
        <f t="shared" ref="Q31:U31" si="10">SUM(Q26:Q30)</f>
        <v>1599794.1999999997</v>
      </c>
      <c r="R31" s="449">
        <f t="shared" si="10"/>
        <v>1308640.3</v>
      </c>
      <c r="S31" s="445">
        <f t="shared" si="10"/>
        <v>1082401.3500000001</v>
      </c>
      <c r="T31" s="540">
        <f t="shared" si="10"/>
        <v>933991.15999999992</v>
      </c>
      <c r="U31" s="568">
        <f t="shared" si="10"/>
        <v>881776</v>
      </c>
    </row>
    <row r="32" spans="1:23" ht="15.75" thickBot="1" x14ac:dyDescent="0.3">
      <c r="A32" s="88"/>
      <c r="B32" s="87"/>
      <c r="C32" s="88"/>
      <c r="D32" s="88"/>
      <c r="E32" s="443"/>
      <c r="F32" s="443"/>
      <c r="G32" s="87"/>
      <c r="H32" s="88"/>
      <c r="I32" s="88"/>
      <c r="J32" s="427"/>
      <c r="K32" s="427"/>
      <c r="L32" s="89"/>
      <c r="M32" s="88"/>
      <c r="N32" s="88"/>
      <c r="O32" s="427"/>
      <c r="P32" s="427"/>
      <c r="Q32" s="90"/>
      <c r="R32" s="97"/>
      <c r="S32" s="219"/>
      <c r="T32" s="444"/>
      <c r="U32" s="444"/>
    </row>
    <row r="33" spans="1:21" ht="15.75" thickBot="1" x14ac:dyDescent="0.3">
      <c r="A33" s="6" t="s">
        <v>13</v>
      </c>
      <c r="B33" s="3">
        <f>'2016-2017'!B33</f>
        <v>6712</v>
      </c>
      <c r="C33" s="433">
        <f>'2017-2018'!B33</f>
        <v>5389</v>
      </c>
      <c r="D33" s="435">
        <f>'2018-2019 '!B33</f>
        <v>4460</v>
      </c>
      <c r="E33" s="530">
        <f>'2019-2020'!B33</f>
        <v>3919</v>
      </c>
      <c r="F33" s="550">
        <f>'2020-2021'!B33</f>
        <v>3536</v>
      </c>
      <c r="G33" s="419">
        <f>'2016-2017'!C33</f>
        <v>2288</v>
      </c>
      <c r="H33" s="413">
        <f>'2017-2018'!C33</f>
        <v>1897</v>
      </c>
      <c r="I33" s="435">
        <f>'2018-2019 '!C33</f>
        <v>1535</v>
      </c>
      <c r="J33" s="530">
        <f>'2019-2020'!C33</f>
        <v>1455</v>
      </c>
      <c r="K33" s="554">
        <f>'2020-2021'!C33</f>
        <v>1081</v>
      </c>
      <c r="L33" s="439">
        <f>'2016-2017'!D33</f>
        <v>9000</v>
      </c>
      <c r="M33" s="433">
        <f>'2017-2018'!D33</f>
        <v>7286</v>
      </c>
      <c r="N33" s="435">
        <f>D33+I33</f>
        <v>5995</v>
      </c>
      <c r="O33" s="535">
        <f>E33+J33</f>
        <v>5374</v>
      </c>
      <c r="P33" s="555">
        <f>F33+K33</f>
        <v>4617</v>
      </c>
      <c r="Q33" s="421">
        <f>'2016-2017'!E33</f>
        <v>323748.90999999997</v>
      </c>
      <c r="R33" s="437">
        <f>'2017-2018'!E33</f>
        <v>265008.59000000003</v>
      </c>
      <c r="S33" s="479">
        <f>'2018-2019 '!E33</f>
        <v>224881.54000000004</v>
      </c>
      <c r="T33" s="541">
        <f>'2019-2020'!E33</f>
        <v>210727.2</v>
      </c>
      <c r="U33" s="560">
        <f>'2020-2021'!E33</f>
        <v>183559.46000000002</v>
      </c>
    </row>
    <row r="34" spans="1:21" ht="15.75" thickBot="1" x14ac:dyDescent="0.3">
      <c r="A34" s="7" t="s">
        <v>14</v>
      </c>
      <c r="B34" s="4">
        <f>'2016-2017'!F33</f>
        <v>6819</v>
      </c>
      <c r="C34" s="405">
        <f>'2017-2018'!F33</f>
        <v>5498</v>
      </c>
      <c r="D34" s="406">
        <f>'2018-2019 '!F33</f>
        <v>4545</v>
      </c>
      <c r="E34" s="531">
        <f>'2019-2020'!F33</f>
        <v>3975</v>
      </c>
      <c r="F34" s="551">
        <f>'2020-2021'!F33</f>
        <v>3612</v>
      </c>
      <c r="G34" s="420">
        <f>'2016-2017'!G33</f>
        <v>2330</v>
      </c>
      <c r="H34" s="405">
        <f>'2017-2018'!G33</f>
        <v>1941</v>
      </c>
      <c r="I34" s="406">
        <f>'2018-2019 '!G33</f>
        <v>1576</v>
      </c>
      <c r="J34" s="531">
        <f>'2019-2020'!G33</f>
        <v>1468</v>
      </c>
      <c r="K34" s="550">
        <f>'2020-2021'!G33</f>
        <v>1118</v>
      </c>
      <c r="L34" s="419">
        <f>'2016-2017'!H33</f>
        <v>9149</v>
      </c>
      <c r="M34" s="405">
        <f>'2017-2018'!H33</f>
        <v>7439</v>
      </c>
      <c r="N34" s="435">
        <f t="shared" ref="N34:N37" si="11">D34+I34</f>
        <v>6121</v>
      </c>
      <c r="O34" s="535">
        <f t="shared" ref="O34:O37" si="12">E34+J34</f>
        <v>5443</v>
      </c>
      <c r="P34" s="555">
        <f t="shared" ref="P34:P37" si="13">F34+K34</f>
        <v>4730</v>
      </c>
      <c r="Q34" s="422">
        <f>'2016-2017'!I33</f>
        <v>329153.16000000003</v>
      </c>
      <c r="R34" s="407">
        <f>'2017-2018'!I33</f>
        <v>270398.39</v>
      </c>
      <c r="S34" s="408">
        <f>'2018-2019 '!I33</f>
        <v>229091.63</v>
      </c>
      <c r="T34" s="542">
        <f>'2019-2020'!I33</f>
        <v>213946.98</v>
      </c>
      <c r="U34" s="561">
        <f>'2020-2021'!I33</f>
        <v>187810.22</v>
      </c>
    </row>
    <row r="35" spans="1:21" ht="15.75" thickBot="1" x14ac:dyDescent="0.3">
      <c r="A35" s="7" t="s">
        <v>15</v>
      </c>
      <c r="B35" s="4">
        <f>'2016-2017'!J33</f>
        <v>6743</v>
      </c>
      <c r="C35" s="405">
        <f>'2017-2018'!J33</f>
        <v>5434</v>
      </c>
      <c r="D35" s="406">
        <f>'2018-2019 '!J33</f>
        <v>4518</v>
      </c>
      <c r="E35" s="531">
        <f>'2019-2020'!J33</f>
        <v>3979</v>
      </c>
      <c r="F35" s="551">
        <f>'2020-2021'!J33</f>
        <v>3656</v>
      </c>
      <c r="G35" s="420">
        <f>'2016-2017'!K33</f>
        <v>2348</v>
      </c>
      <c r="H35" s="405">
        <f>'2017-2018'!K33</f>
        <v>1959</v>
      </c>
      <c r="I35" s="406">
        <f>'2018-2019 '!K33</f>
        <v>1573</v>
      </c>
      <c r="J35" s="531">
        <f>'2019-2020'!K33</f>
        <v>1469</v>
      </c>
      <c r="K35" s="550">
        <f>'2020-2021'!K33</f>
        <v>1214</v>
      </c>
      <c r="L35" s="419">
        <f>'2016-2017'!L33</f>
        <v>9091</v>
      </c>
      <c r="M35" s="405">
        <f>C35+H35</f>
        <v>7393</v>
      </c>
      <c r="N35" s="435">
        <f t="shared" si="11"/>
        <v>6091</v>
      </c>
      <c r="O35" s="535">
        <f t="shared" si="12"/>
        <v>5448</v>
      </c>
      <c r="P35" s="555">
        <f t="shared" si="13"/>
        <v>4870</v>
      </c>
      <c r="Q35" s="421">
        <f>'2016-2017'!M33</f>
        <v>327283.37</v>
      </c>
      <c r="R35" s="407">
        <f>'2017-2018'!M33</f>
        <v>268494.39999999997</v>
      </c>
      <c r="S35" s="408">
        <f>'2018-2019 '!M33</f>
        <v>228665.13</v>
      </c>
      <c r="T35" s="542">
        <f>'2019-2020'!M33</f>
        <v>214121.18</v>
      </c>
      <c r="U35" s="561">
        <f>'2020-2021'!M33</f>
        <v>187078.86</v>
      </c>
    </row>
    <row r="36" spans="1:21" ht="15.75" thickBot="1" x14ac:dyDescent="0.3">
      <c r="A36" s="7" t="s">
        <v>16</v>
      </c>
      <c r="B36" s="4">
        <f>'2016-2017'!N33</f>
        <v>6687</v>
      </c>
      <c r="C36" s="405">
        <f>'2017-2018'!N33</f>
        <v>5344</v>
      </c>
      <c r="D36" s="415">
        <f>'2018-2019 '!N33</f>
        <v>4450</v>
      </c>
      <c r="E36" s="526">
        <f>'2019-2020'!N33</f>
        <v>3974</v>
      </c>
      <c r="F36" s="547">
        <f>'2020-2021'!N33</f>
        <v>3553</v>
      </c>
      <c r="G36" s="420">
        <f>'2016-2017'!O33</f>
        <v>2339</v>
      </c>
      <c r="H36" s="405">
        <f>'2017-2018'!O33</f>
        <v>1956</v>
      </c>
      <c r="I36" s="406">
        <f>'2018-2019 '!O33</f>
        <v>1568</v>
      </c>
      <c r="J36" s="526">
        <f>'2019-2020'!O33</f>
        <v>1459</v>
      </c>
      <c r="K36" s="547">
        <f>'2020-2021'!O33</f>
        <v>1136</v>
      </c>
      <c r="L36" s="420">
        <f>'2016-2017'!P33</f>
        <v>9026</v>
      </c>
      <c r="M36" s="405">
        <f>C36+H36</f>
        <v>7300</v>
      </c>
      <c r="N36" s="435">
        <f t="shared" si="11"/>
        <v>6018</v>
      </c>
      <c r="O36" s="535">
        <f t="shared" si="12"/>
        <v>5433</v>
      </c>
      <c r="P36" s="555">
        <f t="shared" si="13"/>
        <v>4689</v>
      </c>
      <c r="Q36" s="422">
        <f>'2016-2017'!Q33</f>
        <v>324416.53999999998</v>
      </c>
      <c r="R36" s="407">
        <f>'2017-2018'!Q33</f>
        <v>265174.5</v>
      </c>
      <c r="S36" s="408">
        <f>'2018-2019 '!Q33</f>
        <v>225401.82</v>
      </c>
      <c r="T36" s="543">
        <f>'2019-2020'!Q33</f>
        <v>213141.34</v>
      </c>
      <c r="U36" s="562">
        <f>'2020-2021'!Q33</f>
        <v>184823.76</v>
      </c>
    </row>
    <row r="37" spans="1:21" ht="15.75" thickBot="1" x14ac:dyDescent="0.3">
      <c r="A37" s="8" t="s">
        <v>17</v>
      </c>
      <c r="B37" s="5">
        <f>'2016-2017'!R33</f>
        <v>6084</v>
      </c>
      <c r="C37" s="434">
        <f>'2017-2018'!R33</f>
        <v>4853</v>
      </c>
      <c r="D37" s="436">
        <f>'2018-2019 '!R33</f>
        <v>4063</v>
      </c>
      <c r="E37" s="532">
        <f>'2019-2020'!R33</f>
        <v>3289</v>
      </c>
      <c r="F37" s="552">
        <f>'2020-2021'!R33</f>
        <v>2965</v>
      </c>
      <c r="G37" s="423">
        <f>'2016-2017'!S33</f>
        <v>2007</v>
      </c>
      <c r="H37" s="434">
        <f>'2017-2018'!S33</f>
        <v>1631</v>
      </c>
      <c r="I37" s="436">
        <f>'2018-2019 '!S33</f>
        <v>1340</v>
      </c>
      <c r="J37" s="532">
        <f>'2019-2020'!S33</f>
        <v>1175</v>
      </c>
      <c r="K37" s="567">
        <f>'2020-2021'!S33</f>
        <v>925</v>
      </c>
      <c r="L37" s="440">
        <f>'2016-2017'!T33</f>
        <v>8091</v>
      </c>
      <c r="M37" s="411">
        <f>C37+H37</f>
        <v>6484</v>
      </c>
      <c r="N37" s="435">
        <f t="shared" si="11"/>
        <v>5403</v>
      </c>
      <c r="O37" s="535">
        <f t="shared" si="12"/>
        <v>4464</v>
      </c>
      <c r="P37" s="555">
        <f t="shared" si="13"/>
        <v>3890</v>
      </c>
      <c r="Q37" s="441">
        <f>'2016-2017'!U33</f>
        <v>291061.93</v>
      </c>
      <c r="R37" s="438">
        <f>'2017-2018'!U33</f>
        <v>236995.31</v>
      </c>
      <c r="S37" s="445">
        <f>'2018-2019 '!U33</f>
        <v>205302.52</v>
      </c>
      <c r="T37" s="544">
        <f>'2019-2020'!U33</f>
        <v>175383.75</v>
      </c>
      <c r="U37" s="563">
        <f>'2020-2021'!U33</f>
        <v>151696.88</v>
      </c>
    </row>
    <row r="38" spans="1:21" ht="15.75" thickBot="1" x14ac:dyDescent="0.3">
      <c r="A38" s="218" t="s">
        <v>18</v>
      </c>
      <c r="B38" s="450">
        <f t="shared" ref="B38:K38" si="14">SUM(B33:B37)</f>
        <v>33045</v>
      </c>
      <c r="C38" s="451">
        <f t="shared" si="14"/>
        <v>26518</v>
      </c>
      <c r="D38" s="452">
        <f>SUM(D33:D37)</f>
        <v>22036</v>
      </c>
      <c r="E38" s="533">
        <f t="shared" si="14"/>
        <v>19136</v>
      </c>
      <c r="F38" s="566">
        <f t="shared" si="14"/>
        <v>17322</v>
      </c>
      <c r="G38" s="453">
        <f t="shared" si="14"/>
        <v>11312</v>
      </c>
      <c r="H38" s="451">
        <f t="shared" si="14"/>
        <v>9384</v>
      </c>
      <c r="I38" s="452">
        <f t="shared" si="14"/>
        <v>7592</v>
      </c>
      <c r="J38" s="533">
        <f t="shared" si="14"/>
        <v>7026</v>
      </c>
      <c r="K38" s="590">
        <f t="shared" si="14"/>
        <v>5474</v>
      </c>
      <c r="L38" s="591">
        <f>SUM(L33:L37)</f>
        <v>44357</v>
      </c>
      <c r="M38" s="451">
        <f t="shared" ref="M38:U38" si="15">SUM(M33:M37)</f>
        <v>35902</v>
      </c>
      <c r="N38" s="452">
        <f t="shared" si="15"/>
        <v>29628</v>
      </c>
      <c r="O38" s="533">
        <f t="shared" si="15"/>
        <v>26162</v>
      </c>
      <c r="P38" s="566">
        <f t="shared" si="15"/>
        <v>22796</v>
      </c>
      <c r="Q38" s="478">
        <f t="shared" si="15"/>
        <v>1595663.91</v>
      </c>
      <c r="R38" s="454">
        <f t="shared" si="15"/>
        <v>1306071.19</v>
      </c>
      <c r="S38" s="455">
        <f t="shared" si="15"/>
        <v>1113342.6400000001</v>
      </c>
      <c r="T38" s="572">
        <f t="shared" si="15"/>
        <v>1027320.4500000001</v>
      </c>
      <c r="U38" s="571">
        <f t="shared" si="15"/>
        <v>894969.18</v>
      </c>
    </row>
    <row r="39" spans="1:21" ht="16.5" thickTop="1" thickBot="1" x14ac:dyDescent="0.3">
      <c r="A39" s="220" t="s">
        <v>19</v>
      </c>
      <c r="B39" s="221">
        <f>SUM(B31+B38)</f>
        <v>67392</v>
      </c>
      <c r="C39" s="221">
        <f>C31+C38</f>
        <v>54274</v>
      </c>
      <c r="D39" s="221">
        <f>SUM(D31+D38)</f>
        <v>44295</v>
      </c>
      <c r="E39" s="565">
        <f>SUM(E31+E38)</f>
        <v>38090</v>
      </c>
      <c r="F39" s="565">
        <f>SUM(F31:F38)</f>
        <v>51264</v>
      </c>
      <c r="G39" s="221">
        <f>SUM(G31+G38)</f>
        <v>22201</v>
      </c>
      <c r="H39" s="221">
        <f>H31+H38</f>
        <v>18141</v>
      </c>
      <c r="I39" s="221">
        <f>SUM(I31+I38)</f>
        <v>14665</v>
      </c>
      <c r="J39" s="565">
        <f>SUM(J31:J37)</f>
        <v>12978</v>
      </c>
      <c r="K39" s="565">
        <f>SUM(K31:K37)</f>
        <v>10529</v>
      </c>
      <c r="L39" s="221">
        <f>SUM(L31+L38)</f>
        <v>89593</v>
      </c>
      <c r="M39" s="221">
        <f>M31+M38</f>
        <v>72415</v>
      </c>
      <c r="N39" s="221">
        <f t="shared" ref="N39:S39" si="16">SUM(N31+N38)</f>
        <v>58960</v>
      </c>
      <c r="O39" s="565">
        <f t="shared" si="16"/>
        <v>51068</v>
      </c>
      <c r="P39" s="565">
        <f t="shared" si="16"/>
        <v>44471</v>
      </c>
      <c r="Q39" s="222">
        <f t="shared" si="16"/>
        <v>3195458.1099999994</v>
      </c>
      <c r="R39" s="222">
        <f t="shared" si="16"/>
        <v>2614711.4900000002</v>
      </c>
      <c r="S39" s="473">
        <f t="shared" si="16"/>
        <v>2195743.9900000002</v>
      </c>
      <c r="T39" s="545">
        <f>SUM(T38+T31)</f>
        <v>1961311.6099999999</v>
      </c>
      <c r="U39" s="545">
        <f>SUM(U38+U31)</f>
        <v>1776745.1800000002</v>
      </c>
    </row>
    <row r="40" spans="1:21" ht="15.75" thickTop="1" x14ac:dyDescent="0.25">
      <c r="A40" s="9"/>
      <c r="B40" s="9"/>
      <c r="C40" s="9"/>
      <c r="D40" s="9"/>
      <c r="E40" s="9"/>
      <c r="F40" s="9"/>
      <c r="G40" s="9"/>
      <c r="H40" s="9"/>
      <c r="I40" s="9"/>
      <c r="L40" s="428" t="s">
        <v>49</v>
      </c>
      <c r="M40" s="429"/>
      <c r="N40" s="429"/>
      <c r="O40" s="429"/>
      <c r="P40" s="429"/>
      <c r="Q40" s="216">
        <f>Q39/L39</f>
        <v>35.666381413726512</v>
      </c>
      <c r="R40" s="217">
        <f>R39/M39</f>
        <v>36.107318787544017</v>
      </c>
      <c r="S40" s="474">
        <f>S39/N39</f>
        <v>37.241248134328359</v>
      </c>
      <c r="T40" s="475">
        <f>T39/O39</f>
        <v>38.405882548758512</v>
      </c>
      <c r="U40" s="475">
        <f>U39/P39</f>
        <v>39.952894695419488</v>
      </c>
    </row>
    <row r="42" spans="1:21" ht="51.75" customHeight="1" x14ac:dyDescent="0.25">
      <c r="A42" s="713" t="s">
        <v>125</v>
      </c>
      <c r="B42" s="714"/>
      <c r="C42" s="714"/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521"/>
    </row>
    <row r="43" spans="1:21" ht="55.5" customHeight="1" x14ac:dyDescent="0.25">
      <c r="A43" s="705" t="s">
        <v>51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522"/>
    </row>
  </sheetData>
  <mergeCells count="11">
    <mergeCell ref="A43:T43"/>
    <mergeCell ref="A1:T1"/>
    <mergeCell ref="B3:F3"/>
    <mergeCell ref="G3:K3"/>
    <mergeCell ref="L3:P3"/>
    <mergeCell ref="Q3:U3"/>
    <mergeCell ref="G24:K24"/>
    <mergeCell ref="L24:P24"/>
    <mergeCell ref="Q24:U24"/>
    <mergeCell ref="B24:F24"/>
    <mergeCell ref="A42:T42"/>
  </mergeCells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Q17" sqref="Q17"/>
    </sheetView>
  </sheetViews>
  <sheetFormatPr defaultRowHeight="15" x14ac:dyDescent="0.25"/>
  <cols>
    <col min="1" max="1" width="7.5703125" customWidth="1"/>
    <col min="2" max="3" width="5.7109375" customWidth="1"/>
    <col min="4" max="4" width="6.42578125" customWidth="1"/>
    <col min="5" max="6" width="6.7109375" customWidth="1"/>
    <col min="7" max="7" width="5.85546875" customWidth="1"/>
    <col min="8" max="11" width="5.7109375" customWidth="1"/>
    <col min="12" max="16" width="6.5703125" customWidth="1"/>
    <col min="17" max="17" width="12.42578125" customWidth="1"/>
    <col min="18" max="19" width="11.28515625" customWidth="1"/>
    <col min="20" max="21" width="11.42578125" customWidth="1"/>
  </cols>
  <sheetData>
    <row r="1" spans="1:24" ht="15.75" x14ac:dyDescent="0.25">
      <c r="A1" s="706" t="s">
        <v>50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597"/>
    </row>
    <row r="2" spans="1:2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x14ac:dyDescent="0.25">
      <c r="A3" s="505"/>
      <c r="B3" s="707" t="s">
        <v>0</v>
      </c>
      <c r="C3" s="708"/>
      <c r="D3" s="708"/>
      <c r="E3" s="708"/>
      <c r="F3" s="709"/>
      <c r="G3" s="707" t="s">
        <v>1</v>
      </c>
      <c r="H3" s="708"/>
      <c r="I3" s="708"/>
      <c r="J3" s="708"/>
      <c r="K3" s="709"/>
      <c r="L3" s="707" t="s">
        <v>2</v>
      </c>
      <c r="M3" s="708"/>
      <c r="N3" s="708"/>
      <c r="O3" s="708"/>
      <c r="P3" s="709"/>
      <c r="Q3" s="710" t="s">
        <v>3</v>
      </c>
      <c r="R3" s="711"/>
      <c r="S3" s="711"/>
      <c r="T3" s="711"/>
      <c r="U3" s="712"/>
    </row>
    <row r="4" spans="1:24" ht="15.75" thickBot="1" x14ac:dyDescent="0.3">
      <c r="A4" s="506"/>
      <c r="B4" s="418" t="s">
        <v>171</v>
      </c>
      <c r="C4" s="430" t="s">
        <v>172</v>
      </c>
      <c r="D4" s="431" t="s">
        <v>173</v>
      </c>
      <c r="E4" s="525" t="s">
        <v>174</v>
      </c>
      <c r="F4" s="546" t="s">
        <v>175</v>
      </c>
      <c r="G4" s="418" t="s">
        <v>171</v>
      </c>
      <c r="H4" s="430" t="s">
        <v>172</v>
      </c>
      <c r="I4" s="431" t="s">
        <v>173</v>
      </c>
      <c r="J4" s="525" t="s">
        <v>174</v>
      </c>
      <c r="K4" s="546" t="s">
        <v>175</v>
      </c>
      <c r="L4" s="418" t="s">
        <v>171</v>
      </c>
      <c r="M4" s="430" t="s">
        <v>172</v>
      </c>
      <c r="N4" s="431" t="s">
        <v>173</v>
      </c>
      <c r="O4" s="525" t="s">
        <v>174</v>
      </c>
      <c r="P4" s="546" t="s">
        <v>175</v>
      </c>
      <c r="Q4" s="418" t="s">
        <v>171</v>
      </c>
      <c r="R4" s="430" t="s">
        <v>172</v>
      </c>
      <c r="S4" s="431" t="s">
        <v>173</v>
      </c>
      <c r="T4" s="525" t="s">
        <v>174</v>
      </c>
      <c r="U4" s="546" t="s">
        <v>175</v>
      </c>
    </row>
    <row r="5" spans="1:24" x14ac:dyDescent="0.25">
      <c r="A5" s="6" t="s">
        <v>7</v>
      </c>
      <c r="B5" s="419">
        <f>'2021-2022'!B21</f>
        <v>2799</v>
      </c>
      <c r="C5" s="413"/>
      <c r="D5" s="414"/>
      <c r="E5" s="526"/>
      <c r="F5" s="574"/>
      <c r="G5" s="419">
        <f>'2021-2022'!C21</f>
        <v>650</v>
      </c>
      <c r="H5" s="413"/>
      <c r="I5" s="406"/>
      <c r="J5" s="526"/>
      <c r="K5" s="547"/>
      <c r="L5" s="419">
        <f t="shared" ref="L5:P9" si="0">SUM(B5+G5)</f>
        <v>3449</v>
      </c>
      <c r="M5" s="413">
        <f t="shared" si="0"/>
        <v>0</v>
      </c>
      <c r="N5" s="415">
        <f t="shared" si="0"/>
        <v>0</v>
      </c>
      <c r="O5" s="526">
        <f t="shared" si="0"/>
        <v>0</v>
      </c>
      <c r="P5" s="600">
        <f t="shared" si="0"/>
        <v>0</v>
      </c>
      <c r="Q5" s="421">
        <f>'2021-2022'!E21</f>
        <v>135073.1</v>
      </c>
      <c r="R5" s="416"/>
      <c r="S5" s="417"/>
      <c r="T5" s="536"/>
      <c r="U5" s="557"/>
    </row>
    <row r="6" spans="1:24" x14ac:dyDescent="0.25">
      <c r="A6" s="7" t="s">
        <v>8</v>
      </c>
      <c r="B6" s="420">
        <f>'2021-2022'!F21</f>
        <v>3113</v>
      </c>
      <c r="C6" s="405"/>
      <c r="D6" s="406"/>
      <c r="E6" s="527"/>
      <c r="F6" s="581"/>
      <c r="G6" s="420">
        <f>'2021-2022'!G21</f>
        <v>864</v>
      </c>
      <c r="H6" s="405"/>
      <c r="I6" s="406"/>
      <c r="J6" s="527"/>
      <c r="K6" s="547"/>
      <c r="L6" s="419">
        <f t="shared" si="0"/>
        <v>3977</v>
      </c>
      <c r="M6" s="413">
        <f t="shared" si="0"/>
        <v>0</v>
      </c>
      <c r="N6" s="415">
        <f t="shared" si="0"/>
        <v>0</v>
      </c>
      <c r="O6" s="526">
        <f t="shared" ref="O6:O9" si="1">SUM(E6+J6)</f>
        <v>0</v>
      </c>
      <c r="P6" s="600">
        <f t="shared" si="0"/>
        <v>0</v>
      </c>
      <c r="Q6" s="422">
        <f>'2021-2022'!I21</f>
        <v>156164.76</v>
      </c>
      <c r="R6" s="407"/>
      <c r="S6" s="408"/>
      <c r="T6" s="537"/>
      <c r="U6" s="558"/>
    </row>
    <row r="7" spans="1:24" x14ac:dyDescent="0.25">
      <c r="A7" s="7" t="s">
        <v>9</v>
      </c>
      <c r="B7" s="420">
        <f>'2021-2022'!J21</f>
        <v>3222</v>
      </c>
      <c r="C7" s="405"/>
      <c r="D7" s="406"/>
      <c r="E7" s="527"/>
      <c r="F7" s="581"/>
      <c r="G7" s="420">
        <f>'2021-2022'!K21</f>
        <v>930</v>
      </c>
      <c r="H7" s="405"/>
      <c r="I7" s="406"/>
      <c r="J7" s="527"/>
      <c r="K7" s="547"/>
      <c r="L7" s="419">
        <f t="shared" si="0"/>
        <v>4152</v>
      </c>
      <c r="M7" s="413">
        <f t="shared" si="0"/>
        <v>0</v>
      </c>
      <c r="N7" s="415">
        <f t="shared" si="0"/>
        <v>0</v>
      </c>
      <c r="O7" s="526">
        <f t="shared" si="1"/>
        <v>0</v>
      </c>
      <c r="P7" s="600">
        <f t="shared" si="0"/>
        <v>0</v>
      </c>
      <c r="Q7" s="422">
        <f>'2021-2022'!M21</f>
        <v>161698.44</v>
      </c>
      <c r="R7" s="407"/>
      <c r="S7" s="409"/>
      <c r="T7" s="538"/>
      <c r="U7" s="558"/>
    </row>
    <row r="8" spans="1:24" x14ac:dyDescent="0.25">
      <c r="A8" s="7" t="s">
        <v>10</v>
      </c>
      <c r="B8" s="420">
        <f>'2021-2022'!N21</f>
        <v>3244</v>
      </c>
      <c r="C8" s="405"/>
      <c r="D8" s="406"/>
      <c r="E8" s="527"/>
      <c r="F8" s="581"/>
      <c r="G8" s="420">
        <f>'2021-2022'!O21</f>
        <v>938</v>
      </c>
      <c r="H8" s="405"/>
      <c r="I8" s="410"/>
      <c r="J8" s="527"/>
      <c r="K8" s="547"/>
      <c r="L8" s="419">
        <f t="shared" si="0"/>
        <v>4182</v>
      </c>
      <c r="M8" s="413">
        <f t="shared" si="0"/>
        <v>0</v>
      </c>
      <c r="N8" s="415">
        <f t="shared" si="0"/>
        <v>0</v>
      </c>
      <c r="O8" s="526">
        <f t="shared" si="1"/>
        <v>0</v>
      </c>
      <c r="P8" s="600">
        <f t="shared" si="0"/>
        <v>0</v>
      </c>
      <c r="Q8" s="422">
        <f>'2021-2022'!Q21</f>
        <v>162396.35</v>
      </c>
      <c r="R8" s="407"/>
      <c r="S8" s="409"/>
      <c r="T8" s="538"/>
      <c r="U8" s="558"/>
    </row>
    <row r="9" spans="1:24" ht="15.75" thickBot="1" x14ac:dyDescent="0.3">
      <c r="A9" s="8" t="s">
        <v>11</v>
      </c>
      <c r="B9" s="423">
        <f>'2021-2022'!R21</f>
        <v>3241</v>
      </c>
      <c r="C9" s="411"/>
      <c r="D9" s="412"/>
      <c r="E9" s="528"/>
      <c r="F9" s="599"/>
      <c r="G9" s="423">
        <f>'2021-2022'!S21</f>
        <v>949</v>
      </c>
      <c r="H9" s="411"/>
      <c r="I9" s="412"/>
      <c r="J9" s="528"/>
      <c r="K9" s="567"/>
      <c r="L9" s="423">
        <f t="shared" si="0"/>
        <v>4190</v>
      </c>
      <c r="M9" s="413">
        <f t="shared" si="0"/>
        <v>0</v>
      </c>
      <c r="N9" s="412">
        <f t="shared" si="0"/>
        <v>0</v>
      </c>
      <c r="O9" s="528">
        <f t="shared" si="1"/>
        <v>0</v>
      </c>
      <c r="P9" s="600">
        <f t="shared" si="0"/>
        <v>0</v>
      </c>
      <c r="Q9" s="424">
        <f>'2021-2022'!U21</f>
        <v>163161.93</v>
      </c>
      <c r="R9" s="425"/>
      <c r="S9" s="426"/>
      <c r="T9" s="539"/>
      <c r="U9" s="559"/>
    </row>
    <row r="10" spans="1:24" ht="15.75" thickBot="1" x14ac:dyDescent="0.3">
      <c r="A10" s="472" t="s">
        <v>12</v>
      </c>
      <c r="B10" s="448">
        <f t="shared" ref="B10:U10" si="2">SUM(B5:B9)</f>
        <v>15619</v>
      </c>
      <c r="C10" s="446">
        <f t="shared" si="2"/>
        <v>0</v>
      </c>
      <c r="D10" s="447">
        <f t="shared" si="2"/>
        <v>0</v>
      </c>
      <c r="E10" s="529">
        <f t="shared" si="2"/>
        <v>0</v>
      </c>
      <c r="F10" s="570">
        <f t="shared" si="2"/>
        <v>0</v>
      </c>
      <c r="G10" s="448">
        <f t="shared" si="2"/>
        <v>4331</v>
      </c>
      <c r="H10" s="446">
        <f t="shared" si="2"/>
        <v>0</v>
      </c>
      <c r="I10" s="447">
        <f t="shared" si="2"/>
        <v>0</v>
      </c>
      <c r="J10" s="529">
        <f t="shared" si="2"/>
        <v>0</v>
      </c>
      <c r="K10" s="570">
        <f t="shared" si="2"/>
        <v>0</v>
      </c>
      <c r="L10" s="448">
        <f t="shared" si="2"/>
        <v>19950</v>
      </c>
      <c r="M10" s="446">
        <f t="shared" si="2"/>
        <v>0</v>
      </c>
      <c r="N10" s="524">
        <f t="shared" si="2"/>
        <v>0</v>
      </c>
      <c r="O10" s="529">
        <f>SUM(O5:O9)</f>
        <v>0</v>
      </c>
      <c r="P10" s="569">
        <f>SUM(P5:P9)</f>
        <v>0</v>
      </c>
      <c r="Q10" s="477">
        <f t="shared" si="2"/>
        <v>778494.58000000007</v>
      </c>
      <c r="R10" s="449">
        <f t="shared" si="2"/>
        <v>0</v>
      </c>
      <c r="S10" s="445">
        <f t="shared" si="2"/>
        <v>0</v>
      </c>
      <c r="T10" s="540">
        <f t="shared" si="2"/>
        <v>0</v>
      </c>
      <c r="U10" s="568">
        <f t="shared" si="2"/>
        <v>0</v>
      </c>
      <c r="W10" s="235"/>
    </row>
    <row r="11" spans="1:24" ht="15.75" thickBot="1" x14ac:dyDescent="0.3">
      <c r="A11" s="88"/>
      <c r="B11" s="87"/>
      <c r="C11" s="88"/>
      <c r="D11" s="88"/>
      <c r="E11" s="443"/>
      <c r="F11" s="443"/>
      <c r="G11" s="87"/>
      <c r="H11" s="88"/>
      <c r="I11" s="88"/>
      <c r="J11" s="427"/>
      <c r="K11" s="427"/>
      <c r="L11" s="89"/>
      <c r="M11" s="88"/>
      <c r="N11" s="88"/>
      <c r="O11" s="427"/>
      <c r="P11" s="427"/>
      <c r="Q11" s="90"/>
      <c r="R11" s="97"/>
      <c r="S11" s="219"/>
      <c r="T11" s="444"/>
      <c r="U11" s="444"/>
    </row>
    <row r="12" spans="1:24" x14ac:dyDescent="0.25">
      <c r="A12" s="6" t="s">
        <v>13</v>
      </c>
      <c r="B12" s="3">
        <f>'2021-2022'!B33</f>
        <v>3242</v>
      </c>
      <c r="C12" s="433"/>
      <c r="D12" s="435"/>
      <c r="E12" s="530"/>
      <c r="F12" s="550"/>
      <c r="G12" s="419">
        <f>'2021-2022'!C33</f>
        <v>1025</v>
      </c>
      <c r="H12" s="413"/>
      <c r="I12" s="435"/>
      <c r="J12" s="530"/>
      <c r="K12" s="554"/>
      <c r="L12" s="602">
        <f t="shared" ref="L12:M16" si="3">SUM(B12+G12)</f>
        <v>4267</v>
      </c>
      <c r="M12" s="433">
        <f t="shared" si="3"/>
        <v>0</v>
      </c>
      <c r="N12" s="435">
        <f>SUM(D12+I12)</f>
        <v>0</v>
      </c>
      <c r="O12" s="535">
        <f t="shared" ref="O12:O16" si="4">SUM(E12+J12)</f>
        <v>0</v>
      </c>
      <c r="P12" s="603">
        <f>SUM(F12+K12)</f>
        <v>0</v>
      </c>
      <c r="Q12" s="421">
        <f>'2021-2022'!E33</f>
        <v>174330.39</v>
      </c>
      <c r="R12" s="437"/>
      <c r="S12" s="479"/>
      <c r="T12" s="541"/>
      <c r="U12" s="560"/>
    </row>
    <row r="13" spans="1:24" x14ac:dyDescent="0.25">
      <c r="A13" s="7" t="s">
        <v>14</v>
      </c>
      <c r="B13" s="4">
        <f>'2021-2022'!F33</f>
        <v>3364</v>
      </c>
      <c r="C13" s="405"/>
      <c r="D13" s="406"/>
      <c r="E13" s="531"/>
      <c r="F13" s="551"/>
      <c r="G13" s="420">
        <f>'2021-2022'!G33</f>
        <v>1030</v>
      </c>
      <c r="H13" s="405"/>
      <c r="I13" s="406"/>
      <c r="J13" s="531"/>
      <c r="K13" s="550"/>
      <c r="L13" s="604">
        <f t="shared" si="3"/>
        <v>4394</v>
      </c>
      <c r="M13" s="405">
        <f t="shared" si="3"/>
        <v>0</v>
      </c>
      <c r="N13" s="406">
        <f>SUM(D13+I13)</f>
        <v>0</v>
      </c>
      <c r="O13" s="527">
        <f t="shared" si="4"/>
        <v>0</v>
      </c>
      <c r="P13" s="605">
        <f t="shared" ref="P13:P16" si="5">SUM(F13+K13)</f>
        <v>0</v>
      </c>
      <c r="Q13" s="422">
        <f>'2021-2022'!I33</f>
        <v>179394.84999999998</v>
      </c>
      <c r="R13" s="407"/>
      <c r="S13" s="408"/>
      <c r="T13" s="542"/>
      <c r="U13" s="561"/>
    </row>
    <row r="14" spans="1:24" x14ac:dyDescent="0.25">
      <c r="A14" s="7" t="s">
        <v>15</v>
      </c>
      <c r="B14" s="4">
        <f>'2021-2022'!J33</f>
        <v>3359</v>
      </c>
      <c r="C14" s="405"/>
      <c r="D14" s="406"/>
      <c r="E14" s="531"/>
      <c r="F14" s="551"/>
      <c r="G14" s="420">
        <f>'2021-2022'!K33</f>
        <v>1028</v>
      </c>
      <c r="H14" s="405"/>
      <c r="I14" s="406"/>
      <c r="J14" s="531"/>
      <c r="K14" s="550"/>
      <c r="L14" s="604">
        <f t="shared" si="3"/>
        <v>4387</v>
      </c>
      <c r="M14" s="405">
        <f t="shared" si="3"/>
        <v>0</v>
      </c>
      <c r="N14" s="415">
        <f>SUM(D14+I14)</f>
        <v>0</v>
      </c>
      <c r="O14" s="526">
        <f t="shared" si="4"/>
        <v>0</v>
      </c>
      <c r="P14" s="605">
        <f t="shared" si="5"/>
        <v>0</v>
      </c>
      <c r="Q14" s="421">
        <f>'2021-2022'!M33</f>
        <v>178718.82</v>
      </c>
      <c r="R14" s="407"/>
      <c r="S14" s="408"/>
      <c r="T14" s="542"/>
      <c r="U14" s="561"/>
      <c r="X14" s="564"/>
    </row>
    <row r="15" spans="1:24" x14ac:dyDescent="0.25">
      <c r="A15" s="7" t="s">
        <v>16</v>
      </c>
      <c r="B15" s="4">
        <f>'2021-2022'!N33</f>
        <v>3321</v>
      </c>
      <c r="C15" s="405"/>
      <c r="D15" s="415"/>
      <c r="E15" s="526"/>
      <c r="F15" s="547"/>
      <c r="G15" s="420">
        <f>'2021-2022'!O33</f>
        <v>1034</v>
      </c>
      <c r="H15" s="405"/>
      <c r="I15" s="406"/>
      <c r="J15" s="526"/>
      <c r="K15" s="547"/>
      <c r="L15" s="604">
        <f t="shared" si="3"/>
        <v>4355</v>
      </c>
      <c r="M15" s="405">
        <f t="shared" si="3"/>
        <v>0</v>
      </c>
      <c r="N15" s="406">
        <f>SUM(D15+I15)</f>
        <v>0</v>
      </c>
      <c r="O15" s="527">
        <f t="shared" si="4"/>
        <v>0</v>
      </c>
      <c r="P15" s="605">
        <f t="shared" si="5"/>
        <v>0</v>
      </c>
      <c r="Q15" s="422">
        <f>'2021-2022'!Q33</f>
        <v>177638.82</v>
      </c>
      <c r="R15" s="407"/>
      <c r="S15" s="408"/>
      <c r="T15" s="543"/>
      <c r="U15" s="562"/>
    </row>
    <row r="16" spans="1:24" ht="15.75" thickBot="1" x14ac:dyDescent="0.3">
      <c r="A16" s="8" t="s">
        <v>17</v>
      </c>
      <c r="B16" s="5">
        <f>'2021-2022'!R33</f>
        <v>3118</v>
      </c>
      <c r="C16" s="434"/>
      <c r="D16" s="436"/>
      <c r="E16" s="532"/>
      <c r="F16" s="552"/>
      <c r="G16" s="423">
        <f>'2021-2022'!S33</f>
        <v>939</v>
      </c>
      <c r="H16" s="434"/>
      <c r="I16" s="436"/>
      <c r="J16" s="532"/>
      <c r="K16" s="567"/>
      <c r="L16" s="3">
        <f t="shared" si="3"/>
        <v>4057</v>
      </c>
      <c r="M16" s="413">
        <f t="shared" si="3"/>
        <v>0</v>
      </c>
      <c r="N16" s="436">
        <f>SUM(D16+I16)</f>
        <v>0</v>
      </c>
      <c r="O16" s="532">
        <f t="shared" si="4"/>
        <v>0</v>
      </c>
      <c r="P16" s="547">
        <f t="shared" si="5"/>
        <v>0</v>
      </c>
      <c r="Q16" s="441">
        <f>'2021-2022'!U33</f>
        <v>164655.26</v>
      </c>
      <c r="R16" s="438"/>
      <c r="S16" s="445"/>
      <c r="T16" s="544"/>
      <c r="U16" s="563"/>
    </row>
    <row r="17" spans="1:23" ht="15.75" thickBot="1" x14ac:dyDescent="0.3">
      <c r="A17" s="218" t="s">
        <v>18</v>
      </c>
      <c r="B17" s="450">
        <f t="shared" ref="B17:K17" si="6">SUM(B12:B16)</f>
        <v>16404</v>
      </c>
      <c r="C17" s="451">
        <f t="shared" si="6"/>
        <v>0</v>
      </c>
      <c r="D17" s="452">
        <f t="shared" si="6"/>
        <v>0</v>
      </c>
      <c r="E17" s="533">
        <f t="shared" si="6"/>
        <v>0</v>
      </c>
      <c r="F17" s="566">
        <f t="shared" si="6"/>
        <v>0</v>
      </c>
      <c r="G17" s="453">
        <f t="shared" si="6"/>
        <v>5056</v>
      </c>
      <c r="H17" s="451">
        <f t="shared" si="6"/>
        <v>0</v>
      </c>
      <c r="I17" s="452">
        <f t="shared" si="6"/>
        <v>0</v>
      </c>
      <c r="J17" s="533">
        <f t="shared" si="6"/>
        <v>0</v>
      </c>
      <c r="K17" s="566">
        <f t="shared" si="6"/>
        <v>0</v>
      </c>
      <c r="L17" s="601">
        <f t="shared" ref="L17:U17" si="7">SUM(L12:L16)</f>
        <v>21460</v>
      </c>
      <c r="M17" s="451">
        <f t="shared" si="7"/>
        <v>0</v>
      </c>
      <c r="N17" s="452">
        <f t="shared" si="7"/>
        <v>0</v>
      </c>
      <c r="O17" s="533">
        <f t="shared" si="7"/>
        <v>0</v>
      </c>
      <c r="P17" s="566">
        <f t="shared" si="7"/>
        <v>0</v>
      </c>
      <c r="Q17" s="478">
        <f t="shared" si="7"/>
        <v>874738.14000000013</v>
      </c>
      <c r="R17" s="454">
        <f t="shared" si="7"/>
        <v>0</v>
      </c>
      <c r="S17" s="455">
        <f t="shared" si="7"/>
        <v>0</v>
      </c>
      <c r="T17" s="572">
        <f t="shared" si="7"/>
        <v>0</v>
      </c>
      <c r="U17" s="571">
        <f t="shared" si="7"/>
        <v>0</v>
      </c>
    </row>
    <row r="18" spans="1:23" ht="16.5" thickTop="1" thickBot="1" x14ac:dyDescent="0.3">
      <c r="A18" s="220" t="s">
        <v>19</v>
      </c>
      <c r="B18" s="221">
        <f t="shared" ref="B18:U18" si="8">B10+B17</f>
        <v>32023</v>
      </c>
      <c r="C18" s="221">
        <f t="shared" si="8"/>
        <v>0</v>
      </c>
      <c r="D18" s="221">
        <f t="shared" si="8"/>
        <v>0</v>
      </c>
      <c r="E18" s="565">
        <f t="shared" si="8"/>
        <v>0</v>
      </c>
      <c r="F18" s="565">
        <f t="shared" si="8"/>
        <v>0</v>
      </c>
      <c r="G18" s="221">
        <f t="shared" si="8"/>
        <v>9387</v>
      </c>
      <c r="H18" s="221">
        <f t="shared" si="8"/>
        <v>0</v>
      </c>
      <c r="I18" s="221">
        <f t="shared" si="8"/>
        <v>0</v>
      </c>
      <c r="J18" s="565">
        <f t="shared" si="8"/>
        <v>0</v>
      </c>
      <c r="K18" s="565">
        <f t="shared" si="8"/>
        <v>0</v>
      </c>
      <c r="L18" s="221">
        <f t="shared" si="8"/>
        <v>41410</v>
      </c>
      <c r="M18" s="221">
        <f t="shared" si="8"/>
        <v>0</v>
      </c>
      <c r="N18" s="221">
        <f t="shared" si="8"/>
        <v>0</v>
      </c>
      <c r="O18" s="565">
        <f t="shared" si="8"/>
        <v>0</v>
      </c>
      <c r="P18" s="565">
        <f t="shared" si="8"/>
        <v>0</v>
      </c>
      <c r="Q18" s="222">
        <f t="shared" si="8"/>
        <v>1653232.7200000002</v>
      </c>
      <c r="R18" s="222">
        <f t="shared" si="8"/>
        <v>0</v>
      </c>
      <c r="S18" s="473">
        <f t="shared" si="8"/>
        <v>0</v>
      </c>
      <c r="T18" s="545">
        <f t="shared" si="8"/>
        <v>0</v>
      </c>
      <c r="U18" s="545">
        <f t="shared" si="8"/>
        <v>0</v>
      </c>
    </row>
    <row r="19" spans="1:23" ht="15.75" thickTop="1" x14ac:dyDescent="0.25">
      <c r="A19" s="9"/>
      <c r="B19" s="9"/>
      <c r="C19" s="9"/>
      <c r="D19" s="9"/>
      <c r="E19" s="9"/>
      <c r="F19" s="9"/>
      <c r="G19" s="9"/>
      <c r="H19" s="9"/>
      <c r="I19" s="9"/>
      <c r="L19" s="428" t="s">
        <v>49</v>
      </c>
      <c r="M19" s="429"/>
      <c r="N19" s="429"/>
      <c r="O19" s="429"/>
      <c r="P19" s="429"/>
      <c r="Q19" s="216">
        <f>Q18/L18</f>
        <v>39.923514127022464</v>
      </c>
      <c r="R19" s="217" t="e">
        <f>R18/M18</f>
        <v>#DIV/0!</v>
      </c>
      <c r="S19" s="474" t="e">
        <f>S18/N18</f>
        <v>#DIV/0!</v>
      </c>
      <c r="T19" s="475" t="e">
        <f>T18/O18</f>
        <v>#DIV/0!</v>
      </c>
      <c r="U19" s="475" t="e">
        <f>U18/P18</f>
        <v>#DIV/0!</v>
      </c>
      <c r="W19" s="564"/>
    </row>
    <row r="20" spans="1:23" x14ac:dyDescent="0.25">
      <c r="D20" s="235"/>
      <c r="W20" s="325"/>
    </row>
    <row r="24" spans="1:23" ht="51.75" customHeight="1" x14ac:dyDescent="0.25">
      <c r="A24" s="713" t="s">
        <v>125</v>
      </c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598"/>
    </row>
    <row r="25" spans="1:23" ht="55.5" customHeight="1" x14ac:dyDescent="0.25">
      <c r="A25" s="705" t="s">
        <v>51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596"/>
    </row>
  </sheetData>
  <mergeCells count="7">
    <mergeCell ref="A24:T24"/>
    <mergeCell ref="A25:T25"/>
    <mergeCell ref="A1:T1"/>
    <mergeCell ref="B3:F3"/>
    <mergeCell ref="G3:K3"/>
    <mergeCell ref="L3:P3"/>
    <mergeCell ref="Q3:U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N3" sqref="N3:P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5.8554687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  <col min="22" max="22" width="7.42578125" style="235" customWidth="1"/>
    <col min="249" max="249" width="5.5703125" customWidth="1"/>
    <col min="250" max="250" width="6.7109375" customWidth="1"/>
    <col min="251" max="251" width="6" customWidth="1"/>
    <col min="252" max="252" width="6.5703125" customWidth="1"/>
    <col min="254" max="254" width="6.140625" customWidth="1"/>
    <col min="255" max="255" width="7" customWidth="1"/>
    <col min="256" max="256" width="7.5703125" customWidth="1"/>
    <col min="257" max="257" width="9" customWidth="1"/>
    <col min="258" max="258" width="5.5703125" customWidth="1"/>
    <col min="259" max="259" width="4.85546875" bestFit="1" customWidth="1"/>
    <col min="260" max="260" width="5.85546875" customWidth="1"/>
    <col min="262" max="262" width="6.42578125" customWidth="1"/>
    <col min="263" max="263" width="7.140625" customWidth="1"/>
    <col min="264" max="264" width="6.28515625" customWidth="1"/>
    <col min="266" max="267" width="6.28515625" customWidth="1"/>
    <col min="268" max="268" width="7" customWidth="1"/>
    <col min="269" max="269" width="9.28515625" customWidth="1"/>
    <col min="505" max="505" width="5.5703125" customWidth="1"/>
    <col min="506" max="506" width="6.7109375" customWidth="1"/>
    <col min="507" max="507" width="6" customWidth="1"/>
    <col min="508" max="508" width="6.5703125" customWidth="1"/>
    <col min="510" max="510" width="6.140625" customWidth="1"/>
    <col min="511" max="511" width="7" customWidth="1"/>
    <col min="512" max="512" width="7.5703125" customWidth="1"/>
    <col min="513" max="513" width="9" customWidth="1"/>
    <col min="514" max="514" width="5.5703125" customWidth="1"/>
    <col min="515" max="515" width="4.85546875" bestFit="1" customWidth="1"/>
    <col min="516" max="516" width="5.85546875" customWidth="1"/>
    <col min="518" max="518" width="6.42578125" customWidth="1"/>
    <col min="519" max="519" width="7.140625" customWidth="1"/>
    <col min="520" max="520" width="6.28515625" customWidth="1"/>
    <col min="522" max="523" width="6.28515625" customWidth="1"/>
    <col min="524" max="524" width="7" customWidth="1"/>
    <col min="525" max="525" width="9.28515625" customWidth="1"/>
    <col min="761" max="761" width="5.5703125" customWidth="1"/>
    <col min="762" max="762" width="6.7109375" customWidth="1"/>
    <col min="763" max="763" width="6" customWidth="1"/>
    <col min="764" max="764" width="6.5703125" customWidth="1"/>
    <col min="766" max="766" width="6.140625" customWidth="1"/>
    <col min="767" max="767" width="7" customWidth="1"/>
    <col min="768" max="768" width="7.5703125" customWidth="1"/>
    <col min="769" max="769" width="9" customWidth="1"/>
    <col min="770" max="770" width="5.5703125" customWidth="1"/>
    <col min="771" max="771" width="4.85546875" bestFit="1" customWidth="1"/>
    <col min="772" max="772" width="5.85546875" customWidth="1"/>
    <col min="774" max="774" width="6.42578125" customWidth="1"/>
    <col min="775" max="775" width="7.140625" customWidth="1"/>
    <col min="776" max="776" width="6.28515625" customWidth="1"/>
    <col min="778" max="779" width="6.28515625" customWidth="1"/>
    <col min="780" max="780" width="7" customWidth="1"/>
    <col min="781" max="781" width="9.28515625" customWidth="1"/>
    <col min="1017" max="1017" width="5.5703125" customWidth="1"/>
    <col min="1018" max="1018" width="6.7109375" customWidth="1"/>
    <col min="1019" max="1019" width="6" customWidth="1"/>
    <col min="1020" max="1020" width="6.5703125" customWidth="1"/>
    <col min="1022" max="1022" width="6.140625" customWidth="1"/>
    <col min="1023" max="1023" width="7" customWidth="1"/>
    <col min="1024" max="1024" width="7.5703125" customWidth="1"/>
    <col min="1025" max="1025" width="9" customWidth="1"/>
    <col min="1026" max="1026" width="5.5703125" customWidth="1"/>
    <col min="1027" max="1027" width="4.85546875" bestFit="1" customWidth="1"/>
    <col min="1028" max="1028" width="5.85546875" customWidth="1"/>
    <col min="1030" max="1030" width="6.42578125" customWidth="1"/>
    <col min="1031" max="1031" width="7.140625" customWidth="1"/>
    <col min="1032" max="1032" width="6.28515625" customWidth="1"/>
    <col min="1034" max="1035" width="6.28515625" customWidth="1"/>
    <col min="1036" max="1036" width="7" customWidth="1"/>
    <col min="1037" max="1037" width="9.28515625" customWidth="1"/>
    <col min="1273" max="1273" width="5.5703125" customWidth="1"/>
    <col min="1274" max="1274" width="6.7109375" customWidth="1"/>
    <col min="1275" max="1275" width="6" customWidth="1"/>
    <col min="1276" max="1276" width="6.5703125" customWidth="1"/>
    <col min="1278" max="1278" width="6.140625" customWidth="1"/>
    <col min="1279" max="1279" width="7" customWidth="1"/>
    <col min="1280" max="1280" width="7.5703125" customWidth="1"/>
    <col min="1281" max="1281" width="9" customWidth="1"/>
    <col min="1282" max="1282" width="5.5703125" customWidth="1"/>
    <col min="1283" max="1283" width="4.85546875" bestFit="1" customWidth="1"/>
    <col min="1284" max="1284" width="5.85546875" customWidth="1"/>
    <col min="1286" max="1286" width="6.42578125" customWidth="1"/>
    <col min="1287" max="1287" width="7.140625" customWidth="1"/>
    <col min="1288" max="1288" width="6.28515625" customWidth="1"/>
    <col min="1290" max="1291" width="6.28515625" customWidth="1"/>
    <col min="1292" max="1292" width="7" customWidth="1"/>
    <col min="1293" max="1293" width="9.28515625" customWidth="1"/>
    <col min="1529" max="1529" width="5.5703125" customWidth="1"/>
    <col min="1530" max="1530" width="6.7109375" customWidth="1"/>
    <col min="1531" max="1531" width="6" customWidth="1"/>
    <col min="1532" max="1532" width="6.5703125" customWidth="1"/>
    <col min="1534" max="1534" width="6.140625" customWidth="1"/>
    <col min="1535" max="1535" width="7" customWidth="1"/>
    <col min="1536" max="1536" width="7.5703125" customWidth="1"/>
    <col min="1537" max="1537" width="9" customWidth="1"/>
    <col min="1538" max="1538" width="5.5703125" customWidth="1"/>
    <col min="1539" max="1539" width="4.85546875" bestFit="1" customWidth="1"/>
    <col min="1540" max="1540" width="5.85546875" customWidth="1"/>
    <col min="1542" max="1542" width="6.42578125" customWidth="1"/>
    <col min="1543" max="1543" width="7.140625" customWidth="1"/>
    <col min="1544" max="1544" width="6.28515625" customWidth="1"/>
    <col min="1546" max="1547" width="6.28515625" customWidth="1"/>
    <col min="1548" max="1548" width="7" customWidth="1"/>
    <col min="1549" max="1549" width="9.28515625" customWidth="1"/>
    <col min="1785" max="1785" width="5.5703125" customWidth="1"/>
    <col min="1786" max="1786" width="6.7109375" customWidth="1"/>
    <col min="1787" max="1787" width="6" customWidth="1"/>
    <col min="1788" max="1788" width="6.5703125" customWidth="1"/>
    <col min="1790" max="1790" width="6.140625" customWidth="1"/>
    <col min="1791" max="1791" width="7" customWidth="1"/>
    <col min="1792" max="1792" width="7.5703125" customWidth="1"/>
    <col min="1793" max="1793" width="9" customWidth="1"/>
    <col min="1794" max="1794" width="5.5703125" customWidth="1"/>
    <col min="1795" max="1795" width="4.85546875" bestFit="1" customWidth="1"/>
    <col min="1796" max="1796" width="5.85546875" customWidth="1"/>
    <col min="1798" max="1798" width="6.42578125" customWidth="1"/>
    <col min="1799" max="1799" width="7.140625" customWidth="1"/>
    <col min="1800" max="1800" width="6.28515625" customWidth="1"/>
    <col min="1802" max="1803" width="6.28515625" customWidth="1"/>
    <col min="1804" max="1804" width="7" customWidth="1"/>
    <col min="1805" max="1805" width="9.28515625" customWidth="1"/>
    <col min="2041" max="2041" width="5.5703125" customWidth="1"/>
    <col min="2042" max="2042" width="6.7109375" customWidth="1"/>
    <col min="2043" max="2043" width="6" customWidth="1"/>
    <col min="2044" max="2044" width="6.5703125" customWidth="1"/>
    <col min="2046" max="2046" width="6.140625" customWidth="1"/>
    <col min="2047" max="2047" width="7" customWidth="1"/>
    <col min="2048" max="2048" width="7.5703125" customWidth="1"/>
    <col min="2049" max="2049" width="9" customWidth="1"/>
    <col min="2050" max="2050" width="5.5703125" customWidth="1"/>
    <col min="2051" max="2051" width="4.85546875" bestFit="1" customWidth="1"/>
    <col min="2052" max="2052" width="5.85546875" customWidth="1"/>
    <col min="2054" max="2054" width="6.42578125" customWidth="1"/>
    <col min="2055" max="2055" width="7.140625" customWidth="1"/>
    <col min="2056" max="2056" width="6.28515625" customWidth="1"/>
    <col min="2058" max="2059" width="6.28515625" customWidth="1"/>
    <col min="2060" max="2060" width="7" customWidth="1"/>
    <col min="2061" max="2061" width="9.28515625" customWidth="1"/>
    <col min="2297" max="2297" width="5.5703125" customWidth="1"/>
    <col min="2298" max="2298" width="6.7109375" customWidth="1"/>
    <col min="2299" max="2299" width="6" customWidth="1"/>
    <col min="2300" max="2300" width="6.5703125" customWidth="1"/>
    <col min="2302" max="2302" width="6.140625" customWidth="1"/>
    <col min="2303" max="2303" width="7" customWidth="1"/>
    <col min="2304" max="2304" width="7.5703125" customWidth="1"/>
    <col min="2305" max="2305" width="9" customWidth="1"/>
    <col min="2306" max="2306" width="5.5703125" customWidth="1"/>
    <col min="2307" max="2307" width="4.85546875" bestFit="1" customWidth="1"/>
    <col min="2308" max="2308" width="5.85546875" customWidth="1"/>
    <col min="2310" max="2310" width="6.42578125" customWidth="1"/>
    <col min="2311" max="2311" width="7.140625" customWidth="1"/>
    <col min="2312" max="2312" width="6.28515625" customWidth="1"/>
    <col min="2314" max="2315" width="6.28515625" customWidth="1"/>
    <col min="2316" max="2316" width="7" customWidth="1"/>
    <col min="2317" max="2317" width="9.28515625" customWidth="1"/>
    <col min="2553" max="2553" width="5.5703125" customWidth="1"/>
    <col min="2554" max="2554" width="6.7109375" customWidth="1"/>
    <col min="2555" max="2555" width="6" customWidth="1"/>
    <col min="2556" max="2556" width="6.5703125" customWidth="1"/>
    <col min="2558" max="2558" width="6.140625" customWidth="1"/>
    <col min="2559" max="2559" width="7" customWidth="1"/>
    <col min="2560" max="2560" width="7.5703125" customWidth="1"/>
    <col min="2561" max="2561" width="9" customWidth="1"/>
    <col min="2562" max="2562" width="5.5703125" customWidth="1"/>
    <col min="2563" max="2563" width="4.85546875" bestFit="1" customWidth="1"/>
    <col min="2564" max="2564" width="5.85546875" customWidth="1"/>
    <col min="2566" max="2566" width="6.42578125" customWidth="1"/>
    <col min="2567" max="2567" width="7.140625" customWidth="1"/>
    <col min="2568" max="2568" width="6.28515625" customWidth="1"/>
    <col min="2570" max="2571" width="6.28515625" customWidth="1"/>
    <col min="2572" max="2572" width="7" customWidth="1"/>
    <col min="2573" max="2573" width="9.28515625" customWidth="1"/>
    <col min="2809" max="2809" width="5.5703125" customWidth="1"/>
    <col min="2810" max="2810" width="6.7109375" customWidth="1"/>
    <col min="2811" max="2811" width="6" customWidth="1"/>
    <col min="2812" max="2812" width="6.5703125" customWidth="1"/>
    <col min="2814" max="2814" width="6.140625" customWidth="1"/>
    <col min="2815" max="2815" width="7" customWidth="1"/>
    <col min="2816" max="2816" width="7.5703125" customWidth="1"/>
    <col min="2817" max="2817" width="9" customWidth="1"/>
    <col min="2818" max="2818" width="5.5703125" customWidth="1"/>
    <col min="2819" max="2819" width="4.85546875" bestFit="1" customWidth="1"/>
    <col min="2820" max="2820" width="5.85546875" customWidth="1"/>
    <col min="2822" max="2822" width="6.42578125" customWidth="1"/>
    <col min="2823" max="2823" width="7.140625" customWidth="1"/>
    <col min="2824" max="2824" width="6.28515625" customWidth="1"/>
    <col min="2826" max="2827" width="6.28515625" customWidth="1"/>
    <col min="2828" max="2828" width="7" customWidth="1"/>
    <col min="2829" max="2829" width="9.28515625" customWidth="1"/>
    <col min="3065" max="3065" width="5.5703125" customWidth="1"/>
    <col min="3066" max="3066" width="6.7109375" customWidth="1"/>
    <col min="3067" max="3067" width="6" customWidth="1"/>
    <col min="3068" max="3068" width="6.5703125" customWidth="1"/>
    <col min="3070" max="3070" width="6.140625" customWidth="1"/>
    <col min="3071" max="3071" width="7" customWidth="1"/>
    <col min="3072" max="3072" width="7.5703125" customWidth="1"/>
    <col min="3073" max="3073" width="9" customWidth="1"/>
    <col min="3074" max="3074" width="5.5703125" customWidth="1"/>
    <col min="3075" max="3075" width="4.85546875" bestFit="1" customWidth="1"/>
    <col min="3076" max="3076" width="5.85546875" customWidth="1"/>
    <col min="3078" max="3078" width="6.42578125" customWidth="1"/>
    <col min="3079" max="3079" width="7.140625" customWidth="1"/>
    <col min="3080" max="3080" width="6.28515625" customWidth="1"/>
    <col min="3082" max="3083" width="6.28515625" customWidth="1"/>
    <col min="3084" max="3084" width="7" customWidth="1"/>
    <col min="3085" max="3085" width="9.28515625" customWidth="1"/>
    <col min="3321" max="3321" width="5.5703125" customWidth="1"/>
    <col min="3322" max="3322" width="6.7109375" customWidth="1"/>
    <col min="3323" max="3323" width="6" customWidth="1"/>
    <col min="3324" max="3324" width="6.5703125" customWidth="1"/>
    <col min="3326" max="3326" width="6.140625" customWidth="1"/>
    <col min="3327" max="3327" width="7" customWidth="1"/>
    <col min="3328" max="3328" width="7.5703125" customWidth="1"/>
    <col min="3329" max="3329" width="9" customWidth="1"/>
    <col min="3330" max="3330" width="5.5703125" customWidth="1"/>
    <col min="3331" max="3331" width="4.85546875" bestFit="1" customWidth="1"/>
    <col min="3332" max="3332" width="5.85546875" customWidth="1"/>
    <col min="3334" max="3334" width="6.42578125" customWidth="1"/>
    <col min="3335" max="3335" width="7.140625" customWidth="1"/>
    <col min="3336" max="3336" width="6.28515625" customWidth="1"/>
    <col min="3338" max="3339" width="6.28515625" customWidth="1"/>
    <col min="3340" max="3340" width="7" customWidth="1"/>
    <col min="3341" max="3341" width="9.28515625" customWidth="1"/>
    <col min="3577" max="3577" width="5.5703125" customWidth="1"/>
    <col min="3578" max="3578" width="6.7109375" customWidth="1"/>
    <col min="3579" max="3579" width="6" customWidth="1"/>
    <col min="3580" max="3580" width="6.5703125" customWidth="1"/>
    <col min="3582" max="3582" width="6.140625" customWidth="1"/>
    <col min="3583" max="3583" width="7" customWidth="1"/>
    <col min="3584" max="3584" width="7.5703125" customWidth="1"/>
    <col min="3585" max="3585" width="9" customWidth="1"/>
    <col min="3586" max="3586" width="5.5703125" customWidth="1"/>
    <col min="3587" max="3587" width="4.85546875" bestFit="1" customWidth="1"/>
    <col min="3588" max="3588" width="5.85546875" customWidth="1"/>
    <col min="3590" max="3590" width="6.42578125" customWidth="1"/>
    <col min="3591" max="3591" width="7.140625" customWidth="1"/>
    <col min="3592" max="3592" width="6.28515625" customWidth="1"/>
    <col min="3594" max="3595" width="6.28515625" customWidth="1"/>
    <col min="3596" max="3596" width="7" customWidth="1"/>
    <col min="3597" max="3597" width="9.28515625" customWidth="1"/>
    <col min="3833" max="3833" width="5.5703125" customWidth="1"/>
    <col min="3834" max="3834" width="6.7109375" customWidth="1"/>
    <col min="3835" max="3835" width="6" customWidth="1"/>
    <col min="3836" max="3836" width="6.5703125" customWidth="1"/>
    <col min="3838" max="3838" width="6.140625" customWidth="1"/>
    <col min="3839" max="3839" width="7" customWidth="1"/>
    <col min="3840" max="3840" width="7.5703125" customWidth="1"/>
    <col min="3841" max="3841" width="9" customWidth="1"/>
    <col min="3842" max="3842" width="5.5703125" customWidth="1"/>
    <col min="3843" max="3843" width="4.85546875" bestFit="1" customWidth="1"/>
    <col min="3844" max="3844" width="5.85546875" customWidth="1"/>
    <col min="3846" max="3846" width="6.42578125" customWidth="1"/>
    <col min="3847" max="3847" width="7.140625" customWidth="1"/>
    <col min="3848" max="3848" width="6.28515625" customWidth="1"/>
    <col min="3850" max="3851" width="6.28515625" customWidth="1"/>
    <col min="3852" max="3852" width="7" customWidth="1"/>
    <col min="3853" max="3853" width="9.28515625" customWidth="1"/>
    <col min="4089" max="4089" width="5.5703125" customWidth="1"/>
    <col min="4090" max="4090" width="6.7109375" customWidth="1"/>
    <col min="4091" max="4091" width="6" customWidth="1"/>
    <col min="4092" max="4092" width="6.5703125" customWidth="1"/>
    <col min="4094" max="4094" width="6.140625" customWidth="1"/>
    <col min="4095" max="4095" width="7" customWidth="1"/>
    <col min="4096" max="4096" width="7.5703125" customWidth="1"/>
    <col min="4097" max="4097" width="9" customWidth="1"/>
    <col min="4098" max="4098" width="5.5703125" customWidth="1"/>
    <col min="4099" max="4099" width="4.85546875" bestFit="1" customWidth="1"/>
    <col min="4100" max="4100" width="5.85546875" customWidth="1"/>
    <col min="4102" max="4102" width="6.42578125" customWidth="1"/>
    <col min="4103" max="4103" width="7.140625" customWidth="1"/>
    <col min="4104" max="4104" width="6.28515625" customWidth="1"/>
    <col min="4106" max="4107" width="6.28515625" customWidth="1"/>
    <col min="4108" max="4108" width="7" customWidth="1"/>
    <col min="4109" max="4109" width="9.28515625" customWidth="1"/>
    <col min="4345" max="4345" width="5.5703125" customWidth="1"/>
    <col min="4346" max="4346" width="6.7109375" customWidth="1"/>
    <col min="4347" max="4347" width="6" customWidth="1"/>
    <col min="4348" max="4348" width="6.5703125" customWidth="1"/>
    <col min="4350" max="4350" width="6.140625" customWidth="1"/>
    <col min="4351" max="4351" width="7" customWidth="1"/>
    <col min="4352" max="4352" width="7.5703125" customWidth="1"/>
    <col min="4353" max="4353" width="9" customWidth="1"/>
    <col min="4354" max="4354" width="5.5703125" customWidth="1"/>
    <col min="4355" max="4355" width="4.85546875" bestFit="1" customWidth="1"/>
    <col min="4356" max="4356" width="5.85546875" customWidth="1"/>
    <col min="4358" max="4358" width="6.42578125" customWidth="1"/>
    <col min="4359" max="4359" width="7.140625" customWidth="1"/>
    <col min="4360" max="4360" width="6.28515625" customWidth="1"/>
    <col min="4362" max="4363" width="6.28515625" customWidth="1"/>
    <col min="4364" max="4364" width="7" customWidth="1"/>
    <col min="4365" max="4365" width="9.28515625" customWidth="1"/>
    <col min="4601" max="4601" width="5.5703125" customWidth="1"/>
    <col min="4602" max="4602" width="6.7109375" customWidth="1"/>
    <col min="4603" max="4603" width="6" customWidth="1"/>
    <col min="4604" max="4604" width="6.5703125" customWidth="1"/>
    <col min="4606" max="4606" width="6.140625" customWidth="1"/>
    <col min="4607" max="4607" width="7" customWidth="1"/>
    <col min="4608" max="4608" width="7.5703125" customWidth="1"/>
    <col min="4609" max="4609" width="9" customWidth="1"/>
    <col min="4610" max="4610" width="5.5703125" customWidth="1"/>
    <col min="4611" max="4611" width="4.85546875" bestFit="1" customWidth="1"/>
    <col min="4612" max="4612" width="5.85546875" customWidth="1"/>
    <col min="4614" max="4614" width="6.42578125" customWidth="1"/>
    <col min="4615" max="4615" width="7.140625" customWidth="1"/>
    <col min="4616" max="4616" width="6.28515625" customWidth="1"/>
    <col min="4618" max="4619" width="6.28515625" customWidth="1"/>
    <col min="4620" max="4620" width="7" customWidth="1"/>
    <col min="4621" max="4621" width="9.28515625" customWidth="1"/>
    <col min="4857" max="4857" width="5.5703125" customWidth="1"/>
    <col min="4858" max="4858" width="6.7109375" customWidth="1"/>
    <col min="4859" max="4859" width="6" customWidth="1"/>
    <col min="4860" max="4860" width="6.5703125" customWidth="1"/>
    <col min="4862" max="4862" width="6.140625" customWidth="1"/>
    <col min="4863" max="4863" width="7" customWidth="1"/>
    <col min="4864" max="4864" width="7.5703125" customWidth="1"/>
    <col min="4865" max="4865" width="9" customWidth="1"/>
    <col min="4866" max="4866" width="5.5703125" customWidth="1"/>
    <col min="4867" max="4867" width="4.85546875" bestFit="1" customWidth="1"/>
    <col min="4868" max="4868" width="5.85546875" customWidth="1"/>
    <col min="4870" max="4870" width="6.42578125" customWidth="1"/>
    <col min="4871" max="4871" width="7.140625" customWidth="1"/>
    <col min="4872" max="4872" width="6.28515625" customWidth="1"/>
    <col min="4874" max="4875" width="6.28515625" customWidth="1"/>
    <col min="4876" max="4876" width="7" customWidth="1"/>
    <col min="4877" max="4877" width="9.28515625" customWidth="1"/>
    <col min="5113" max="5113" width="5.5703125" customWidth="1"/>
    <col min="5114" max="5114" width="6.7109375" customWidth="1"/>
    <col min="5115" max="5115" width="6" customWidth="1"/>
    <col min="5116" max="5116" width="6.5703125" customWidth="1"/>
    <col min="5118" max="5118" width="6.140625" customWidth="1"/>
    <col min="5119" max="5119" width="7" customWidth="1"/>
    <col min="5120" max="5120" width="7.5703125" customWidth="1"/>
    <col min="5121" max="5121" width="9" customWidth="1"/>
    <col min="5122" max="5122" width="5.5703125" customWidth="1"/>
    <col min="5123" max="5123" width="4.85546875" bestFit="1" customWidth="1"/>
    <col min="5124" max="5124" width="5.85546875" customWidth="1"/>
    <col min="5126" max="5126" width="6.42578125" customWidth="1"/>
    <col min="5127" max="5127" width="7.140625" customWidth="1"/>
    <col min="5128" max="5128" width="6.28515625" customWidth="1"/>
    <col min="5130" max="5131" width="6.28515625" customWidth="1"/>
    <col min="5132" max="5132" width="7" customWidth="1"/>
    <col min="5133" max="5133" width="9.28515625" customWidth="1"/>
    <col min="5369" max="5369" width="5.5703125" customWidth="1"/>
    <col min="5370" max="5370" width="6.7109375" customWidth="1"/>
    <col min="5371" max="5371" width="6" customWidth="1"/>
    <col min="5372" max="5372" width="6.5703125" customWidth="1"/>
    <col min="5374" max="5374" width="6.140625" customWidth="1"/>
    <col min="5375" max="5375" width="7" customWidth="1"/>
    <col min="5376" max="5376" width="7.5703125" customWidth="1"/>
    <col min="5377" max="5377" width="9" customWidth="1"/>
    <col min="5378" max="5378" width="5.5703125" customWidth="1"/>
    <col min="5379" max="5379" width="4.85546875" bestFit="1" customWidth="1"/>
    <col min="5380" max="5380" width="5.85546875" customWidth="1"/>
    <col min="5382" max="5382" width="6.42578125" customWidth="1"/>
    <col min="5383" max="5383" width="7.140625" customWidth="1"/>
    <col min="5384" max="5384" width="6.28515625" customWidth="1"/>
    <col min="5386" max="5387" width="6.28515625" customWidth="1"/>
    <col min="5388" max="5388" width="7" customWidth="1"/>
    <col min="5389" max="5389" width="9.28515625" customWidth="1"/>
    <col min="5625" max="5625" width="5.5703125" customWidth="1"/>
    <col min="5626" max="5626" width="6.7109375" customWidth="1"/>
    <col min="5627" max="5627" width="6" customWidth="1"/>
    <col min="5628" max="5628" width="6.5703125" customWidth="1"/>
    <col min="5630" max="5630" width="6.140625" customWidth="1"/>
    <col min="5631" max="5631" width="7" customWidth="1"/>
    <col min="5632" max="5632" width="7.5703125" customWidth="1"/>
    <col min="5633" max="5633" width="9" customWidth="1"/>
    <col min="5634" max="5634" width="5.5703125" customWidth="1"/>
    <col min="5635" max="5635" width="4.85546875" bestFit="1" customWidth="1"/>
    <col min="5636" max="5636" width="5.85546875" customWidth="1"/>
    <col min="5638" max="5638" width="6.42578125" customWidth="1"/>
    <col min="5639" max="5639" width="7.140625" customWidth="1"/>
    <col min="5640" max="5640" width="6.28515625" customWidth="1"/>
    <col min="5642" max="5643" width="6.28515625" customWidth="1"/>
    <col min="5644" max="5644" width="7" customWidth="1"/>
    <col min="5645" max="5645" width="9.28515625" customWidth="1"/>
    <col min="5881" max="5881" width="5.5703125" customWidth="1"/>
    <col min="5882" max="5882" width="6.7109375" customWidth="1"/>
    <col min="5883" max="5883" width="6" customWidth="1"/>
    <col min="5884" max="5884" width="6.5703125" customWidth="1"/>
    <col min="5886" max="5886" width="6.140625" customWidth="1"/>
    <col min="5887" max="5887" width="7" customWidth="1"/>
    <col min="5888" max="5888" width="7.5703125" customWidth="1"/>
    <col min="5889" max="5889" width="9" customWidth="1"/>
    <col min="5890" max="5890" width="5.5703125" customWidth="1"/>
    <col min="5891" max="5891" width="4.85546875" bestFit="1" customWidth="1"/>
    <col min="5892" max="5892" width="5.85546875" customWidth="1"/>
    <col min="5894" max="5894" width="6.42578125" customWidth="1"/>
    <col min="5895" max="5895" width="7.140625" customWidth="1"/>
    <col min="5896" max="5896" width="6.28515625" customWidth="1"/>
    <col min="5898" max="5899" width="6.28515625" customWidth="1"/>
    <col min="5900" max="5900" width="7" customWidth="1"/>
    <col min="5901" max="5901" width="9.28515625" customWidth="1"/>
    <col min="6137" max="6137" width="5.5703125" customWidth="1"/>
    <col min="6138" max="6138" width="6.7109375" customWidth="1"/>
    <col min="6139" max="6139" width="6" customWidth="1"/>
    <col min="6140" max="6140" width="6.5703125" customWidth="1"/>
    <col min="6142" max="6142" width="6.140625" customWidth="1"/>
    <col min="6143" max="6143" width="7" customWidth="1"/>
    <col min="6144" max="6144" width="7.5703125" customWidth="1"/>
    <col min="6145" max="6145" width="9" customWidth="1"/>
    <col min="6146" max="6146" width="5.5703125" customWidth="1"/>
    <col min="6147" max="6147" width="4.85546875" bestFit="1" customWidth="1"/>
    <col min="6148" max="6148" width="5.85546875" customWidth="1"/>
    <col min="6150" max="6150" width="6.42578125" customWidth="1"/>
    <col min="6151" max="6151" width="7.140625" customWidth="1"/>
    <col min="6152" max="6152" width="6.28515625" customWidth="1"/>
    <col min="6154" max="6155" width="6.28515625" customWidth="1"/>
    <col min="6156" max="6156" width="7" customWidth="1"/>
    <col min="6157" max="6157" width="9.28515625" customWidth="1"/>
    <col min="6393" max="6393" width="5.5703125" customWidth="1"/>
    <col min="6394" max="6394" width="6.7109375" customWidth="1"/>
    <col min="6395" max="6395" width="6" customWidth="1"/>
    <col min="6396" max="6396" width="6.5703125" customWidth="1"/>
    <col min="6398" max="6398" width="6.140625" customWidth="1"/>
    <col min="6399" max="6399" width="7" customWidth="1"/>
    <col min="6400" max="6400" width="7.5703125" customWidth="1"/>
    <col min="6401" max="6401" width="9" customWidth="1"/>
    <col min="6402" max="6402" width="5.5703125" customWidth="1"/>
    <col min="6403" max="6403" width="4.85546875" bestFit="1" customWidth="1"/>
    <col min="6404" max="6404" width="5.85546875" customWidth="1"/>
    <col min="6406" max="6406" width="6.42578125" customWidth="1"/>
    <col min="6407" max="6407" width="7.140625" customWidth="1"/>
    <col min="6408" max="6408" width="6.28515625" customWidth="1"/>
    <col min="6410" max="6411" width="6.28515625" customWidth="1"/>
    <col min="6412" max="6412" width="7" customWidth="1"/>
    <col min="6413" max="6413" width="9.28515625" customWidth="1"/>
    <col min="6649" max="6649" width="5.5703125" customWidth="1"/>
    <col min="6650" max="6650" width="6.7109375" customWidth="1"/>
    <col min="6651" max="6651" width="6" customWidth="1"/>
    <col min="6652" max="6652" width="6.5703125" customWidth="1"/>
    <col min="6654" max="6654" width="6.140625" customWidth="1"/>
    <col min="6655" max="6655" width="7" customWidth="1"/>
    <col min="6656" max="6656" width="7.5703125" customWidth="1"/>
    <col min="6657" max="6657" width="9" customWidth="1"/>
    <col min="6658" max="6658" width="5.5703125" customWidth="1"/>
    <col min="6659" max="6659" width="4.85546875" bestFit="1" customWidth="1"/>
    <col min="6660" max="6660" width="5.85546875" customWidth="1"/>
    <col min="6662" max="6662" width="6.42578125" customWidth="1"/>
    <col min="6663" max="6663" width="7.140625" customWidth="1"/>
    <col min="6664" max="6664" width="6.28515625" customWidth="1"/>
    <col min="6666" max="6667" width="6.28515625" customWidth="1"/>
    <col min="6668" max="6668" width="7" customWidth="1"/>
    <col min="6669" max="6669" width="9.28515625" customWidth="1"/>
    <col min="6905" max="6905" width="5.5703125" customWidth="1"/>
    <col min="6906" max="6906" width="6.7109375" customWidth="1"/>
    <col min="6907" max="6907" width="6" customWidth="1"/>
    <col min="6908" max="6908" width="6.5703125" customWidth="1"/>
    <col min="6910" max="6910" width="6.140625" customWidth="1"/>
    <col min="6911" max="6911" width="7" customWidth="1"/>
    <col min="6912" max="6912" width="7.5703125" customWidth="1"/>
    <col min="6913" max="6913" width="9" customWidth="1"/>
    <col min="6914" max="6914" width="5.5703125" customWidth="1"/>
    <col min="6915" max="6915" width="4.85546875" bestFit="1" customWidth="1"/>
    <col min="6916" max="6916" width="5.85546875" customWidth="1"/>
    <col min="6918" max="6918" width="6.42578125" customWidth="1"/>
    <col min="6919" max="6919" width="7.140625" customWidth="1"/>
    <col min="6920" max="6920" width="6.28515625" customWidth="1"/>
    <col min="6922" max="6923" width="6.28515625" customWidth="1"/>
    <col min="6924" max="6924" width="7" customWidth="1"/>
    <col min="6925" max="6925" width="9.28515625" customWidth="1"/>
    <col min="7161" max="7161" width="5.5703125" customWidth="1"/>
    <col min="7162" max="7162" width="6.7109375" customWidth="1"/>
    <col min="7163" max="7163" width="6" customWidth="1"/>
    <col min="7164" max="7164" width="6.5703125" customWidth="1"/>
    <col min="7166" max="7166" width="6.140625" customWidth="1"/>
    <col min="7167" max="7167" width="7" customWidth="1"/>
    <col min="7168" max="7168" width="7.5703125" customWidth="1"/>
    <col min="7169" max="7169" width="9" customWidth="1"/>
    <col min="7170" max="7170" width="5.5703125" customWidth="1"/>
    <col min="7171" max="7171" width="4.85546875" bestFit="1" customWidth="1"/>
    <col min="7172" max="7172" width="5.85546875" customWidth="1"/>
    <col min="7174" max="7174" width="6.42578125" customWidth="1"/>
    <col min="7175" max="7175" width="7.140625" customWidth="1"/>
    <col min="7176" max="7176" width="6.28515625" customWidth="1"/>
    <col min="7178" max="7179" width="6.28515625" customWidth="1"/>
    <col min="7180" max="7180" width="7" customWidth="1"/>
    <col min="7181" max="7181" width="9.28515625" customWidth="1"/>
    <col min="7417" max="7417" width="5.5703125" customWidth="1"/>
    <col min="7418" max="7418" width="6.7109375" customWidth="1"/>
    <col min="7419" max="7419" width="6" customWidth="1"/>
    <col min="7420" max="7420" width="6.5703125" customWidth="1"/>
    <col min="7422" max="7422" width="6.140625" customWidth="1"/>
    <col min="7423" max="7423" width="7" customWidth="1"/>
    <col min="7424" max="7424" width="7.5703125" customWidth="1"/>
    <col min="7425" max="7425" width="9" customWidth="1"/>
    <col min="7426" max="7426" width="5.5703125" customWidth="1"/>
    <col min="7427" max="7427" width="4.85546875" bestFit="1" customWidth="1"/>
    <col min="7428" max="7428" width="5.85546875" customWidth="1"/>
    <col min="7430" max="7430" width="6.42578125" customWidth="1"/>
    <col min="7431" max="7431" width="7.140625" customWidth="1"/>
    <col min="7432" max="7432" width="6.28515625" customWidth="1"/>
    <col min="7434" max="7435" width="6.28515625" customWidth="1"/>
    <col min="7436" max="7436" width="7" customWidth="1"/>
    <col min="7437" max="7437" width="9.28515625" customWidth="1"/>
    <col min="7673" max="7673" width="5.5703125" customWidth="1"/>
    <col min="7674" max="7674" width="6.7109375" customWidth="1"/>
    <col min="7675" max="7675" width="6" customWidth="1"/>
    <col min="7676" max="7676" width="6.5703125" customWidth="1"/>
    <col min="7678" max="7678" width="6.140625" customWidth="1"/>
    <col min="7679" max="7679" width="7" customWidth="1"/>
    <col min="7680" max="7680" width="7.5703125" customWidth="1"/>
    <col min="7681" max="7681" width="9" customWidth="1"/>
    <col min="7682" max="7682" width="5.5703125" customWidth="1"/>
    <col min="7683" max="7683" width="4.85546875" bestFit="1" customWidth="1"/>
    <col min="7684" max="7684" width="5.85546875" customWidth="1"/>
    <col min="7686" max="7686" width="6.42578125" customWidth="1"/>
    <col min="7687" max="7687" width="7.140625" customWidth="1"/>
    <col min="7688" max="7688" width="6.28515625" customWidth="1"/>
    <col min="7690" max="7691" width="6.28515625" customWidth="1"/>
    <col min="7692" max="7692" width="7" customWidth="1"/>
    <col min="7693" max="7693" width="9.28515625" customWidth="1"/>
    <col min="7929" max="7929" width="5.5703125" customWidth="1"/>
    <col min="7930" max="7930" width="6.7109375" customWidth="1"/>
    <col min="7931" max="7931" width="6" customWidth="1"/>
    <col min="7932" max="7932" width="6.5703125" customWidth="1"/>
    <col min="7934" max="7934" width="6.140625" customWidth="1"/>
    <col min="7935" max="7935" width="7" customWidth="1"/>
    <col min="7936" max="7936" width="7.5703125" customWidth="1"/>
    <col min="7937" max="7937" width="9" customWidth="1"/>
    <col min="7938" max="7938" width="5.5703125" customWidth="1"/>
    <col min="7939" max="7939" width="4.85546875" bestFit="1" customWidth="1"/>
    <col min="7940" max="7940" width="5.85546875" customWidth="1"/>
    <col min="7942" max="7942" width="6.42578125" customWidth="1"/>
    <col min="7943" max="7943" width="7.140625" customWidth="1"/>
    <col min="7944" max="7944" width="6.28515625" customWidth="1"/>
    <col min="7946" max="7947" width="6.28515625" customWidth="1"/>
    <col min="7948" max="7948" width="7" customWidth="1"/>
    <col min="7949" max="7949" width="9.28515625" customWidth="1"/>
    <col min="8185" max="8185" width="5.5703125" customWidth="1"/>
    <col min="8186" max="8186" width="6.7109375" customWidth="1"/>
    <col min="8187" max="8187" width="6" customWidth="1"/>
    <col min="8188" max="8188" width="6.5703125" customWidth="1"/>
    <col min="8190" max="8190" width="6.140625" customWidth="1"/>
    <col min="8191" max="8191" width="7" customWidth="1"/>
    <col min="8192" max="8192" width="7.5703125" customWidth="1"/>
    <col min="8193" max="8193" width="9" customWidth="1"/>
    <col min="8194" max="8194" width="5.5703125" customWidth="1"/>
    <col min="8195" max="8195" width="4.85546875" bestFit="1" customWidth="1"/>
    <col min="8196" max="8196" width="5.85546875" customWidth="1"/>
    <col min="8198" max="8198" width="6.42578125" customWidth="1"/>
    <col min="8199" max="8199" width="7.140625" customWidth="1"/>
    <col min="8200" max="8200" width="6.28515625" customWidth="1"/>
    <col min="8202" max="8203" width="6.28515625" customWidth="1"/>
    <col min="8204" max="8204" width="7" customWidth="1"/>
    <col min="8205" max="8205" width="9.28515625" customWidth="1"/>
    <col min="8441" max="8441" width="5.5703125" customWidth="1"/>
    <col min="8442" max="8442" width="6.7109375" customWidth="1"/>
    <col min="8443" max="8443" width="6" customWidth="1"/>
    <col min="8444" max="8444" width="6.5703125" customWidth="1"/>
    <col min="8446" max="8446" width="6.140625" customWidth="1"/>
    <col min="8447" max="8447" width="7" customWidth="1"/>
    <col min="8448" max="8448" width="7.5703125" customWidth="1"/>
    <col min="8449" max="8449" width="9" customWidth="1"/>
    <col min="8450" max="8450" width="5.5703125" customWidth="1"/>
    <col min="8451" max="8451" width="4.85546875" bestFit="1" customWidth="1"/>
    <col min="8452" max="8452" width="5.85546875" customWidth="1"/>
    <col min="8454" max="8454" width="6.42578125" customWidth="1"/>
    <col min="8455" max="8455" width="7.140625" customWidth="1"/>
    <col min="8456" max="8456" width="6.28515625" customWidth="1"/>
    <col min="8458" max="8459" width="6.28515625" customWidth="1"/>
    <col min="8460" max="8460" width="7" customWidth="1"/>
    <col min="8461" max="8461" width="9.28515625" customWidth="1"/>
    <col min="8697" max="8697" width="5.5703125" customWidth="1"/>
    <col min="8698" max="8698" width="6.7109375" customWidth="1"/>
    <col min="8699" max="8699" width="6" customWidth="1"/>
    <col min="8700" max="8700" width="6.5703125" customWidth="1"/>
    <col min="8702" max="8702" width="6.140625" customWidth="1"/>
    <col min="8703" max="8703" width="7" customWidth="1"/>
    <col min="8704" max="8704" width="7.5703125" customWidth="1"/>
    <col min="8705" max="8705" width="9" customWidth="1"/>
    <col min="8706" max="8706" width="5.5703125" customWidth="1"/>
    <col min="8707" max="8707" width="4.85546875" bestFit="1" customWidth="1"/>
    <col min="8708" max="8708" width="5.85546875" customWidth="1"/>
    <col min="8710" max="8710" width="6.42578125" customWidth="1"/>
    <col min="8711" max="8711" width="7.140625" customWidth="1"/>
    <col min="8712" max="8712" width="6.28515625" customWidth="1"/>
    <col min="8714" max="8715" width="6.28515625" customWidth="1"/>
    <col min="8716" max="8716" width="7" customWidth="1"/>
    <col min="8717" max="8717" width="9.28515625" customWidth="1"/>
    <col min="8953" max="8953" width="5.5703125" customWidth="1"/>
    <col min="8954" max="8954" width="6.7109375" customWidth="1"/>
    <col min="8955" max="8955" width="6" customWidth="1"/>
    <col min="8956" max="8956" width="6.5703125" customWidth="1"/>
    <col min="8958" max="8958" width="6.140625" customWidth="1"/>
    <col min="8959" max="8959" width="7" customWidth="1"/>
    <col min="8960" max="8960" width="7.5703125" customWidth="1"/>
    <col min="8961" max="8961" width="9" customWidth="1"/>
    <col min="8962" max="8962" width="5.5703125" customWidth="1"/>
    <col min="8963" max="8963" width="4.85546875" bestFit="1" customWidth="1"/>
    <col min="8964" max="8964" width="5.85546875" customWidth="1"/>
    <col min="8966" max="8966" width="6.42578125" customWidth="1"/>
    <col min="8967" max="8967" width="7.140625" customWidth="1"/>
    <col min="8968" max="8968" width="6.28515625" customWidth="1"/>
    <col min="8970" max="8971" width="6.28515625" customWidth="1"/>
    <col min="8972" max="8972" width="7" customWidth="1"/>
    <col min="8973" max="8973" width="9.28515625" customWidth="1"/>
    <col min="9209" max="9209" width="5.5703125" customWidth="1"/>
    <col min="9210" max="9210" width="6.7109375" customWidth="1"/>
    <col min="9211" max="9211" width="6" customWidth="1"/>
    <col min="9212" max="9212" width="6.5703125" customWidth="1"/>
    <col min="9214" max="9214" width="6.140625" customWidth="1"/>
    <col min="9215" max="9215" width="7" customWidth="1"/>
    <col min="9216" max="9216" width="7.5703125" customWidth="1"/>
    <col min="9217" max="9217" width="9" customWidth="1"/>
    <col min="9218" max="9218" width="5.5703125" customWidth="1"/>
    <col min="9219" max="9219" width="4.85546875" bestFit="1" customWidth="1"/>
    <col min="9220" max="9220" width="5.85546875" customWidth="1"/>
    <col min="9222" max="9222" width="6.42578125" customWidth="1"/>
    <col min="9223" max="9223" width="7.140625" customWidth="1"/>
    <col min="9224" max="9224" width="6.28515625" customWidth="1"/>
    <col min="9226" max="9227" width="6.28515625" customWidth="1"/>
    <col min="9228" max="9228" width="7" customWidth="1"/>
    <col min="9229" max="9229" width="9.28515625" customWidth="1"/>
    <col min="9465" max="9465" width="5.5703125" customWidth="1"/>
    <col min="9466" max="9466" width="6.7109375" customWidth="1"/>
    <col min="9467" max="9467" width="6" customWidth="1"/>
    <col min="9468" max="9468" width="6.5703125" customWidth="1"/>
    <col min="9470" max="9470" width="6.140625" customWidth="1"/>
    <col min="9471" max="9471" width="7" customWidth="1"/>
    <col min="9472" max="9472" width="7.5703125" customWidth="1"/>
    <col min="9473" max="9473" width="9" customWidth="1"/>
    <col min="9474" max="9474" width="5.5703125" customWidth="1"/>
    <col min="9475" max="9475" width="4.85546875" bestFit="1" customWidth="1"/>
    <col min="9476" max="9476" width="5.85546875" customWidth="1"/>
    <col min="9478" max="9478" width="6.42578125" customWidth="1"/>
    <col min="9479" max="9479" width="7.140625" customWidth="1"/>
    <col min="9480" max="9480" width="6.28515625" customWidth="1"/>
    <col min="9482" max="9483" width="6.28515625" customWidth="1"/>
    <col min="9484" max="9484" width="7" customWidth="1"/>
    <col min="9485" max="9485" width="9.28515625" customWidth="1"/>
    <col min="9721" max="9721" width="5.5703125" customWidth="1"/>
    <col min="9722" max="9722" width="6.7109375" customWidth="1"/>
    <col min="9723" max="9723" width="6" customWidth="1"/>
    <col min="9724" max="9724" width="6.5703125" customWidth="1"/>
    <col min="9726" max="9726" width="6.140625" customWidth="1"/>
    <col min="9727" max="9727" width="7" customWidth="1"/>
    <col min="9728" max="9728" width="7.5703125" customWidth="1"/>
    <col min="9729" max="9729" width="9" customWidth="1"/>
    <col min="9730" max="9730" width="5.5703125" customWidth="1"/>
    <col min="9731" max="9731" width="4.85546875" bestFit="1" customWidth="1"/>
    <col min="9732" max="9732" width="5.85546875" customWidth="1"/>
    <col min="9734" max="9734" width="6.42578125" customWidth="1"/>
    <col min="9735" max="9735" width="7.140625" customWidth="1"/>
    <col min="9736" max="9736" width="6.28515625" customWidth="1"/>
    <col min="9738" max="9739" width="6.28515625" customWidth="1"/>
    <col min="9740" max="9740" width="7" customWidth="1"/>
    <col min="9741" max="9741" width="9.28515625" customWidth="1"/>
    <col min="9977" max="9977" width="5.5703125" customWidth="1"/>
    <col min="9978" max="9978" width="6.7109375" customWidth="1"/>
    <col min="9979" max="9979" width="6" customWidth="1"/>
    <col min="9980" max="9980" width="6.5703125" customWidth="1"/>
    <col min="9982" max="9982" width="6.140625" customWidth="1"/>
    <col min="9983" max="9983" width="7" customWidth="1"/>
    <col min="9984" max="9984" width="7.5703125" customWidth="1"/>
    <col min="9985" max="9985" width="9" customWidth="1"/>
    <col min="9986" max="9986" width="5.5703125" customWidth="1"/>
    <col min="9987" max="9987" width="4.85546875" bestFit="1" customWidth="1"/>
    <col min="9988" max="9988" width="5.85546875" customWidth="1"/>
    <col min="9990" max="9990" width="6.42578125" customWidth="1"/>
    <col min="9991" max="9991" width="7.140625" customWidth="1"/>
    <col min="9992" max="9992" width="6.28515625" customWidth="1"/>
    <col min="9994" max="9995" width="6.28515625" customWidth="1"/>
    <col min="9996" max="9996" width="7" customWidth="1"/>
    <col min="9997" max="9997" width="9.28515625" customWidth="1"/>
    <col min="10233" max="10233" width="5.5703125" customWidth="1"/>
    <col min="10234" max="10234" width="6.7109375" customWidth="1"/>
    <col min="10235" max="10235" width="6" customWidth="1"/>
    <col min="10236" max="10236" width="6.5703125" customWidth="1"/>
    <col min="10238" max="10238" width="6.140625" customWidth="1"/>
    <col min="10239" max="10239" width="7" customWidth="1"/>
    <col min="10240" max="10240" width="7.5703125" customWidth="1"/>
    <col min="10241" max="10241" width="9" customWidth="1"/>
    <col min="10242" max="10242" width="5.5703125" customWidth="1"/>
    <col min="10243" max="10243" width="4.85546875" bestFit="1" customWidth="1"/>
    <col min="10244" max="10244" width="5.85546875" customWidth="1"/>
    <col min="10246" max="10246" width="6.42578125" customWidth="1"/>
    <col min="10247" max="10247" width="7.140625" customWidth="1"/>
    <col min="10248" max="10248" width="6.28515625" customWidth="1"/>
    <col min="10250" max="10251" width="6.28515625" customWidth="1"/>
    <col min="10252" max="10252" width="7" customWidth="1"/>
    <col min="10253" max="10253" width="9.28515625" customWidth="1"/>
    <col min="10489" max="10489" width="5.5703125" customWidth="1"/>
    <col min="10490" max="10490" width="6.7109375" customWidth="1"/>
    <col min="10491" max="10491" width="6" customWidth="1"/>
    <col min="10492" max="10492" width="6.5703125" customWidth="1"/>
    <col min="10494" max="10494" width="6.140625" customWidth="1"/>
    <col min="10495" max="10495" width="7" customWidth="1"/>
    <col min="10496" max="10496" width="7.5703125" customWidth="1"/>
    <col min="10497" max="10497" width="9" customWidth="1"/>
    <col min="10498" max="10498" width="5.5703125" customWidth="1"/>
    <col min="10499" max="10499" width="4.85546875" bestFit="1" customWidth="1"/>
    <col min="10500" max="10500" width="5.85546875" customWidth="1"/>
    <col min="10502" max="10502" width="6.42578125" customWidth="1"/>
    <col min="10503" max="10503" width="7.140625" customWidth="1"/>
    <col min="10504" max="10504" width="6.28515625" customWidth="1"/>
    <col min="10506" max="10507" width="6.28515625" customWidth="1"/>
    <col min="10508" max="10508" width="7" customWidth="1"/>
    <col min="10509" max="10509" width="9.28515625" customWidth="1"/>
    <col min="10745" max="10745" width="5.5703125" customWidth="1"/>
    <col min="10746" max="10746" width="6.7109375" customWidth="1"/>
    <col min="10747" max="10747" width="6" customWidth="1"/>
    <col min="10748" max="10748" width="6.5703125" customWidth="1"/>
    <col min="10750" max="10750" width="6.140625" customWidth="1"/>
    <col min="10751" max="10751" width="7" customWidth="1"/>
    <col min="10752" max="10752" width="7.5703125" customWidth="1"/>
    <col min="10753" max="10753" width="9" customWidth="1"/>
    <col min="10754" max="10754" width="5.5703125" customWidth="1"/>
    <col min="10755" max="10755" width="4.85546875" bestFit="1" customWidth="1"/>
    <col min="10756" max="10756" width="5.85546875" customWidth="1"/>
    <col min="10758" max="10758" width="6.42578125" customWidth="1"/>
    <col min="10759" max="10759" width="7.140625" customWidth="1"/>
    <col min="10760" max="10760" width="6.28515625" customWidth="1"/>
    <col min="10762" max="10763" width="6.28515625" customWidth="1"/>
    <col min="10764" max="10764" width="7" customWidth="1"/>
    <col min="10765" max="10765" width="9.28515625" customWidth="1"/>
    <col min="11001" max="11001" width="5.5703125" customWidth="1"/>
    <col min="11002" max="11002" width="6.7109375" customWidth="1"/>
    <col min="11003" max="11003" width="6" customWidth="1"/>
    <col min="11004" max="11004" width="6.5703125" customWidth="1"/>
    <col min="11006" max="11006" width="6.140625" customWidth="1"/>
    <col min="11007" max="11007" width="7" customWidth="1"/>
    <col min="11008" max="11008" width="7.5703125" customWidth="1"/>
    <col min="11009" max="11009" width="9" customWidth="1"/>
    <col min="11010" max="11010" width="5.5703125" customWidth="1"/>
    <col min="11011" max="11011" width="4.85546875" bestFit="1" customWidth="1"/>
    <col min="11012" max="11012" width="5.85546875" customWidth="1"/>
    <col min="11014" max="11014" width="6.42578125" customWidth="1"/>
    <col min="11015" max="11015" width="7.140625" customWidth="1"/>
    <col min="11016" max="11016" width="6.28515625" customWidth="1"/>
    <col min="11018" max="11019" width="6.28515625" customWidth="1"/>
    <col min="11020" max="11020" width="7" customWidth="1"/>
    <col min="11021" max="11021" width="9.28515625" customWidth="1"/>
    <col min="11257" max="11257" width="5.5703125" customWidth="1"/>
    <col min="11258" max="11258" width="6.7109375" customWidth="1"/>
    <col min="11259" max="11259" width="6" customWidth="1"/>
    <col min="11260" max="11260" width="6.5703125" customWidth="1"/>
    <col min="11262" max="11262" width="6.140625" customWidth="1"/>
    <col min="11263" max="11263" width="7" customWidth="1"/>
    <col min="11264" max="11264" width="7.5703125" customWidth="1"/>
    <col min="11265" max="11265" width="9" customWidth="1"/>
    <col min="11266" max="11266" width="5.5703125" customWidth="1"/>
    <col min="11267" max="11267" width="4.85546875" bestFit="1" customWidth="1"/>
    <col min="11268" max="11268" width="5.85546875" customWidth="1"/>
    <col min="11270" max="11270" width="6.42578125" customWidth="1"/>
    <col min="11271" max="11271" width="7.140625" customWidth="1"/>
    <col min="11272" max="11272" width="6.28515625" customWidth="1"/>
    <col min="11274" max="11275" width="6.28515625" customWidth="1"/>
    <col min="11276" max="11276" width="7" customWidth="1"/>
    <col min="11277" max="11277" width="9.28515625" customWidth="1"/>
    <col min="11513" max="11513" width="5.5703125" customWidth="1"/>
    <col min="11514" max="11514" width="6.7109375" customWidth="1"/>
    <col min="11515" max="11515" width="6" customWidth="1"/>
    <col min="11516" max="11516" width="6.5703125" customWidth="1"/>
    <col min="11518" max="11518" width="6.140625" customWidth="1"/>
    <col min="11519" max="11519" width="7" customWidth="1"/>
    <col min="11520" max="11520" width="7.5703125" customWidth="1"/>
    <col min="11521" max="11521" width="9" customWidth="1"/>
    <col min="11522" max="11522" width="5.5703125" customWidth="1"/>
    <col min="11523" max="11523" width="4.85546875" bestFit="1" customWidth="1"/>
    <col min="11524" max="11524" width="5.85546875" customWidth="1"/>
    <col min="11526" max="11526" width="6.42578125" customWidth="1"/>
    <col min="11527" max="11527" width="7.140625" customWidth="1"/>
    <col min="11528" max="11528" width="6.28515625" customWidth="1"/>
    <col min="11530" max="11531" width="6.28515625" customWidth="1"/>
    <col min="11532" max="11532" width="7" customWidth="1"/>
    <col min="11533" max="11533" width="9.28515625" customWidth="1"/>
    <col min="11769" max="11769" width="5.5703125" customWidth="1"/>
    <col min="11770" max="11770" width="6.7109375" customWidth="1"/>
    <col min="11771" max="11771" width="6" customWidth="1"/>
    <col min="11772" max="11772" width="6.5703125" customWidth="1"/>
    <col min="11774" max="11774" width="6.140625" customWidth="1"/>
    <col min="11775" max="11775" width="7" customWidth="1"/>
    <col min="11776" max="11776" width="7.5703125" customWidth="1"/>
    <col min="11777" max="11777" width="9" customWidth="1"/>
    <col min="11778" max="11778" width="5.5703125" customWidth="1"/>
    <col min="11779" max="11779" width="4.85546875" bestFit="1" customWidth="1"/>
    <col min="11780" max="11780" width="5.85546875" customWidth="1"/>
    <col min="11782" max="11782" width="6.42578125" customWidth="1"/>
    <col min="11783" max="11783" width="7.140625" customWidth="1"/>
    <col min="11784" max="11784" width="6.28515625" customWidth="1"/>
    <col min="11786" max="11787" width="6.28515625" customWidth="1"/>
    <col min="11788" max="11788" width="7" customWidth="1"/>
    <col min="11789" max="11789" width="9.28515625" customWidth="1"/>
    <col min="12025" max="12025" width="5.5703125" customWidth="1"/>
    <col min="12026" max="12026" width="6.7109375" customWidth="1"/>
    <col min="12027" max="12027" width="6" customWidth="1"/>
    <col min="12028" max="12028" width="6.5703125" customWidth="1"/>
    <col min="12030" max="12030" width="6.140625" customWidth="1"/>
    <col min="12031" max="12031" width="7" customWidth="1"/>
    <col min="12032" max="12032" width="7.5703125" customWidth="1"/>
    <col min="12033" max="12033" width="9" customWidth="1"/>
    <col min="12034" max="12034" width="5.5703125" customWidth="1"/>
    <col min="12035" max="12035" width="4.85546875" bestFit="1" customWidth="1"/>
    <col min="12036" max="12036" width="5.85546875" customWidth="1"/>
    <col min="12038" max="12038" width="6.42578125" customWidth="1"/>
    <col min="12039" max="12039" width="7.140625" customWidth="1"/>
    <col min="12040" max="12040" width="6.28515625" customWidth="1"/>
    <col min="12042" max="12043" width="6.28515625" customWidth="1"/>
    <col min="12044" max="12044" width="7" customWidth="1"/>
    <col min="12045" max="12045" width="9.28515625" customWidth="1"/>
    <col min="12281" max="12281" width="5.5703125" customWidth="1"/>
    <col min="12282" max="12282" width="6.7109375" customWidth="1"/>
    <col min="12283" max="12283" width="6" customWidth="1"/>
    <col min="12284" max="12284" width="6.5703125" customWidth="1"/>
    <col min="12286" max="12286" width="6.140625" customWidth="1"/>
    <col min="12287" max="12287" width="7" customWidth="1"/>
    <col min="12288" max="12288" width="7.5703125" customWidth="1"/>
    <col min="12289" max="12289" width="9" customWidth="1"/>
    <col min="12290" max="12290" width="5.5703125" customWidth="1"/>
    <col min="12291" max="12291" width="4.85546875" bestFit="1" customWidth="1"/>
    <col min="12292" max="12292" width="5.85546875" customWidth="1"/>
    <col min="12294" max="12294" width="6.42578125" customWidth="1"/>
    <col min="12295" max="12295" width="7.140625" customWidth="1"/>
    <col min="12296" max="12296" width="6.28515625" customWidth="1"/>
    <col min="12298" max="12299" width="6.28515625" customWidth="1"/>
    <col min="12300" max="12300" width="7" customWidth="1"/>
    <col min="12301" max="12301" width="9.28515625" customWidth="1"/>
    <col min="12537" max="12537" width="5.5703125" customWidth="1"/>
    <col min="12538" max="12538" width="6.7109375" customWidth="1"/>
    <col min="12539" max="12539" width="6" customWidth="1"/>
    <col min="12540" max="12540" width="6.5703125" customWidth="1"/>
    <col min="12542" max="12542" width="6.140625" customWidth="1"/>
    <col min="12543" max="12543" width="7" customWidth="1"/>
    <col min="12544" max="12544" width="7.5703125" customWidth="1"/>
    <col min="12545" max="12545" width="9" customWidth="1"/>
    <col min="12546" max="12546" width="5.5703125" customWidth="1"/>
    <col min="12547" max="12547" width="4.85546875" bestFit="1" customWidth="1"/>
    <col min="12548" max="12548" width="5.85546875" customWidth="1"/>
    <col min="12550" max="12550" width="6.42578125" customWidth="1"/>
    <col min="12551" max="12551" width="7.140625" customWidth="1"/>
    <col min="12552" max="12552" width="6.28515625" customWidth="1"/>
    <col min="12554" max="12555" width="6.28515625" customWidth="1"/>
    <col min="12556" max="12556" width="7" customWidth="1"/>
    <col min="12557" max="12557" width="9.28515625" customWidth="1"/>
    <col min="12793" max="12793" width="5.5703125" customWidth="1"/>
    <col min="12794" max="12794" width="6.7109375" customWidth="1"/>
    <col min="12795" max="12795" width="6" customWidth="1"/>
    <col min="12796" max="12796" width="6.5703125" customWidth="1"/>
    <col min="12798" max="12798" width="6.140625" customWidth="1"/>
    <col min="12799" max="12799" width="7" customWidth="1"/>
    <col min="12800" max="12800" width="7.5703125" customWidth="1"/>
    <col min="12801" max="12801" width="9" customWidth="1"/>
    <col min="12802" max="12802" width="5.5703125" customWidth="1"/>
    <col min="12803" max="12803" width="4.85546875" bestFit="1" customWidth="1"/>
    <col min="12804" max="12804" width="5.85546875" customWidth="1"/>
    <col min="12806" max="12806" width="6.42578125" customWidth="1"/>
    <col min="12807" max="12807" width="7.140625" customWidth="1"/>
    <col min="12808" max="12808" width="6.28515625" customWidth="1"/>
    <col min="12810" max="12811" width="6.28515625" customWidth="1"/>
    <col min="12812" max="12812" width="7" customWidth="1"/>
    <col min="12813" max="12813" width="9.28515625" customWidth="1"/>
    <col min="13049" max="13049" width="5.5703125" customWidth="1"/>
    <col min="13050" max="13050" width="6.7109375" customWidth="1"/>
    <col min="13051" max="13051" width="6" customWidth="1"/>
    <col min="13052" max="13052" width="6.5703125" customWidth="1"/>
    <col min="13054" max="13054" width="6.140625" customWidth="1"/>
    <col min="13055" max="13055" width="7" customWidth="1"/>
    <col min="13056" max="13056" width="7.5703125" customWidth="1"/>
    <col min="13057" max="13057" width="9" customWidth="1"/>
    <col min="13058" max="13058" width="5.5703125" customWidth="1"/>
    <col min="13059" max="13059" width="4.85546875" bestFit="1" customWidth="1"/>
    <col min="13060" max="13060" width="5.85546875" customWidth="1"/>
    <col min="13062" max="13062" width="6.42578125" customWidth="1"/>
    <col min="13063" max="13063" width="7.140625" customWidth="1"/>
    <col min="13064" max="13064" width="6.28515625" customWidth="1"/>
    <col min="13066" max="13067" width="6.28515625" customWidth="1"/>
    <col min="13068" max="13068" width="7" customWidth="1"/>
    <col min="13069" max="13069" width="9.28515625" customWidth="1"/>
    <col min="13305" max="13305" width="5.5703125" customWidth="1"/>
    <col min="13306" max="13306" width="6.7109375" customWidth="1"/>
    <col min="13307" max="13307" width="6" customWidth="1"/>
    <col min="13308" max="13308" width="6.5703125" customWidth="1"/>
    <col min="13310" max="13310" width="6.140625" customWidth="1"/>
    <col min="13311" max="13311" width="7" customWidth="1"/>
    <col min="13312" max="13312" width="7.5703125" customWidth="1"/>
    <col min="13313" max="13313" width="9" customWidth="1"/>
    <col min="13314" max="13314" width="5.5703125" customWidth="1"/>
    <col min="13315" max="13315" width="4.85546875" bestFit="1" customWidth="1"/>
    <col min="13316" max="13316" width="5.85546875" customWidth="1"/>
    <col min="13318" max="13318" width="6.42578125" customWidth="1"/>
    <col min="13319" max="13319" width="7.140625" customWidth="1"/>
    <col min="13320" max="13320" width="6.28515625" customWidth="1"/>
    <col min="13322" max="13323" width="6.28515625" customWidth="1"/>
    <col min="13324" max="13324" width="7" customWidth="1"/>
    <col min="13325" max="13325" width="9.28515625" customWidth="1"/>
    <col min="13561" max="13561" width="5.5703125" customWidth="1"/>
    <col min="13562" max="13562" width="6.7109375" customWidth="1"/>
    <col min="13563" max="13563" width="6" customWidth="1"/>
    <col min="13564" max="13564" width="6.5703125" customWidth="1"/>
    <col min="13566" max="13566" width="6.140625" customWidth="1"/>
    <col min="13567" max="13567" width="7" customWidth="1"/>
    <col min="13568" max="13568" width="7.5703125" customWidth="1"/>
    <col min="13569" max="13569" width="9" customWidth="1"/>
    <col min="13570" max="13570" width="5.5703125" customWidth="1"/>
    <col min="13571" max="13571" width="4.85546875" bestFit="1" customWidth="1"/>
    <col min="13572" max="13572" width="5.85546875" customWidth="1"/>
    <col min="13574" max="13574" width="6.42578125" customWidth="1"/>
    <col min="13575" max="13575" width="7.140625" customWidth="1"/>
    <col min="13576" max="13576" width="6.28515625" customWidth="1"/>
    <col min="13578" max="13579" width="6.28515625" customWidth="1"/>
    <col min="13580" max="13580" width="7" customWidth="1"/>
    <col min="13581" max="13581" width="9.28515625" customWidth="1"/>
    <col min="13817" max="13817" width="5.5703125" customWidth="1"/>
    <col min="13818" max="13818" width="6.7109375" customWidth="1"/>
    <col min="13819" max="13819" width="6" customWidth="1"/>
    <col min="13820" max="13820" width="6.5703125" customWidth="1"/>
    <col min="13822" max="13822" width="6.140625" customWidth="1"/>
    <col min="13823" max="13823" width="7" customWidth="1"/>
    <col min="13824" max="13824" width="7.5703125" customWidth="1"/>
    <col min="13825" max="13825" width="9" customWidth="1"/>
    <col min="13826" max="13826" width="5.5703125" customWidth="1"/>
    <col min="13827" max="13827" width="4.85546875" bestFit="1" customWidth="1"/>
    <col min="13828" max="13828" width="5.85546875" customWidth="1"/>
    <col min="13830" max="13830" width="6.42578125" customWidth="1"/>
    <col min="13831" max="13831" width="7.140625" customWidth="1"/>
    <col min="13832" max="13832" width="6.28515625" customWidth="1"/>
    <col min="13834" max="13835" width="6.28515625" customWidth="1"/>
    <col min="13836" max="13836" width="7" customWidth="1"/>
    <col min="13837" max="13837" width="9.28515625" customWidth="1"/>
    <col min="14073" max="14073" width="5.5703125" customWidth="1"/>
    <col min="14074" max="14074" width="6.7109375" customWidth="1"/>
    <col min="14075" max="14075" width="6" customWidth="1"/>
    <col min="14076" max="14076" width="6.5703125" customWidth="1"/>
    <col min="14078" max="14078" width="6.140625" customWidth="1"/>
    <col min="14079" max="14079" width="7" customWidth="1"/>
    <col min="14080" max="14080" width="7.5703125" customWidth="1"/>
    <col min="14081" max="14081" width="9" customWidth="1"/>
    <col min="14082" max="14082" width="5.5703125" customWidth="1"/>
    <col min="14083" max="14083" width="4.85546875" bestFit="1" customWidth="1"/>
    <col min="14084" max="14084" width="5.85546875" customWidth="1"/>
    <col min="14086" max="14086" width="6.42578125" customWidth="1"/>
    <col min="14087" max="14087" width="7.140625" customWidth="1"/>
    <col min="14088" max="14088" width="6.28515625" customWidth="1"/>
    <col min="14090" max="14091" width="6.28515625" customWidth="1"/>
    <col min="14092" max="14092" width="7" customWidth="1"/>
    <col min="14093" max="14093" width="9.28515625" customWidth="1"/>
    <col min="14329" max="14329" width="5.5703125" customWidth="1"/>
    <col min="14330" max="14330" width="6.7109375" customWidth="1"/>
    <col min="14331" max="14331" width="6" customWidth="1"/>
    <col min="14332" max="14332" width="6.5703125" customWidth="1"/>
    <col min="14334" max="14334" width="6.140625" customWidth="1"/>
    <col min="14335" max="14335" width="7" customWidth="1"/>
    <col min="14336" max="14336" width="7.5703125" customWidth="1"/>
    <col min="14337" max="14337" width="9" customWidth="1"/>
    <col min="14338" max="14338" width="5.5703125" customWidth="1"/>
    <col min="14339" max="14339" width="4.85546875" bestFit="1" customWidth="1"/>
    <col min="14340" max="14340" width="5.85546875" customWidth="1"/>
    <col min="14342" max="14342" width="6.42578125" customWidth="1"/>
    <col min="14343" max="14343" width="7.140625" customWidth="1"/>
    <col min="14344" max="14344" width="6.28515625" customWidth="1"/>
    <col min="14346" max="14347" width="6.28515625" customWidth="1"/>
    <col min="14348" max="14348" width="7" customWidth="1"/>
    <col min="14349" max="14349" width="9.28515625" customWidth="1"/>
    <col min="14585" max="14585" width="5.5703125" customWidth="1"/>
    <col min="14586" max="14586" width="6.7109375" customWidth="1"/>
    <col min="14587" max="14587" width="6" customWidth="1"/>
    <col min="14588" max="14588" width="6.5703125" customWidth="1"/>
    <col min="14590" max="14590" width="6.140625" customWidth="1"/>
    <col min="14591" max="14591" width="7" customWidth="1"/>
    <col min="14592" max="14592" width="7.5703125" customWidth="1"/>
    <col min="14593" max="14593" width="9" customWidth="1"/>
    <col min="14594" max="14594" width="5.5703125" customWidth="1"/>
    <col min="14595" max="14595" width="4.85546875" bestFit="1" customWidth="1"/>
    <col min="14596" max="14596" width="5.85546875" customWidth="1"/>
    <col min="14598" max="14598" width="6.42578125" customWidth="1"/>
    <col min="14599" max="14599" width="7.140625" customWidth="1"/>
    <col min="14600" max="14600" width="6.28515625" customWidth="1"/>
    <col min="14602" max="14603" width="6.28515625" customWidth="1"/>
    <col min="14604" max="14604" width="7" customWidth="1"/>
    <col min="14605" max="14605" width="9.28515625" customWidth="1"/>
    <col min="14841" max="14841" width="5.5703125" customWidth="1"/>
    <col min="14842" max="14842" width="6.7109375" customWidth="1"/>
    <col min="14843" max="14843" width="6" customWidth="1"/>
    <col min="14844" max="14844" width="6.5703125" customWidth="1"/>
    <col min="14846" max="14846" width="6.140625" customWidth="1"/>
    <col min="14847" max="14847" width="7" customWidth="1"/>
    <col min="14848" max="14848" width="7.5703125" customWidth="1"/>
    <col min="14849" max="14849" width="9" customWidth="1"/>
    <col min="14850" max="14850" width="5.5703125" customWidth="1"/>
    <col min="14851" max="14851" width="4.85546875" bestFit="1" customWidth="1"/>
    <col min="14852" max="14852" width="5.85546875" customWidth="1"/>
    <col min="14854" max="14854" width="6.42578125" customWidth="1"/>
    <col min="14855" max="14855" width="7.140625" customWidth="1"/>
    <col min="14856" max="14856" width="6.28515625" customWidth="1"/>
    <col min="14858" max="14859" width="6.28515625" customWidth="1"/>
    <col min="14860" max="14860" width="7" customWidth="1"/>
    <col min="14861" max="14861" width="9.28515625" customWidth="1"/>
    <col min="15097" max="15097" width="5.5703125" customWidth="1"/>
    <col min="15098" max="15098" width="6.7109375" customWidth="1"/>
    <col min="15099" max="15099" width="6" customWidth="1"/>
    <col min="15100" max="15100" width="6.5703125" customWidth="1"/>
    <col min="15102" max="15102" width="6.140625" customWidth="1"/>
    <col min="15103" max="15103" width="7" customWidth="1"/>
    <col min="15104" max="15104" width="7.5703125" customWidth="1"/>
    <col min="15105" max="15105" width="9" customWidth="1"/>
    <col min="15106" max="15106" width="5.5703125" customWidth="1"/>
    <col min="15107" max="15107" width="4.85546875" bestFit="1" customWidth="1"/>
    <col min="15108" max="15108" width="5.85546875" customWidth="1"/>
    <col min="15110" max="15110" width="6.42578125" customWidth="1"/>
    <col min="15111" max="15111" width="7.140625" customWidth="1"/>
    <col min="15112" max="15112" width="6.28515625" customWidth="1"/>
    <col min="15114" max="15115" width="6.28515625" customWidth="1"/>
    <col min="15116" max="15116" width="7" customWidth="1"/>
    <col min="15117" max="15117" width="9.28515625" customWidth="1"/>
    <col min="15353" max="15353" width="5.5703125" customWidth="1"/>
    <col min="15354" max="15354" width="6.7109375" customWidth="1"/>
    <col min="15355" max="15355" width="6" customWidth="1"/>
    <col min="15356" max="15356" width="6.5703125" customWidth="1"/>
    <col min="15358" max="15358" width="6.140625" customWidth="1"/>
    <col min="15359" max="15359" width="7" customWidth="1"/>
    <col min="15360" max="15360" width="7.5703125" customWidth="1"/>
    <col min="15361" max="15361" width="9" customWidth="1"/>
    <col min="15362" max="15362" width="5.5703125" customWidth="1"/>
    <col min="15363" max="15363" width="4.85546875" bestFit="1" customWidth="1"/>
    <col min="15364" max="15364" width="5.85546875" customWidth="1"/>
    <col min="15366" max="15366" width="6.42578125" customWidth="1"/>
    <col min="15367" max="15367" width="7.140625" customWidth="1"/>
    <col min="15368" max="15368" width="6.28515625" customWidth="1"/>
    <col min="15370" max="15371" width="6.28515625" customWidth="1"/>
    <col min="15372" max="15372" width="7" customWidth="1"/>
    <col min="15373" max="15373" width="9.28515625" customWidth="1"/>
    <col min="15609" max="15609" width="5.5703125" customWidth="1"/>
    <col min="15610" max="15610" width="6.7109375" customWidth="1"/>
    <col min="15611" max="15611" width="6" customWidth="1"/>
    <col min="15612" max="15612" width="6.5703125" customWidth="1"/>
    <col min="15614" max="15614" width="6.140625" customWidth="1"/>
    <col min="15615" max="15615" width="7" customWidth="1"/>
    <col min="15616" max="15616" width="7.5703125" customWidth="1"/>
    <col min="15617" max="15617" width="9" customWidth="1"/>
    <col min="15618" max="15618" width="5.5703125" customWidth="1"/>
    <col min="15619" max="15619" width="4.85546875" bestFit="1" customWidth="1"/>
    <col min="15620" max="15620" width="5.85546875" customWidth="1"/>
    <col min="15622" max="15622" width="6.42578125" customWidth="1"/>
    <col min="15623" max="15623" width="7.140625" customWidth="1"/>
    <col min="15624" max="15624" width="6.28515625" customWidth="1"/>
    <col min="15626" max="15627" width="6.28515625" customWidth="1"/>
    <col min="15628" max="15628" width="7" customWidth="1"/>
    <col min="15629" max="15629" width="9.28515625" customWidth="1"/>
    <col min="15865" max="15865" width="5.5703125" customWidth="1"/>
    <col min="15866" max="15866" width="6.7109375" customWidth="1"/>
    <col min="15867" max="15867" width="6" customWidth="1"/>
    <col min="15868" max="15868" width="6.5703125" customWidth="1"/>
    <col min="15870" max="15870" width="6.140625" customWidth="1"/>
    <col min="15871" max="15871" width="7" customWidth="1"/>
    <col min="15872" max="15872" width="7.5703125" customWidth="1"/>
    <col min="15873" max="15873" width="9" customWidth="1"/>
    <col min="15874" max="15874" width="5.5703125" customWidth="1"/>
    <col min="15875" max="15875" width="4.85546875" bestFit="1" customWidth="1"/>
    <col min="15876" max="15876" width="5.85546875" customWidth="1"/>
    <col min="15878" max="15878" width="6.42578125" customWidth="1"/>
    <col min="15879" max="15879" width="7.140625" customWidth="1"/>
    <col min="15880" max="15880" width="6.28515625" customWidth="1"/>
    <col min="15882" max="15883" width="6.28515625" customWidth="1"/>
    <col min="15884" max="15884" width="7" customWidth="1"/>
    <col min="15885" max="15885" width="9.28515625" customWidth="1"/>
    <col min="16121" max="16121" width="5.5703125" customWidth="1"/>
    <col min="16122" max="16122" width="6.7109375" customWidth="1"/>
    <col min="16123" max="16123" width="6" customWidth="1"/>
    <col min="16124" max="16124" width="6.5703125" customWidth="1"/>
    <col min="16126" max="16126" width="6.140625" customWidth="1"/>
    <col min="16127" max="16127" width="7" customWidth="1"/>
    <col min="16128" max="16128" width="7.5703125" customWidth="1"/>
    <col min="16129" max="16129" width="9" customWidth="1"/>
    <col min="16130" max="16130" width="5.5703125" customWidth="1"/>
    <col min="16131" max="16131" width="4.85546875" bestFit="1" customWidth="1"/>
    <col min="16132" max="16132" width="5.85546875" customWidth="1"/>
    <col min="16134" max="16134" width="6.42578125" customWidth="1"/>
    <col min="16135" max="16135" width="7.140625" customWidth="1"/>
    <col min="16136" max="16136" width="6.28515625" customWidth="1"/>
    <col min="16138" max="16139" width="6.28515625" customWidth="1"/>
    <col min="16140" max="16140" width="7" customWidth="1"/>
    <col min="16141" max="16141" width="9.28515625" customWidth="1"/>
  </cols>
  <sheetData>
    <row r="1" spans="1:22" ht="15.75" customHeight="1" thickBot="1" x14ac:dyDescent="0.3">
      <c r="A1" s="365"/>
      <c r="B1" s="627" t="s">
        <v>64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2" s="324" customFormat="1" ht="22.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  <c r="V2" s="346"/>
    </row>
    <row r="3" spans="1:22" s="324" customFormat="1" ht="15.75" customHeight="1" x14ac:dyDescent="0.25">
      <c r="A3" s="360" t="s">
        <v>29</v>
      </c>
      <c r="B3" s="347">
        <v>676</v>
      </c>
      <c r="C3" s="348">
        <v>453</v>
      </c>
      <c r="D3" s="639">
        <v>1129</v>
      </c>
      <c r="E3" s="641"/>
      <c r="F3" s="670">
        <v>41387.580000000009</v>
      </c>
      <c r="G3" s="671"/>
      <c r="H3" s="672"/>
      <c r="I3" s="658">
        <v>36.658618246235612</v>
      </c>
      <c r="J3" s="659"/>
      <c r="K3" s="361" t="s">
        <v>33</v>
      </c>
      <c r="L3" s="349">
        <v>6317</v>
      </c>
      <c r="M3" s="340">
        <v>4463</v>
      </c>
      <c r="N3" s="639">
        <v>10780</v>
      </c>
      <c r="O3" s="640"/>
      <c r="P3" s="641"/>
      <c r="Q3" s="647">
        <v>376983.46000000008</v>
      </c>
      <c r="R3" s="648"/>
      <c r="S3" s="648"/>
      <c r="T3" s="632">
        <v>34.970636363636373</v>
      </c>
      <c r="U3" s="633"/>
      <c r="V3" s="357"/>
    </row>
    <row r="4" spans="1:22" s="324" customFormat="1" x14ac:dyDescent="0.25">
      <c r="A4" s="361" t="s">
        <v>30</v>
      </c>
      <c r="B4" s="349">
        <v>5070</v>
      </c>
      <c r="C4" s="350">
        <v>1045</v>
      </c>
      <c r="D4" s="642">
        <v>6115</v>
      </c>
      <c r="E4" s="644"/>
      <c r="F4" s="677">
        <v>206729.24</v>
      </c>
      <c r="G4" s="678"/>
      <c r="H4" s="679"/>
      <c r="I4" s="634">
        <v>33.80690760425184</v>
      </c>
      <c r="J4" s="635"/>
      <c r="K4" s="361" t="s">
        <v>34</v>
      </c>
      <c r="L4" s="349">
        <v>17801</v>
      </c>
      <c r="M4" s="340">
        <v>2241</v>
      </c>
      <c r="N4" s="642">
        <v>20042</v>
      </c>
      <c r="O4" s="643"/>
      <c r="P4" s="644"/>
      <c r="Q4" s="649">
        <v>662235.11000000034</v>
      </c>
      <c r="R4" s="650"/>
      <c r="S4" s="650"/>
      <c r="T4" s="634">
        <v>33.042366530286415</v>
      </c>
      <c r="U4" s="635"/>
      <c r="V4" s="357"/>
    </row>
    <row r="5" spans="1:22" s="324" customFormat="1" x14ac:dyDescent="0.25">
      <c r="A5" s="361" t="s">
        <v>31</v>
      </c>
      <c r="B5" s="349">
        <v>2374</v>
      </c>
      <c r="C5" s="350">
        <v>1197</v>
      </c>
      <c r="D5" s="642">
        <v>3571</v>
      </c>
      <c r="E5" s="644"/>
      <c r="F5" s="677">
        <v>125986.29999999997</v>
      </c>
      <c r="G5" s="678"/>
      <c r="H5" s="679"/>
      <c r="I5" s="634">
        <v>35.28039764771772</v>
      </c>
      <c r="J5" s="635"/>
      <c r="K5" s="361" t="s">
        <v>35</v>
      </c>
      <c r="L5" s="349">
        <v>26904</v>
      </c>
      <c r="M5" s="340">
        <v>7274</v>
      </c>
      <c r="N5" s="642">
        <v>34178</v>
      </c>
      <c r="O5" s="643"/>
      <c r="P5" s="644"/>
      <c r="Q5" s="649">
        <v>1200952.5650000002</v>
      </c>
      <c r="R5" s="650"/>
      <c r="S5" s="650"/>
      <c r="T5" s="634">
        <v>35.138175580782963</v>
      </c>
      <c r="U5" s="635"/>
      <c r="V5" s="357"/>
    </row>
    <row r="6" spans="1:22" s="324" customFormat="1" ht="15.75" thickBot="1" x14ac:dyDescent="0.3">
      <c r="A6" s="362" t="s">
        <v>32</v>
      </c>
      <c r="B6" s="351">
        <v>8750</v>
      </c>
      <c r="C6" s="352">
        <v>2421</v>
      </c>
      <c r="D6" s="664">
        <v>11171</v>
      </c>
      <c r="E6" s="666"/>
      <c r="F6" s="680">
        <v>381281.0199999999</v>
      </c>
      <c r="G6" s="681"/>
      <c r="H6" s="682"/>
      <c r="I6" s="656">
        <v>34.131323963834923</v>
      </c>
      <c r="J6" s="657"/>
      <c r="K6" s="363" t="s">
        <v>36</v>
      </c>
      <c r="L6" s="353">
        <v>22737</v>
      </c>
      <c r="M6" s="341">
        <v>3487</v>
      </c>
      <c r="N6" s="664">
        <v>26224</v>
      </c>
      <c r="O6" s="665"/>
      <c r="P6" s="666"/>
      <c r="Q6" s="652">
        <v>901994.24999999977</v>
      </c>
      <c r="R6" s="653"/>
      <c r="S6" s="653"/>
      <c r="T6" s="656">
        <v>34.395753889566798</v>
      </c>
      <c r="U6" s="657"/>
      <c r="V6" s="357"/>
    </row>
    <row r="7" spans="1:22" s="324" customFormat="1" ht="21.75" customHeight="1" thickBot="1" x14ac:dyDescent="0.3">
      <c r="A7" s="342"/>
      <c r="B7" s="343"/>
      <c r="C7" s="343"/>
      <c r="D7" s="344"/>
      <c r="E7" s="344"/>
      <c r="F7" s="354"/>
      <c r="G7" s="343"/>
      <c r="H7" s="343"/>
      <c r="I7" s="660"/>
      <c r="J7" s="661"/>
      <c r="K7" s="355" t="s">
        <v>37</v>
      </c>
      <c r="L7" s="356">
        <v>90629</v>
      </c>
      <c r="M7" s="359">
        <v>22581</v>
      </c>
      <c r="N7" s="667">
        <v>113210</v>
      </c>
      <c r="O7" s="668"/>
      <c r="P7" s="669"/>
      <c r="Q7" s="654">
        <f>SUM(F3+F4+F5+F6+Q3+Q4+Q5+Q6)</f>
        <v>3897549.5250000004</v>
      </c>
      <c r="R7" s="655"/>
      <c r="S7" s="655"/>
      <c r="T7" s="662">
        <v>34.427608205988875</v>
      </c>
      <c r="U7" s="663"/>
      <c r="V7" s="358"/>
    </row>
    <row r="8" spans="1:22" s="465" customFormat="1" ht="42.75" customHeight="1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  <c r="V8" s="358"/>
    </row>
    <row r="9" spans="1:22" ht="11.25" customHeight="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2" ht="12" customHeight="1" thickBot="1" x14ac:dyDescent="0.3">
      <c r="A10" s="331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2" ht="13.5" customHeight="1" thickBot="1" x14ac:dyDescent="0.3">
      <c r="A11" s="24"/>
      <c r="B11" s="687" t="s">
        <v>52</v>
      </c>
      <c r="C11" s="687"/>
      <c r="D11" s="687"/>
      <c r="E11" s="688"/>
      <c r="F11" s="689" t="s">
        <v>53</v>
      </c>
      <c r="G11" s="689"/>
      <c r="H11" s="689"/>
      <c r="I11" s="690"/>
      <c r="J11" s="691" t="s">
        <v>54</v>
      </c>
      <c r="K11" s="691"/>
      <c r="L11" s="691"/>
      <c r="M11" s="692"/>
      <c r="N11" s="693" t="s">
        <v>55</v>
      </c>
      <c r="O11" s="693"/>
      <c r="P11" s="693"/>
      <c r="Q11" s="694"/>
      <c r="R11" s="673" t="s">
        <v>56</v>
      </c>
      <c r="S11" s="673"/>
      <c r="T11" s="673"/>
      <c r="U11" s="674"/>
    </row>
    <row r="12" spans="1:22" ht="26.25" thickBot="1" x14ac:dyDescent="0.3">
      <c r="A12" s="19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2" x14ac:dyDescent="0.25">
      <c r="A13" s="72" t="s">
        <v>29</v>
      </c>
      <c r="B13" s="252">
        <v>63</v>
      </c>
      <c r="C13" s="74">
        <v>29</v>
      </c>
      <c r="D13" s="57">
        <f>SUM(B13:C13)</f>
        <v>92</v>
      </c>
      <c r="E13" s="290">
        <v>3375.3199999999997</v>
      </c>
      <c r="F13" s="391">
        <v>65</v>
      </c>
      <c r="G13" s="392">
        <v>46</v>
      </c>
      <c r="H13" s="393">
        <v>111</v>
      </c>
      <c r="I13" s="394">
        <v>4134.7400000000007</v>
      </c>
      <c r="J13" s="293">
        <v>73</v>
      </c>
      <c r="K13" s="77">
        <v>48</v>
      </c>
      <c r="L13" s="54">
        <v>121</v>
      </c>
      <c r="M13" s="299">
        <v>4587.7299999999996</v>
      </c>
      <c r="N13" s="296">
        <v>70</v>
      </c>
      <c r="O13" s="168">
        <v>53</v>
      </c>
      <c r="P13" s="151">
        <v>123</v>
      </c>
      <c r="Q13" s="305">
        <v>4632.16</v>
      </c>
      <c r="R13" s="302">
        <v>72</v>
      </c>
      <c r="S13" s="121">
        <v>50</v>
      </c>
      <c r="T13" s="122">
        <v>122</v>
      </c>
      <c r="U13" s="229">
        <v>4485.6000000000004</v>
      </c>
    </row>
    <row r="14" spans="1:22" x14ac:dyDescent="0.25">
      <c r="A14" s="17" t="s">
        <v>30</v>
      </c>
      <c r="B14" s="253">
        <v>473</v>
      </c>
      <c r="C14" s="55">
        <v>79</v>
      </c>
      <c r="D14" s="57">
        <f t="shared" ref="D14:D20" si="0">SUM(B14:C14)</f>
        <v>552</v>
      </c>
      <c r="E14" s="291">
        <v>18685.119999999995</v>
      </c>
      <c r="F14" s="395">
        <v>505</v>
      </c>
      <c r="G14" s="396">
        <v>103</v>
      </c>
      <c r="H14" s="393">
        <v>608</v>
      </c>
      <c r="I14" s="397">
        <v>20500.109999999997</v>
      </c>
      <c r="J14" s="294">
        <v>532</v>
      </c>
      <c r="K14" s="71">
        <v>113</v>
      </c>
      <c r="L14" s="54">
        <v>645</v>
      </c>
      <c r="M14" s="300">
        <v>21678.09</v>
      </c>
      <c r="N14" s="297">
        <v>527</v>
      </c>
      <c r="O14" s="170">
        <v>120</v>
      </c>
      <c r="P14" s="151">
        <v>647</v>
      </c>
      <c r="Q14" s="306">
        <v>21883.390000000003</v>
      </c>
      <c r="R14" s="303">
        <v>532</v>
      </c>
      <c r="S14" s="123">
        <v>123</v>
      </c>
      <c r="T14" s="122">
        <v>655</v>
      </c>
      <c r="U14" s="230">
        <v>22099.99</v>
      </c>
    </row>
    <row r="15" spans="1:22" x14ac:dyDescent="0.25">
      <c r="A15" s="17" t="s">
        <v>31</v>
      </c>
      <c r="B15" s="253">
        <v>209</v>
      </c>
      <c r="C15" s="55">
        <v>112</v>
      </c>
      <c r="D15" s="57">
        <f t="shared" si="0"/>
        <v>321</v>
      </c>
      <c r="E15" s="291">
        <v>11538.539999999997</v>
      </c>
      <c r="F15" s="395">
        <v>230</v>
      </c>
      <c r="G15" s="396">
        <v>134</v>
      </c>
      <c r="H15" s="393">
        <v>364</v>
      </c>
      <c r="I15" s="397">
        <v>13044.799999999997</v>
      </c>
      <c r="J15" s="294">
        <v>240</v>
      </c>
      <c r="K15" s="71">
        <v>140</v>
      </c>
      <c r="L15" s="54">
        <v>380</v>
      </c>
      <c r="M15" s="300">
        <v>13479.2</v>
      </c>
      <c r="N15" s="297">
        <v>247</v>
      </c>
      <c r="O15" s="170">
        <v>140</v>
      </c>
      <c r="P15" s="151">
        <v>387</v>
      </c>
      <c r="Q15" s="306">
        <v>13767.869999999999</v>
      </c>
      <c r="R15" s="303">
        <v>247</v>
      </c>
      <c r="S15" s="123">
        <v>139</v>
      </c>
      <c r="T15" s="122">
        <v>386</v>
      </c>
      <c r="U15" s="230">
        <v>13714.569999999998</v>
      </c>
    </row>
    <row r="16" spans="1:22" x14ac:dyDescent="0.25">
      <c r="A16" s="17" t="s">
        <v>32</v>
      </c>
      <c r="B16" s="253">
        <v>820</v>
      </c>
      <c r="C16" s="55">
        <v>177</v>
      </c>
      <c r="D16" s="57">
        <f t="shared" si="0"/>
        <v>997</v>
      </c>
      <c r="E16" s="291">
        <v>34235.639999999978</v>
      </c>
      <c r="F16" s="395">
        <v>863</v>
      </c>
      <c r="G16" s="396">
        <v>252</v>
      </c>
      <c r="H16" s="393">
        <v>1115</v>
      </c>
      <c r="I16" s="397">
        <v>38424.549999999988</v>
      </c>
      <c r="J16" s="294">
        <v>905</v>
      </c>
      <c r="K16" s="71">
        <v>254</v>
      </c>
      <c r="L16" s="54">
        <v>1159</v>
      </c>
      <c r="M16" s="300">
        <v>40061.499999999985</v>
      </c>
      <c r="N16" s="297">
        <v>912</v>
      </c>
      <c r="O16" s="170">
        <v>272</v>
      </c>
      <c r="P16" s="151">
        <v>1184</v>
      </c>
      <c r="Q16" s="306">
        <v>40517.96</v>
      </c>
      <c r="R16" s="303">
        <v>914</v>
      </c>
      <c r="S16" s="123">
        <v>283</v>
      </c>
      <c r="T16" s="122">
        <v>1197</v>
      </c>
      <c r="U16" s="230">
        <v>40943.849999999977</v>
      </c>
    </row>
    <row r="17" spans="1:21" x14ac:dyDescent="0.25">
      <c r="A17" s="17" t="s">
        <v>33</v>
      </c>
      <c r="B17" s="253">
        <v>607</v>
      </c>
      <c r="C17" s="55">
        <v>366</v>
      </c>
      <c r="D17" s="57">
        <f t="shared" si="0"/>
        <v>973</v>
      </c>
      <c r="E17" s="291">
        <v>34474.030000000021</v>
      </c>
      <c r="F17" s="395">
        <v>642</v>
      </c>
      <c r="G17" s="396">
        <v>466</v>
      </c>
      <c r="H17" s="393">
        <v>1108</v>
      </c>
      <c r="I17" s="397">
        <v>39029.69</v>
      </c>
      <c r="J17" s="294">
        <v>676</v>
      </c>
      <c r="K17" s="71">
        <v>478</v>
      </c>
      <c r="L17" s="54">
        <v>1154</v>
      </c>
      <c r="M17" s="300">
        <v>40360.719999999994</v>
      </c>
      <c r="N17" s="297">
        <v>671</v>
      </c>
      <c r="O17" s="170">
        <v>498</v>
      </c>
      <c r="P17" s="151">
        <v>1169</v>
      </c>
      <c r="Q17" s="306">
        <v>41091.549999999996</v>
      </c>
      <c r="R17" s="303">
        <v>674</v>
      </c>
      <c r="S17" s="123">
        <v>520</v>
      </c>
      <c r="T17" s="122">
        <v>1194</v>
      </c>
      <c r="U17" s="230">
        <v>42028.229999999996</v>
      </c>
    </row>
    <row r="18" spans="1:21" x14ac:dyDescent="0.25">
      <c r="A18" s="17" t="s">
        <v>34</v>
      </c>
      <c r="B18" s="253">
        <v>1900</v>
      </c>
      <c r="C18" s="55">
        <v>207</v>
      </c>
      <c r="D18" s="57">
        <f t="shared" si="0"/>
        <v>2107</v>
      </c>
      <c r="E18" s="291">
        <v>62918.630000000019</v>
      </c>
      <c r="F18" s="395">
        <v>1839</v>
      </c>
      <c r="G18" s="396">
        <v>242</v>
      </c>
      <c r="H18" s="393">
        <v>2081</v>
      </c>
      <c r="I18" s="397">
        <v>69643.530000000042</v>
      </c>
      <c r="J18" s="294">
        <v>1853</v>
      </c>
      <c r="K18" s="71">
        <v>248</v>
      </c>
      <c r="L18" s="54">
        <v>2101</v>
      </c>
      <c r="M18" s="300">
        <v>70418.130000000063</v>
      </c>
      <c r="N18" s="297">
        <v>1835</v>
      </c>
      <c r="O18" s="170">
        <v>246</v>
      </c>
      <c r="P18" s="151">
        <v>2081</v>
      </c>
      <c r="Q18" s="306">
        <v>70434.840000000026</v>
      </c>
      <c r="R18" s="303">
        <v>1878</v>
      </c>
      <c r="S18" s="123">
        <v>256</v>
      </c>
      <c r="T18" s="122">
        <v>2134</v>
      </c>
      <c r="U18" s="230">
        <v>71865.020000000062</v>
      </c>
    </row>
    <row r="19" spans="1:21" x14ac:dyDescent="0.25">
      <c r="A19" s="17" t="s">
        <v>35</v>
      </c>
      <c r="B19" s="253">
        <v>2623</v>
      </c>
      <c r="C19" s="55">
        <v>616</v>
      </c>
      <c r="D19" s="57">
        <f t="shared" si="0"/>
        <v>3239</v>
      </c>
      <c r="E19" s="291">
        <v>112902.23000000005</v>
      </c>
      <c r="F19" s="395">
        <v>2730</v>
      </c>
      <c r="G19" s="396">
        <v>818</v>
      </c>
      <c r="H19" s="393">
        <v>3548</v>
      </c>
      <c r="I19" s="397">
        <v>123590.34500000002</v>
      </c>
      <c r="J19" s="294">
        <v>2799</v>
      </c>
      <c r="K19" s="71">
        <v>833</v>
      </c>
      <c r="L19" s="54">
        <v>3632</v>
      </c>
      <c r="M19" s="300">
        <v>125617.99999999997</v>
      </c>
      <c r="N19" s="297">
        <v>2845</v>
      </c>
      <c r="O19" s="170">
        <v>840</v>
      </c>
      <c r="P19" s="151">
        <v>3685</v>
      </c>
      <c r="Q19" s="306">
        <v>127776.02999999996</v>
      </c>
      <c r="R19" s="303">
        <v>2769</v>
      </c>
      <c r="S19" s="123">
        <v>860</v>
      </c>
      <c r="T19" s="122">
        <v>3629</v>
      </c>
      <c r="U19" s="230">
        <v>125661.34</v>
      </c>
    </row>
    <row r="20" spans="1:21" ht="15.75" thickBot="1" x14ac:dyDescent="0.3">
      <c r="A20" s="18" t="s">
        <v>36</v>
      </c>
      <c r="B20" s="254">
        <v>2201</v>
      </c>
      <c r="C20" s="80">
        <v>238</v>
      </c>
      <c r="D20" s="81">
        <f t="shared" si="0"/>
        <v>2439</v>
      </c>
      <c r="E20" s="292">
        <v>83372.47000000003</v>
      </c>
      <c r="F20" s="398">
        <v>2348</v>
      </c>
      <c r="G20" s="399">
        <v>375</v>
      </c>
      <c r="H20" s="400">
        <v>2723</v>
      </c>
      <c r="I20" s="401">
        <v>93190.26999999999</v>
      </c>
      <c r="J20" s="295">
        <v>2403</v>
      </c>
      <c r="K20" s="85">
        <v>388</v>
      </c>
      <c r="L20" s="233">
        <v>2791</v>
      </c>
      <c r="M20" s="301">
        <v>94725.57</v>
      </c>
      <c r="N20" s="298">
        <v>2308</v>
      </c>
      <c r="O20" s="172">
        <v>406</v>
      </c>
      <c r="P20" s="150">
        <v>2714</v>
      </c>
      <c r="Q20" s="307">
        <v>94815.949999999983</v>
      </c>
      <c r="R20" s="304">
        <v>2414</v>
      </c>
      <c r="S20" s="124">
        <v>420</v>
      </c>
      <c r="T20" s="109">
        <v>2834</v>
      </c>
      <c r="U20" s="231">
        <v>95842.940000000031</v>
      </c>
    </row>
    <row r="21" spans="1:21" ht="15.75" thickBot="1" x14ac:dyDescent="0.3">
      <c r="A21" s="78" t="s">
        <v>37</v>
      </c>
      <c r="B21" s="255">
        <f>SUM(B13:B20)</f>
        <v>8896</v>
      </c>
      <c r="C21" s="256">
        <f>SUM(C13:C20)</f>
        <v>1824</v>
      </c>
      <c r="D21" s="227">
        <v>10720</v>
      </c>
      <c r="E21" s="257">
        <f t="shared" ref="E21:K21" si="1">SUM(E13:E20)</f>
        <v>361501.9800000001</v>
      </c>
      <c r="F21" s="402">
        <f t="shared" si="1"/>
        <v>9222</v>
      </c>
      <c r="G21" s="403">
        <f t="shared" si="1"/>
        <v>2436</v>
      </c>
      <c r="H21" s="284">
        <f t="shared" si="1"/>
        <v>11658</v>
      </c>
      <c r="I21" s="404">
        <f t="shared" si="1"/>
        <v>401558.03500000003</v>
      </c>
      <c r="J21" s="66">
        <f t="shared" si="1"/>
        <v>9481</v>
      </c>
      <c r="K21" s="66">
        <f t="shared" si="1"/>
        <v>2502</v>
      </c>
      <c r="L21" s="234">
        <v>11983</v>
      </c>
      <c r="M21" s="68">
        <f>SUM(M13:M20)</f>
        <v>410928.94</v>
      </c>
      <c r="N21" s="174">
        <f>SUM(N13:N20)</f>
        <v>9415</v>
      </c>
      <c r="O21" s="175">
        <f>SUM(O13:O20)</f>
        <v>2575</v>
      </c>
      <c r="P21" s="228">
        <v>11990</v>
      </c>
      <c r="Q21" s="177">
        <f>SUM(Q13:Q20)</f>
        <v>414919.75</v>
      </c>
      <c r="R21" s="126">
        <f>SUM(R13:R20)</f>
        <v>9500</v>
      </c>
      <c r="S21" s="166">
        <f>SUM(S13:S20)</f>
        <v>2651</v>
      </c>
      <c r="T21" s="226">
        <v>12151</v>
      </c>
      <c r="U21" s="232">
        <f>SUM(U13:U20)</f>
        <v>416641.54000000004</v>
      </c>
    </row>
    <row r="22" spans="1:21" ht="6" customHeight="1" thickBot="1" x14ac:dyDescent="0.3">
      <c r="A22" s="11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2" customHeight="1" thickBot="1" x14ac:dyDescent="0.3">
      <c r="A23" s="15"/>
      <c r="B23" s="673" t="s">
        <v>57</v>
      </c>
      <c r="C23" s="673"/>
      <c r="D23" s="673"/>
      <c r="E23" s="674"/>
      <c r="F23" s="675" t="s">
        <v>58</v>
      </c>
      <c r="G23" s="675"/>
      <c r="H23" s="675"/>
      <c r="I23" s="676"/>
      <c r="J23" s="683" t="s">
        <v>59</v>
      </c>
      <c r="K23" s="683"/>
      <c r="L23" s="683"/>
      <c r="M23" s="684"/>
      <c r="N23" s="673" t="s">
        <v>60</v>
      </c>
      <c r="O23" s="673"/>
      <c r="P23" s="673"/>
      <c r="Q23" s="674"/>
      <c r="R23" s="685" t="s">
        <v>61</v>
      </c>
      <c r="S23" s="685"/>
      <c r="T23" s="685"/>
      <c r="U23" s="686"/>
    </row>
    <row r="24" spans="1:21" ht="26.25" thickBot="1" x14ac:dyDescent="0.3">
      <c r="A24" s="15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66</v>
      </c>
      <c r="C25" s="102">
        <v>46</v>
      </c>
      <c r="D25" s="103">
        <f>SUM(B25:C25)</f>
        <v>112</v>
      </c>
      <c r="E25" s="308">
        <v>4063.7200000000007</v>
      </c>
      <c r="F25" s="138">
        <v>67</v>
      </c>
      <c r="G25" s="139">
        <v>48</v>
      </c>
      <c r="H25" s="140">
        <f>SUM(F25+G25)</f>
        <v>115</v>
      </c>
      <c r="I25" s="311">
        <v>4179.2000000000007</v>
      </c>
      <c r="J25" s="369">
        <v>71</v>
      </c>
      <c r="K25" s="370">
        <v>49</v>
      </c>
      <c r="L25" s="371">
        <v>120</v>
      </c>
      <c r="M25" s="372">
        <v>4321.3099999999995</v>
      </c>
      <c r="N25" s="102">
        <v>68</v>
      </c>
      <c r="O25" s="128">
        <v>49</v>
      </c>
      <c r="P25" s="103">
        <f>SUM(N25+O25)</f>
        <v>117</v>
      </c>
      <c r="Q25" s="314">
        <v>4143.6499999999996</v>
      </c>
      <c r="R25" s="181">
        <v>61</v>
      </c>
      <c r="S25" s="182">
        <v>35</v>
      </c>
      <c r="T25" s="317">
        <f>SUM(R25+S25)</f>
        <v>96</v>
      </c>
      <c r="U25" s="318">
        <v>3464.1499999999992</v>
      </c>
    </row>
    <row r="26" spans="1:21" x14ac:dyDescent="0.25">
      <c r="A26" s="17" t="s">
        <v>30</v>
      </c>
      <c r="B26" s="132">
        <v>474</v>
      </c>
      <c r="C26" s="105">
        <v>88</v>
      </c>
      <c r="D26" s="106">
        <f t="shared" ref="D26:D32" si="2">SUM(B26:C26)</f>
        <v>562</v>
      </c>
      <c r="E26" s="309">
        <v>19185.599999999995</v>
      </c>
      <c r="F26" s="142">
        <v>515</v>
      </c>
      <c r="G26" s="143">
        <v>102</v>
      </c>
      <c r="H26" s="144">
        <f>SUM(F26+G26)</f>
        <v>617</v>
      </c>
      <c r="I26" s="312">
        <v>20749.599999999995</v>
      </c>
      <c r="J26" s="373">
        <v>518</v>
      </c>
      <c r="K26" s="374">
        <v>110</v>
      </c>
      <c r="L26" s="375">
        <v>628</v>
      </c>
      <c r="M26" s="376">
        <v>21331.559999999998</v>
      </c>
      <c r="N26" s="105">
        <v>516</v>
      </c>
      <c r="O26" s="129">
        <v>109</v>
      </c>
      <c r="P26" s="224">
        <f>SUM(N26+O26)</f>
        <v>625</v>
      </c>
      <c r="Q26" s="315">
        <v>21202.79</v>
      </c>
      <c r="R26" s="272">
        <v>478</v>
      </c>
      <c r="S26" s="186">
        <v>98</v>
      </c>
      <c r="T26" s="319">
        <f>SUM(R26+S26)</f>
        <v>576</v>
      </c>
      <c r="U26" s="320">
        <v>19412.990000000005</v>
      </c>
    </row>
    <row r="27" spans="1:21" x14ac:dyDescent="0.25">
      <c r="A27" s="17" t="s">
        <v>31</v>
      </c>
      <c r="B27" s="132">
        <v>232</v>
      </c>
      <c r="C27" s="105">
        <v>103</v>
      </c>
      <c r="D27" s="106">
        <f t="shared" si="2"/>
        <v>335</v>
      </c>
      <c r="E27" s="309">
        <v>11716.119999999999</v>
      </c>
      <c r="F27" s="142">
        <v>242</v>
      </c>
      <c r="G27" s="143">
        <v>110</v>
      </c>
      <c r="H27" s="223">
        <f t="shared" ref="H27:H32" si="3">SUM(F27+G27)</f>
        <v>352</v>
      </c>
      <c r="I27" s="312">
        <v>12213.499999999996</v>
      </c>
      <c r="J27" s="373">
        <v>244</v>
      </c>
      <c r="K27" s="374">
        <v>114</v>
      </c>
      <c r="L27" s="375">
        <v>358</v>
      </c>
      <c r="M27" s="376">
        <v>12582.089999999997</v>
      </c>
      <c r="N27" s="105">
        <v>251</v>
      </c>
      <c r="O27" s="129">
        <v>115</v>
      </c>
      <c r="P27" s="106">
        <f t="shared" ref="P27:P32" si="4">SUM(N27+O27)</f>
        <v>366</v>
      </c>
      <c r="Q27" s="315">
        <v>12790.859999999997</v>
      </c>
      <c r="R27" s="272">
        <v>232</v>
      </c>
      <c r="S27" s="186">
        <v>90</v>
      </c>
      <c r="T27" s="321">
        <f t="shared" ref="T27:T32" si="5">SUM(R27+S27)</f>
        <v>322</v>
      </c>
      <c r="U27" s="320">
        <v>11138.749999999998</v>
      </c>
    </row>
    <row r="28" spans="1:21" x14ac:dyDescent="0.25">
      <c r="A28" s="17" t="s">
        <v>32</v>
      </c>
      <c r="B28" s="132">
        <v>848</v>
      </c>
      <c r="C28" s="105">
        <v>223</v>
      </c>
      <c r="D28" s="106">
        <f t="shared" si="2"/>
        <v>1071</v>
      </c>
      <c r="E28" s="309">
        <v>36689.619999999981</v>
      </c>
      <c r="F28" s="142">
        <v>882</v>
      </c>
      <c r="G28" s="143">
        <v>245</v>
      </c>
      <c r="H28" s="225">
        <f t="shared" si="3"/>
        <v>1127</v>
      </c>
      <c r="I28" s="312">
        <v>38115.25999999998</v>
      </c>
      <c r="J28" s="373">
        <v>898</v>
      </c>
      <c r="K28" s="374">
        <v>257</v>
      </c>
      <c r="L28" s="375">
        <v>1155</v>
      </c>
      <c r="M28" s="376">
        <v>39203.419999999991</v>
      </c>
      <c r="N28" s="105">
        <v>897</v>
      </c>
      <c r="O28" s="129">
        <v>261</v>
      </c>
      <c r="P28" s="106">
        <f t="shared" si="4"/>
        <v>1158</v>
      </c>
      <c r="Q28" s="315">
        <v>39323.329999999987</v>
      </c>
      <c r="R28" s="272">
        <v>811</v>
      </c>
      <c r="S28" s="186">
        <v>197</v>
      </c>
      <c r="T28" s="319">
        <f t="shared" si="5"/>
        <v>1008</v>
      </c>
      <c r="U28" s="320">
        <v>33765.889999999992</v>
      </c>
    </row>
    <row r="29" spans="1:21" x14ac:dyDescent="0.25">
      <c r="A29" s="17" t="s">
        <v>33</v>
      </c>
      <c r="B29" s="132">
        <v>573</v>
      </c>
      <c r="C29" s="105">
        <v>378</v>
      </c>
      <c r="D29" s="109">
        <f t="shared" si="2"/>
        <v>951</v>
      </c>
      <c r="E29" s="309">
        <v>33162.649999999987</v>
      </c>
      <c r="F29" s="142">
        <v>648</v>
      </c>
      <c r="G29" s="143">
        <v>427</v>
      </c>
      <c r="H29" s="144">
        <f t="shared" si="3"/>
        <v>1075</v>
      </c>
      <c r="I29" s="312">
        <v>36960.230000000025</v>
      </c>
      <c r="J29" s="373">
        <v>644</v>
      </c>
      <c r="K29" s="374">
        <v>476</v>
      </c>
      <c r="L29" s="375">
        <v>1120</v>
      </c>
      <c r="M29" s="376">
        <v>38829.350000000013</v>
      </c>
      <c r="N29" s="105">
        <v>643</v>
      </c>
      <c r="O29" s="129">
        <v>476</v>
      </c>
      <c r="P29" s="122">
        <f t="shared" si="4"/>
        <v>1119</v>
      </c>
      <c r="Q29" s="315">
        <v>38888.610000000022</v>
      </c>
      <c r="R29" s="272">
        <v>539</v>
      </c>
      <c r="S29" s="186">
        <v>378</v>
      </c>
      <c r="T29" s="321">
        <f t="shared" si="5"/>
        <v>917</v>
      </c>
      <c r="U29" s="320">
        <v>32158.399999999987</v>
      </c>
    </row>
    <row r="30" spans="1:21" x14ac:dyDescent="0.25">
      <c r="A30" s="17" t="s">
        <v>34</v>
      </c>
      <c r="B30" s="132">
        <v>1621</v>
      </c>
      <c r="C30" s="105">
        <v>198</v>
      </c>
      <c r="D30" s="224">
        <f t="shared" si="2"/>
        <v>1819</v>
      </c>
      <c r="E30" s="309">
        <v>61105.940000000024</v>
      </c>
      <c r="F30" s="142">
        <v>1758</v>
      </c>
      <c r="G30" s="143">
        <v>214</v>
      </c>
      <c r="H30" s="225">
        <f t="shared" si="3"/>
        <v>1972</v>
      </c>
      <c r="I30" s="312">
        <v>65625.410000000033</v>
      </c>
      <c r="J30" s="373">
        <v>1766</v>
      </c>
      <c r="K30" s="374">
        <v>226</v>
      </c>
      <c r="L30" s="377">
        <v>1992</v>
      </c>
      <c r="M30" s="376">
        <v>65322.090000000033</v>
      </c>
      <c r="N30" s="105">
        <v>1769</v>
      </c>
      <c r="O30" s="129">
        <v>227</v>
      </c>
      <c r="P30" s="224">
        <f t="shared" si="4"/>
        <v>1996</v>
      </c>
      <c r="Q30" s="315">
        <v>66450.150000000038</v>
      </c>
      <c r="R30" s="272">
        <v>1582</v>
      </c>
      <c r="S30" s="186">
        <v>177</v>
      </c>
      <c r="T30" s="319">
        <f t="shared" si="5"/>
        <v>1759</v>
      </c>
      <c r="U30" s="320">
        <v>58451.370000000017</v>
      </c>
    </row>
    <row r="31" spans="1:21" x14ac:dyDescent="0.25">
      <c r="A31" s="17" t="s">
        <v>35</v>
      </c>
      <c r="B31" s="132">
        <v>2562</v>
      </c>
      <c r="C31" s="105">
        <v>600</v>
      </c>
      <c r="D31" s="106">
        <f t="shared" si="2"/>
        <v>3162</v>
      </c>
      <c r="E31" s="309">
        <v>113256.07000000004</v>
      </c>
      <c r="F31" s="142">
        <v>2712</v>
      </c>
      <c r="G31" s="143">
        <v>690</v>
      </c>
      <c r="H31" s="144">
        <f t="shared" si="3"/>
        <v>3402</v>
      </c>
      <c r="I31" s="312">
        <v>121250.48999999998</v>
      </c>
      <c r="J31" s="373">
        <v>2725</v>
      </c>
      <c r="K31" s="374">
        <v>728</v>
      </c>
      <c r="L31" s="378">
        <v>3453</v>
      </c>
      <c r="M31" s="376">
        <v>122602.53999999998</v>
      </c>
      <c r="N31" s="105">
        <v>2672</v>
      </c>
      <c r="O31" s="129">
        <v>738</v>
      </c>
      <c r="P31" s="106">
        <f t="shared" si="4"/>
        <v>3410</v>
      </c>
      <c r="Q31" s="315">
        <v>121115.22000000002</v>
      </c>
      <c r="R31" s="272">
        <v>2467</v>
      </c>
      <c r="S31" s="186">
        <v>551</v>
      </c>
      <c r="T31" s="321">
        <f t="shared" si="5"/>
        <v>3018</v>
      </c>
      <c r="U31" s="320">
        <v>107180.3</v>
      </c>
    </row>
    <row r="32" spans="1:21" ht="15.75" thickBot="1" x14ac:dyDescent="0.3">
      <c r="A32" s="18" t="s">
        <v>36</v>
      </c>
      <c r="B32" s="133">
        <v>2128</v>
      </c>
      <c r="C32" s="108">
        <v>303</v>
      </c>
      <c r="D32" s="122">
        <f t="shared" si="2"/>
        <v>2431</v>
      </c>
      <c r="E32" s="310">
        <v>84472.559999999983</v>
      </c>
      <c r="F32" s="146">
        <v>2293</v>
      </c>
      <c r="G32" s="147">
        <v>346</v>
      </c>
      <c r="H32" s="144">
        <f t="shared" si="3"/>
        <v>2639</v>
      </c>
      <c r="I32" s="313">
        <v>91553.149999999965</v>
      </c>
      <c r="J32" s="379">
        <v>2313</v>
      </c>
      <c r="K32" s="380">
        <v>358</v>
      </c>
      <c r="L32" s="381">
        <v>2671</v>
      </c>
      <c r="M32" s="382">
        <v>92081.419999999955</v>
      </c>
      <c r="N32" s="108">
        <v>2284</v>
      </c>
      <c r="O32" s="130">
        <v>362</v>
      </c>
      <c r="P32" s="106">
        <f t="shared" si="4"/>
        <v>2646</v>
      </c>
      <c r="Q32" s="316">
        <v>91321.709999999977</v>
      </c>
      <c r="R32" s="273">
        <v>2045</v>
      </c>
      <c r="S32" s="274">
        <v>291</v>
      </c>
      <c r="T32" s="321">
        <f t="shared" si="5"/>
        <v>2336</v>
      </c>
      <c r="U32" s="322">
        <v>80618.209999999963</v>
      </c>
    </row>
    <row r="33" spans="1:22" ht="15.75" thickBot="1" x14ac:dyDescent="0.3">
      <c r="A33" s="194" t="s">
        <v>37</v>
      </c>
      <c r="B33" s="275">
        <f>SUM(B25:B32)</f>
        <v>8504</v>
      </c>
      <c r="C33" s="276">
        <f>SUM(C25:C32)</f>
        <v>1939</v>
      </c>
      <c r="D33" s="226">
        <v>10443</v>
      </c>
      <c r="E33" s="277">
        <f t="shared" ref="E33:M33" si="6">SUM(E25:E32)</f>
        <v>363652.28</v>
      </c>
      <c r="F33" s="278">
        <f t="shared" si="6"/>
        <v>9117</v>
      </c>
      <c r="G33" s="279">
        <f t="shared" si="6"/>
        <v>2182</v>
      </c>
      <c r="H33" s="280">
        <f t="shared" si="6"/>
        <v>11299</v>
      </c>
      <c r="I33" s="281">
        <f t="shared" si="6"/>
        <v>390646.83999999997</v>
      </c>
      <c r="J33" s="383">
        <f t="shared" si="6"/>
        <v>9179</v>
      </c>
      <c r="K33" s="384">
        <f t="shared" si="6"/>
        <v>2318</v>
      </c>
      <c r="L33" s="385">
        <v>11497</v>
      </c>
      <c r="M33" s="386">
        <f t="shared" si="6"/>
        <v>396273.77999999991</v>
      </c>
      <c r="N33" s="282">
        <f t="shared" ref="N33:U33" si="7">SUM(N25:N32)</f>
        <v>9100</v>
      </c>
      <c r="O33" s="283">
        <f t="shared" si="7"/>
        <v>2337</v>
      </c>
      <c r="P33" s="284">
        <f t="shared" si="7"/>
        <v>11437</v>
      </c>
      <c r="Q33" s="285">
        <f t="shared" si="7"/>
        <v>395236.32000000007</v>
      </c>
      <c r="R33" s="286">
        <f t="shared" si="7"/>
        <v>8215</v>
      </c>
      <c r="S33" s="287">
        <f t="shared" si="7"/>
        <v>1817</v>
      </c>
      <c r="T33" s="288">
        <f t="shared" si="7"/>
        <v>10032</v>
      </c>
      <c r="U33" s="289">
        <f t="shared" si="7"/>
        <v>346190.06</v>
      </c>
    </row>
    <row r="34" spans="1:22" x14ac:dyDescent="0.25">
      <c r="A34" s="338"/>
      <c r="B34" s="338"/>
      <c r="C34" s="338"/>
      <c r="D34" s="338"/>
      <c r="E34" s="338"/>
      <c r="F34" s="338"/>
      <c r="G34" s="338"/>
      <c r="H34" s="338"/>
      <c r="I34" s="338"/>
    </row>
    <row r="35" spans="1:22" x14ac:dyDescent="0.25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M35" s="330"/>
      <c r="N35" s="330"/>
      <c r="O35" s="330"/>
      <c r="P35" s="330"/>
      <c r="Q35" s="332"/>
      <c r="R35" s="332"/>
      <c r="S35" s="331"/>
      <c r="T35" s="332"/>
      <c r="U35" s="331"/>
      <c r="V35" s="12"/>
    </row>
  </sheetData>
  <mergeCells count="45">
    <mergeCell ref="J23:M23"/>
    <mergeCell ref="N23:Q23"/>
    <mergeCell ref="R23:U23"/>
    <mergeCell ref="B11:E11"/>
    <mergeCell ref="F11:I11"/>
    <mergeCell ref="J11:M11"/>
    <mergeCell ref="N11:Q11"/>
    <mergeCell ref="R11:U11"/>
    <mergeCell ref="F3:H3"/>
    <mergeCell ref="B23:E23"/>
    <mergeCell ref="F23:I23"/>
    <mergeCell ref="D4:E4"/>
    <mergeCell ref="F4:H4"/>
    <mergeCell ref="D5:E5"/>
    <mergeCell ref="F5:H5"/>
    <mergeCell ref="D6:E6"/>
    <mergeCell ref="F6:H6"/>
    <mergeCell ref="Q6:S6"/>
    <mergeCell ref="Q7:S7"/>
    <mergeCell ref="T6:U6"/>
    <mergeCell ref="I2:J2"/>
    <mergeCell ref="I3:J3"/>
    <mergeCell ref="I4:J4"/>
    <mergeCell ref="I5:J5"/>
    <mergeCell ref="I6:J6"/>
    <mergeCell ref="I7:J7"/>
    <mergeCell ref="T7:U7"/>
    <mergeCell ref="N6:P6"/>
    <mergeCell ref="N7:P7"/>
    <mergeCell ref="B1:U1"/>
    <mergeCell ref="T2:U2"/>
    <mergeCell ref="T3:U3"/>
    <mergeCell ref="T4:U4"/>
    <mergeCell ref="T5:U5"/>
    <mergeCell ref="N2:P2"/>
    <mergeCell ref="N3:P3"/>
    <mergeCell ref="N4:P4"/>
    <mergeCell ref="N5:P5"/>
    <mergeCell ref="Q2:S2"/>
    <mergeCell ref="Q3:S3"/>
    <mergeCell ref="Q4:S4"/>
    <mergeCell ref="Q5:S5"/>
    <mergeCell ref="D2:E2"/>
    <mergeCell ref="F2:H2"/>
    <mergeCell ref="D3:E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opLeftCell="A7" workbookViewId="0">
      <selection activeCell="B33" sqref="B3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27" t="s">
        <v>84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 t="shared" ref="B3:C6" si="0">SUM(B13+F13+J13+N13+R13+B25+F25+J25+N25+R25)</f>
        <v>602</v>
      </c>
      <c r="C3" s="348">
        <f t="shared" si="0"/>
        <v>445</v>
      </c>
      <c r="D3" s="639">
        <f>SUM(B3:C3)</f>
        <v>1047</v>
      </c>
      <c r="E3" s="641"/>
      <c r="F3" s="670">
        <f>SUM(E13+I13+M13+Q13+U13+E25+I25+M25+Q25+U25)</f>
        <v>39442.820000000014</v>
      </c>
      <c r="G3" s="671"/>
      <c r="H3" s="672"/>
      <c r="I3" s="658">
        <f>F3/D3</f>
        <v>37.672225405921694</v>
      </c>
      <c r="J3" s="659"/>
      <c r="K3" s="361" t="s">
        <v>33</v>
      </c>
      <c r="L3" s="349">
        <f t="shared" ref="L3:M6" si="1">SUM(B17+F17+J17+N17+R17+B29+F29+J29+N29+R29)</f>
        <v>5666</v>
      </c>
      <c r="M3" s="340">
        <f t="shared" si="1"/>
        <v>5205</v>
      </c>
      <c r="N3" s="639">
        <f>SUM(L3:M3)</f>
        <v>10871</v>
      </c>
      <c r="O3" s="640"/>
      <c r="P3" s="641"/>
      <c r="Q3" s="647">
        <f>SUM(E17+I17+M17+Q17+U17+E29+I29+M29+Q29+U29)</f>
        <v>393152.89000000007</v>
      </c>
      <c r="R3" s="648"/>
      <c r="S3" s="648"/>
      <c r="T3" s="632">
        <f>Q3/N3</f>
        <v>36.165292061447893</v>
      </c>
      <c r="U3" s="633"/>
    </row>
    <row r="4" spans="1:21" x14ac:dyDescent="0.25">
      <c r="A4" s="361" t="s">
        <v>30</v>
      </c>
      <c r="B4" s="349">
        <f t="shared" si="0"/>
        <v>5099</v>
      </c>
      <c r="C4" s="350">
        <f t="shared" si="0"/>
        <v>1427</v>
      </c>
      <c r="D4" s="642">
        <f>SUM(B4:C4)</f>
        <v>6526</v>
      </c>
      <c r="E4" s="644"/>
      <c r="F4" s="677">
        <f>SUM(E14+I14+M14+Q14+U14+E26+I26+M26+Q26+U26)</f>
        <v>226037.97999999992</v>
      </c>
      <c r="G4" s="678"/>
      <c r="H4" s="679"/>
      <c r="I4" s="634">
        <f>F4/D4</f>
        <v>34.636527735212979</v>
      </c>
      <c r="J4" s="635"/>
      <c r="K4" s="361" t="s">
        <v>34</v>
      </c>
      <c r="L4" s="349">
        <f t="shared" si="1"/>
        <v>18779</v>
      </c>
      <c r="M4" s="340">
        <f t="shared" si="1"/>
        <v>2564</v>
      </c>
      <c r="N4" s="642">
        <f>SUM(L4:M4)</f>
        <v>21343</v>
      </c>
      <c r="O4" s="643"/>
      <c r="P4" s="644"/>
      <c r="Q4" s="649">
        <f>SUM(E18+I18+M18+Q18+U18+E30+I30+M30+Q30+U30)</f>
        <v>729374.89000000013</v>
      </c>
      <c r="R4" s="650"/>
      <c r="S4" s="650"/>
      <c r="T4" s="634">
        <f>Q4/N4</f>
        <v>34.173962891814654</v>
      </c>
      <c r="U4" s="635"/>
    </row>
    <row r="5" spans="1:21" x14ac:dyDescent="0.25">
      <c r="A5" s="361" t="s">
        <v>31</v>
      </c>
      <c r="B5" s="349">
        <f t="shared" si="0"/>
        <v>2350</v>
      </c>
      <c r="C5" s="350">
        <f t="shared" si="0"/>
        <v>1203</v>
      </c>
      <c r="D5" s="642">
        <f>SUM(B5:C5)</f>
        <v>3553</v>
      </c>
      <c r="E5" s="644"/>
      <c r="F5" s="677">
        <f>SUM(E15+I15+M15+Q15+U15+E27+I27+M27+Q27+U27)</f>
        <v>127761.57999999999</v>
      </c>
      <c r="G5" s="678"/>
      <c r="H5" s="679"/>
      <c r="I5" s="634">
        <f>F5/D5</f>
        <v>35.9587897551365</v>
      </c>
      <c r="J5" s="635"/>
      <c r="K5" s="361" t="s">
        <v>35</v>
      </c>
      <c r="L5" s="349">
        <f t="shared" si="1"/>
        <v>27659</v>
      </c>
      <c r="M5" s="340">
        <f t="shared" si="1"/>
        <v>7651</v>
      </c>
      <c r="N5" s="642">
        <f>SUM(L5:M5)</f>
        <v>35310</v>
      </c>
      <c r="O5" s="643"/>
      <c r="P5" s="644"/>
      <c r="Q5" s="649">
        <f>SUM(E19+I19+M19+Q19+U19+E31+I31+M31+Q31+U31)</f>
        <v>1256733.2800000005</v>
      </c>
      <c r="R5" s="650"/>
      <c r="S5" s="650"/>
      <c r="T5" s="634">
        <f>Q5/N5</f>
        <v>35.591426791277271</v>
      </c>
      <c r="U5" s="635"/>
    </row>
    <row r="6" spans="1:21" ht="15.75" thickBot="1" x14ac:dyDescent="0.3">
      <c r="A6" s="362" t="s">
        <v>32</v>
      </c>
      <c r="B6" s="351">
        <f t="shared" si="0"/>
        <v>8505</v>
      </c>
      <c r="C6" s="352">
        <f t="shared" si="0"/>
        <v>2758</v>
      </c>
      <c r="D6" s="664">
        <f>SUM(B6:C6)</f>
        <v>11263</v>
      </c>
      <c r="E6" s="666"/>
      <c r="F6" s="680">
        <f>SUM(E16+I16+M16+Q16+U16+E28+I28+M28+Q28+U28)</f>
        <v>396171.66999999987</v>
      </c>
      <c r="G6" s="681"/>
      <c r="H6" s="682"/>
      <c r="I6" s="656">
        <f>F6/D6</f>
        <v>35.174613335700954</v>
      </c>
      <c r="J6" s="657"/>
      <c r="K6" s="363" t="s">
        <v>36</v>
      </c>
      <c r="L6" s="353">
        <f t="shared" si="1"/>
        <v>23960</v>
      </c>
      <c r="M6" s="341">
        <f t="shared" si="1"/>
        <v>4018</v>
      </c>
      <c r="N6" s="664">
        <f>SUM(L6:M6)</f>
        <v>27978</v>
      </c>
      <c r="O6" s="665"/>
      <c r="P6" s="666"/>
      <c r="Q6" s="652">
        <f>SUM(E20+I20+M20+Q20+U20+E32+I32+M32+Q32+U32)</f>
        <v>972423.7</v>
      </c>
      <c r="R6" s="653"/>
      <c r="S6" s="653"/>
      <c r="T6" s="656">
        <f>Q6/N6</f>
        <v>34.756726713846589</v>
      </c>
      <c r="U6" s="657"/>
    </row>
    <row r="7" spans="1:21" ht="16.5" thickBot="1" x14ac:dyDescent="0.3">
      <c r="A7" s="342"/>
      <c r="B7" s="343"/>
      <c r="C7" s="343"/>
      <c r="D7" s="442"/>
      <c r="E7" s="442"/>
      <c r="F7" s="354"/>
      <c r="G7" s="343"/>
      <c r="H7" s="343"/>
      <c r="I7" s="660"/>
      <c r="J7" s="661"/>
      <c r="K7" s="355" t="s">
        <v>37</v>
      </c>
      <c r="L7" s="467">
        <f>SUM(B3+B4+B5+B6+L3+L4+L5+L6)</f>
        <v>92620</v>
      </c>
      <c r="M7" s="359">
        <f>SUM(C3+C4+C5+C6+M3+M4+M5+M6)</f>
        <v>25271</v>
      </c>
      <c r="N7" s="667">
        <f>SUM(L7:M7)</f>
        <v>117891</v>
      </c>
      <c r="O7" s="668"/>
      <c r="P7" s="669"/>
      <c r="Q7" s="654">
        <f>SUM(F3+F4+F5+F6+Q3+Q4+Q5+Q6)</f>
        <v>4141098.8100000005</v>
      </c>
      <c r="R7" s="655"/>
      <c r="S7" s="655"/>
      <c r="T7" s="662">
        <f>Q7/N7</f>
        <v>35.126505076723419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87" t="s">
        <v>68</v>
      </c>
      <c r="C11" s="687"/>
      <c r="D11" s="687"/>
      <c r="E11" s="688"/>
      <c r="F11" s="689" t="s">
        <v>69</v>
      </c>
      <c r="G11" s="689"/>
      <c r="H11" s="689"/>
      <c r="I11" s="690"/>
      <c r="J11" s="691" t="s">
        <v>70</v>
      </c>
      <c r="K11" s="691"/>
      <c r="L11" s="691"/>
      <c r="M11" s="692"/>
      <c r="N11" s="693" t="s">
        <v>71</v>
      </c>
      <c r="O11" s="693"/>
      <c r="P11" s="693"/>
      <c r="Q11" s="694"/>
      <c r="R11" s="673" t="s">
        <v>72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51</v>
      </c>
      <c r="C13" s="74">
        <v>35</v>
      </c>
      <c r="D13" s="481">
        <f>SUM(B13:C13)</f>
        <v>86</v>
      </c>
      <c r="E13" s="290">
        <v>3124.170000000001</v>
      </c>
      <c r="F13" s="391">
        <v>59</v>
      </c>
      <c r="G13" s="392">
        <v>46</v>
      </c>
      <c r="H13" s="393">
        <f>SUM(F13:G13)</f>
        <v>105</v>
      </c>
      <c r="I13" s="394">
        <v>3960.5500000000006</v>
      </c>
      <c r="J13" s="293">
        <v>65</v>
      </c>
      <c r="K13" s="77">
        <v>49</v>
      </c>
      <c r="L13" s="54">
        <f>SUM(J13:K13)</f>
        <v>114</v>
      </c>
      <c r="M13" s="299">
        <v>4290.6200000000008</v>
      </c>
      <c r="N13" s="296">
        <v>62</v>
      </c>
      <c r="O13" s="168">
        <v>50</v>
      </c>
      <c r="P13" s="151">
        <f>SUM(N13:O13)</f>
        <v>112</v>
      </c>
      <c r="Q13" s="305">
        <v>4227.3100000000013</v>
      </c>
      <c r="R13" s="302">
        <v>64</v>
      </c>
      <c r="S13" s="121">
        <v>51</v>
      </c>
      <c r="T13" s="122">
        <f>SUM(R13:S13)</f>
        <v>115</v>
      </c>
      <c r="U13" s="229">
        <v>4317.7400000000007</v>
      </c>
    </row>
    <row r="14" spans="1:21" x14ac:dyDescent="0.25">
      <c r="A14" s="17" t="s">
        <v>30</v>
      </c>
      <c r="B14" s="253">
        <v>485</v>
      </c>
      <c r="C14" s="55">
        <v>105</v>
      </c>
      <c r="D14" s="57">
        <f>SUM(B14:C14)</f>
        <v>590</v>
      </c>
      <c r="E14" s="291">
        <v>20910.639999999985</v>
      </c>
      <c r="F14" s="395">
        <v>539</v>
      </c>
      <c r="G14" s="396">
        <v>153</v>
      </c>
      <c r="H14" s="393">
        <f>SUM(F14:G14)</f>
        <v>692</v>
      </c>
      <c r="I14" s="397">
        <v>23895.46</v>
      </c>
      <c r="J14" s="294">
        <v>547</v>
      </c>
      <c r="K14" s="71">
        <v>161</v>
      </c>
      <c r="L14" s="54">
        <f>SUM(J14:K14)</f>
        <v>708</v>
      </c>
      <c r="M14" s="300">
        <v>24555.209999999992</v>
      </c>
      <c r="N14" s="297">
        <v>552</v>
      </c>
      <c r="O14" s="170">
        <v>166</v>
      </c>
      <c r="P14" s="151">
        <f>SUM(N14:O14)</f>
        <v>718</v>
      </c>
      <c r="Q14" s="306">
        <v>24894.319999999996</v>
      </c>
      <c r="R14" s="303">
        <v>546</v>
      </c>
      <c r="S14" s="123">
        <v>170</v>
      </c>
      <c r="T14" s="122">
        <f>SUM(R14:S14)</f>
        <v>716</v>
      </c>
      <c r="U14" s="230">
        <v>24796.509999999991</v>
      </c>
    </row>
    <row r="15" spans="1:21" x14ac:dyDescent="0.25">
      <c r="A15" s="17" t="s">
        <v>31</v>
      </c>
      <c r="B15" s="253">
        <v>217</v>
      </c>
      <c r="C15" s="55">
        <v>123</v>
      </c>
      <c r="D15" s="57">
        <f t="shared" ref="D15:D20" si="2">SUM(B15:C15)</f>
        <v>340</v>
      </c>
      <c r="E15" s="291">
        <v>12180.179999999995</v>
      </c>
      <c r="F15" s="395">
        <v>239</v>
      </c>
      <c r="G15" s="396">
        <v>133</v>
      </c>
      <c r="H15" s="393">
        <f t="shared" ref="H15:H20" si="3">SUM(F15:G15)</f>
        <v>372</v>
      </c>
      <c r="I15" s="397">
        <v>13645.079999999996</v>
      </c>
      <c r="J15" s="294">
        <v>250</v>
      </c>
      <c r="K15" s="71">
        <v>137</v>
      </c>
      <c r="L15" s="54">
        <f t="shared" ref="L15:L20" si="4">SUM(J15:K15)</f>
        <v>387</v>
      </c>
      <c r="M15" s="300">
        <v>14237.359999999995</v>
      </c>
      <c r="N15" s="297">
        <v>252</v>
      </c>
      <c r="O15" s="170">
        <v>137</v>
      </c>
      <c r="P15" s="151">
        <f t="shared" ref="P15:P20" si="5">SUM(N15:O15)</f>
        <v>389</v>
      </c>
      <c r="Q15" s="306">
        <v>14305.189999999995</v>
      </c>
      <c r="R15" s="303">
        <v>254</v>
      </c>
      <c r="S15" s="123">
        <v>143</v>
      </c>
      <c r="T15" s="122">
        <f t="shared" ref="T15:T21" si="6">SUM(R15:S15)</f>
        <v>397</v>
      </c>
      <c r="U15" s="230">
        <v>14418.239999999998</v>
      </c>
    </row>
    <row r="16" spans="1:21" x14ac:dyDescent="0.25">
      <c r="A16" s="17" t="s">
        <v>32</v>
      </c>
      <c r="B16" s="253">
        <v>800</v>
      </c>
      <c r="C16" s="55">
        <v>242</v>
      </c>
      <c r="D16" s="57">
        <f t="shared" si="2"/>
        <v>1042</v>
      </c>
      <c r="E16" s="291">
        <v>36988.509999999995</v>
      </c>
      <c r="F16" s="395">
        <v>865</v>
      </c>
      <c r="G16" s="396">
        <v>289</v>
      </c>
      <c r="H16" s="393">
        <f t="shared" si="3"/>
        <v>1154</v>
      </c>
      <c r="I16" s="397">
        <v>40364.789999999994</v>
      </c>
      <c r="J16" s="294">
        <v>897</v>
      </c>
      <c r="K16" s="71">
        <v>309</v>
      </c>
      <c r="L16" s="54">
        <f t="shared" si="4"/>
        <v>1206</v>
      </c>
      <c r="M16" s="300">
        <v>42206.539999999986</v>
      </c>
      <c r="N16" s="297">
        <v>906</v>
      </c>
      <c r="O16" s="170">
        <v>311</v>
      </c>
      <c r="P16" s="151">
        <f t="shared" si="5"/>
        <v>1217</v>
      </c>
      <c r="Q16" s="306">
        <v>42577.279999999984</v>
      </c>
      <c r="R16" s="303">
        <v>916</v>
      </c>
      <c r="S16" s="123">
        <v>318</v>
      </c>
      <c r="T16" s="122">
        <f t="shared" si="6"/>
        <v>1234</v>
      </c>
      <c r="U16" s="230">
        <v>43182.55999999999</v>
      </c>
    </row>
    <row r="17" spans="1:21" x14ac:dyDescent="0.25">
      <c r="A17" s="17" t="s">
        <v>33</v>
      </c>
      <c r="B17" s="253">
        <v>514</v>
      </c>
      <c r="C17" s="55">
        <v>472</v>
      </c>
      <c r="D17" s="57">
        <f t="shared" si="2"/>
        <v>986</v>
      </c>
      <c r="E17" s="291">
        <v>36261.669999999991</v>
      </c>
      <c r="F17" s="395">
        <v>565</v>
      </c>
      <c r="G17" s="396">
        <v>540</v>
      </c>
      <c r="H17" s="393">
        <f t="shared" si="3"/>
        <v>1105</v>
      </c>
      <c r="I17" s="397">
        <v>40590.68</v>
      </c>
      <c r="J17" s="294">
        <v>581</v>
      </c>
      <c r="K17" s="71">
        <v>561</v>
      </c>
      <c r="L17" s="54">
        <f t="shared" si="4"/>
        <v>1142</v>
      </c>
      <c r="M17" s="300">
        <v>41738.730000000003</v>
      </c>
      <c r="N17" s="297">
        <v>588</v>
      </c>
      <c r="O17" s="170">
        <v>564</v>
      </c>
      <c r="P17" s="151">
        <f t="shared" si="5"/>
        <v>1152</v>
      </c>
      <c r="Q17" s="306">
        <v>42005.49</v>
      </c>
      <c r="R17" s="303">
        <v>604</v>
      </c>
      <c r="S17" s="123">
        <v>581</v>
      </c>
      <c r="T17" s="122">
        <f t="shared" si="6"/>
        <v>1185</v>
      </c>
      <c r="U17" s="230">
        <v>43225.63</v>
      </c>
    </row>
    <row r="18" spans="1:21" x14ac:dyDescent="0.25">
      <c r="A18" s="17" t="s">
        <v>34</v>
      </c>
      <c r="B18" s="253">
        <v>1834</v>
      </c>
      <c r="C18" s="55">
        <v>236</v>
      </c>
      <c r="D18" s="57">
        <f t="shared" si="2"/>
        <v>2070</v>
      </c>
      <c r="E18" s="291">
        <v>71308.219999999987</v>
      </c>
      <c r="F18" s="395">
        <v>1950</v>
      </c>
      <c r="G18" s="396">
        <v>266</v>
      </c>
      <c r="H18" s="393">
        <f t="shared" si="3"/>
        <v>2216</v>
      </c>
      <c r="I18" s="397">
        <v>75524.58</v>
      </c>
      <c r="J18" s="294">
        <v>1995</v>
      </c>
      <c r="K18" s="71">
        <v>279</v>
      </c>
      <c r="L18" s="54">
        <f t="shared" si="4"/>
        <v>2274</v>
      </c>
      <c r="M18" s="300">
        <v>77662.8</v>
      </c>
      <c r="N18" s="297">
        <v>1991</v>
      </c>
      <c r="O18" s="170">
        <v>279</v>
      </c>
      <c r="P18" s="151">
        <f t="shared" si="5"/>
        <v>2270</v>
      </c>
      <c r="Q18" s="306">
        <v>77282.81</v>
      </c>
      <c r="R18" s="303">
        <v>1995</v>
      </c>
      <c r="S18" s="123">
        <v>284</v>
      </c>
      <c r="T18" s="122">
        <f t="shared" si="6"/>
        <v>2279</v>
      </c>
      <c r="U18" s="230">
        <v>77586.109999999986</v>
      </c>
    </row>
    <row r="19" spans="1:21" x14ac:dyDescent="0.25">
      <c r="A19" s="17" t="s">
        <v>35</v>
      </c>
      <c r="B19" s="253">
        <v>2700</v>
      </c>
      <c r="C19" s="55">
        <v>732</v>
      </c>
      <c r="D19" s="57">
        <f t="shared" si="2"/>
        <v>3432</v>
      </c>
      <c r="E19" s="291">
        <v>120818.45</v>
      </c>
      <c r="F19" s="395">
        <v>2904</v>
      </c>
      <c r="G19" s="396">
        <v>821</v>
      </c>
      <c r="H19" s="393">
        <f t="shared" si="3"/>
        <v>3725</v>
      </c>
      <c r="I19" s="397">
        <v>130185.92000000004</v>
      </c>
      <c r="J19" s="294">
        <v>2892</v>
      </c>
      <c r="K19" s="71">
        <v>860</v>
      </c>
      <c r="L19" s="54">
        <f t="shared" si="4"/>
        <v>3752</v>
      </c>
      <c r="M19" s="300">
        <v>131442.79</v>
      </c>
      <c r="N19" s="297">
        <v>2907</v>
      </c>
      <c r="O19" s="170">
        <v>866</v>
      </c>
      <c r="P19" s="151">
        <f t="shared" si="5"/>
        <v>3773</v>
      </c>
      <c r="Q19" s="306">
        <v>132214.61000000004</v>
      </c>
      <c r="R19" s="303">
        <v>2882</v>
      </c>
      <c r="S19" s="123">
        <v>887</v>
      </c>
      <c r="T19" s="122">
        <f t="shared" si="6"/>
        <v>3769</v>
      </c>
      <c r="U19" s="230">
        <v>131676.51000000007</v>
      </c>
    </row>
    <row r="20" spans="1:21" ht="15.75" thickBot="1" x14ac:dyDescent="0.3">
      <c r="A20" s="18" t="s">
        <v>36</v>
      </c>
      <c r="B20" s="254">
        <v>2198</v>
      </c>
      <c r="C20" s="80">
        <v>368</v>
      </c>
      <c r="D20" s="81">
        <f t="shared" si="2"/>
        <v>2566</v>
      </c>
      <c r="E20" s="292">
        <v>88979.9</v>
      </c>
      <c r="F20" s="398">
        <v>2406</v>
      </c>
      <c r="G20" s="399">
        <v>409</v>
      </c>
      <c r="H20" s="393">
        <f t="shared" si="3"/>
        <v>2815</v>
      </c>
      <c r="I20" s="401">
        <v>97496.95</v>
      </c>
      <c r="J20" s="295">
        <v>2466</v>
      </c>
      <c r="K20" s="85">
        <v>438</v>
      </c>
      <c r="L20" s="54">
        <f t="shared" si="4"/>
        <v>2904</v>
      </c>
      <c r="M20" s="301">
        <v>100106.73999999995</v>
      </c>
      <c r="N20" s="298">
        <v>2474</v>
      </c>
      <c r="O20" s="172">
        <v>450</v>
      </c>
      <c r="P20" s="150">
        <f t="shared" si="5"/>
        <v>2924</v>
      </c>
      <c r="Q20" s="307">
        <v>100337.02</v>
      </c>
      <c r="R20" s="304">
        <v>2469</v>
      </c>
      <c r="S20" s="124">
        <v>451</v>
      </c>
      <c r="T20" s="125">
        <f t="shared" si="6"/>
        <v>2920</v>
      </c>
      <c r="U20" s="231">
        <v>100506.60999999996</v>
      </c>
    </row>
    <row r="21" spans="1:21" ht="15.75" thickBot="1" x14ac:dyDescent="0.3">
      <c r="A21" s="78" t="s">
        <v>37</v>
      </c>
      <c r="B21" s="255">
        <f>SUM(B13:B20)</f>
        <v>8799</v>
      </c>
      <c r="C21" s="256">
        <f>SUM(C13:C20)</f>
        <v>2313</v>
      </c>
      <c r="D21" s="227">
        <f>SUM(D13:D20)</f>
        <v>11112</v>
      </c>
      <c r="E21" s="257">
        <f t="shared" ref="E21:K21" si="7">SUM(E13:E20)</f>
        <v>390571.74</v>
      </c>
      <c r="F21" s="402">
        <f t="shared" si="7"/>
        <v>9527</v>
      </c>
      <c r="G21" s="403">
        <f t="shared" si="7"/>
        <v>2657</v>
      </c>
      <c r="H21" s="284">
        <f t="shared" si="7"/>
        <v>12184</v>
      </c>
      <c r="I21" s="404">
        <f t="shared" si="7"/>
        <v>425664.01000000007</v>
      </c>
      <c r="J21" s="66">
        <f t="shared" si="7"/>
        <v>9693</v>
      </c>
      <c r="K21" s="66">
        <f t="shared" si="7"/>
        <v>2794</v>
      </c>
      <c r="L21" s="234">
        <f>SUM(L13:L20)</f>
        <v>12487</v>
      </c>
      <c r="M21" s="68">
        <f>SUM(M13:M20)</f>
        <v>436240.79</v>
      </c>
      <c r="N21" s="174">
        <f>SUM(N13:N20)</f>
        <v>9732</v>
      </c>
      <c r="O21" s="175">
        <f>SUM(O13:O20)</f>
        <v>2823</v>
      </c>
      <c r="P21" s="151">
        <f>SUM(N21:O21)</f>
        <v>12555</v>
      </c>
      <c r="Q21" s="177">
        <f>SUM(Q13:Q20)</f>
        <v>437844.03</v>
      </c>
      <c r="R21" s="126">
        <f>SUM(R13:R20)</f>
        <v>9730</v>
      </c>
      <c r="S21" s="166">
        <f>SUM(S13:S20)</f>
        <v>2885</v>
      </c>
      <c r="T21" s="226">
        <f t="shared" si="6"/>
        <v>12615</v>
      </c>
      <c r="U21" s="232">
        <f>SUM(U13:U20)</f>
        <v>439709.91000000003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673" t="s">
        <v>73</v>
      </c>
      <c r="C23" s="673"/>
      <c r="D23" s="673"/>
      <c r="E23" s="674"/>
      <c r="F23" s="675" t="s">
        <v>74</v>
      </c>
      <c r="G23" s="675"/>
      <c r="H23" s="675"/>
      <c r="I23" s="676"/>
      <c r="J23" s="683" t="s">
        <v>75</v>
      </c>
      <c r="K23" s="683"/>
      <c r="L23" s="683"/>
      <c r="M23" s="684"/>
      <c r="N23" s="673" t="s">
        <v>76</v>
      </c>
      <c r="O23" s="673"/>
      <c r="P23" s="673"/>
      <c r="Q23" s="674"/>
      <c r="R23" s="685" t="s">
        <v>77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60</v>
      </c>
      <c r="C25" s="102">
        <v>41</v>
      </c>
      <c r="D25" s="103">
        <f>SUM(B25:C25)</f>
        <v>101</v>
      </c>
      <c r="E25" s="308">
        <v>3806.8500000000017</v>
      </c>
      <c r="F25" s="497">
        <v>63</v>
      </c>
      <c r="G25" s="138">
        <v>43</v>
      </c>
      <c r="H25" s="140">
        <f>SUM(F25:G25)</f>
        <v>106</v>
      </c>
      <c r="I25" s="311">
        <v>3974.150000000001</v>
      </c>
      <c r="J25" s="369">
        <v>65</v>
      </c>
      <c r="K25" s="370">
        <v>47</v>
      </c>
      <c r="L25" s="371">
        <f>SUM(J25:K25)</f>
        <v>112</v>
      </c>
      <c r="M25" s="372">
        <v>4245.3700000000017</v>
      </c>
      <c r="N25" s="493">
        <v>61</v>
      </c>
      <c r="O25" s="102">
        <v>45</v>
      </c>
      <c r="P25" s="103">
        <f>SUM(N25:O25)</f>
        <v>106</v>
      </c>
      <c r="Q25" s="314">
        <v>4023.8300000000022</v>
      </c>
      <c r="R25" s="181">
        <v>52</v>
      </c>
      <c r="S25" s="182">
        <v>38</v>
      </c>
      <c r="T25" s="317">
        <f t="shared" ref="T25:T32" si="8">SUM(R25:S25)</f>
        <v>90</v>
      </c>
      <c r="U25" s="318">
        <v>3472.23</v>
      </c>
    </row>
    <row r="26" spans="1:21" x14ac:dyDescent="0.25">
      <c r="A26" s="17" t="s">
        <v>30</v>
      </c>
      <c r="B26" s="132">
        <v>450</v>
      </c>
      <c r="C26" s="105">
        <v>114</v>
      </c>
      <c r="D26" s="106">
        <f>SUM(B26:C26)</f>
        <v>564</v>
      </c>
      <c r="E26" s="309">
        <v>19662.979999999992</v>
      </c>
      <c r="F26" s="498">
        <v>504</v>
      </c>
      <c r="G26" s="142">
        <v>135</v>
      </c>
      <c r="H26" s="144">
        <f>SUM(F26:G26)</f>
        <v>639</v>
      </c>
      <c r="I26" s="312">
        <v>21837.919999999998</v>
      </c>
      <c r="J26" s="373">
        <v>505</v>
      </c>
      <c r="K26" s="374">
        <v>146</v>
      </c>
      <c r="L26" s="377">
        <f>SUM(J26:K26)</f>
        <v>651</v>
      </c>
      <c r="M26" s="376">
        <v>22469.219999999994</v>
      </c>
      <c r="N26" s="494">
        <v>503</v>
      </c>
      <c r="O26" s="105">
        <v>148</v>
      </c>
      <c r="P26" s="106">
        <f>SUM(N26:O26)</f>
        <v>651</v>
      </c>
      <c r="Q26" s="315">
        <v>22443.749999999993</v>
      </c>
      <c r="R26" s="272">
        <v>468</v>
      </c>
      <c r="S26" s="186">
        <v>129</v>
      </c>
      <c r="T26" s="319">
        <f t="shared" si="8"/>
        <v>597</v>
      </c>
      <c r="U26" s="320">
        <v>20571.97</v>
      </c>
    </row>
    <row r="27" spans="1:21" x14ac:dyDescent="0.25">
      <c r="A27" s="17" t="s">
        <v>31</v>
      </c>
      <c r="B27" s="132">
        <v>220</v>
      </c>
      <c r="C27" s="105">
        <v>108</v>
      </c>
      <c r="D27" s="122">
        <f t="shared" ref="D27:D32" si="9">SUM(B27:C27)</f>
        <v>328</v>
      </c>
      <c r="E27" s="309">
        <v>11759.8</v>
      </c>
      <c r="F27" s="498">
        <v>237</v>
      </c>
      <c r="G27" s="142">
        <v>111</v>
      </c>
      <c r="H27" s="223">
        <f t="shared" ref="H27:H32" si="10">SUM(F27:G27)</f>
        <v>348</v>
      </c>
      <c r="I27" s="312">
        <v>12257.189999999995</v>
      </c>
      <c r="J27" s="373">
        <v>237</v>
      </c>
      <c r="K27" s="374">
        <v>112</v>
      </c>
      <c r="L27" s="378">
        <f t="shared" ref="L27:L33" si="11">SUM(J27:K27)</f>
        <v>349</v>
      </c>
      <c r="M27" s="376">
        <v>12406.379999999997</v>
      </c>
      <c r="N27" s="494">
        <v>237</v>
      </c>
      <c r="O27" s="105">
        <v>112</v>
      </c>
      <c r="P27" s="122">
        <f t="shared" ref="P27:P33" si="12">SUM(N27:O27)</f>
        <v>349</v>
      </c>
      <c r="Q27" s="315">
        <v>12361.169999999996</v>
      </c>
      <c r="R27" s="272">
        <v>207</v>
      </c>
      <c r="S27" s="186">
        <v>87</v>
      </c>
      <c r="T27" s="321">
        <f t="shared" si="8"/>
        <v>294</v>
      </c>
      <c r="U27" s="320">
        <v>10190.99</v>
      </c>
    </row>
    <row r="28" spans="1:21" x14ac:dyDescent="0.25">
      <c r="A28" s="17" t="s">
        <v>32</v>
      </c>
      <c r="B28" s="132">
        <v>822</v>
      </c>
      <c r="C28" s="105">
        <v>252</v>
      </c>
      <c r="D28" s="106">
        <f t="shared" si="9"/>
        <v>1074</v>
      </c>
      <c r="E28" s="309">
        <v>37749.059999999976</v>
      </c>
      <c r="F28" s="498">
        <v>852</v>
      </c>
      <c r="G28" s="142">
        <v>270</v>
      </c>
      <c r="H28" s="144">
        <f t="shared" si="10"/>
        <v>1122</v>
      </c>
      <c r="I28" s="312">
        <v>39233.5</v>
      </c>
      <c r="J28" s="373">
        <v>858</v>
      </c>
      <c r="K28" s="374">
        <v>270</v>
      </c>
      <c r="L28" s="377">
        <f t="shared" si="11"/>
        <v>1128</v>
      </c>
      <c r="M28" s="376">
        <v>39784.309999999983</v>
      </c>
      <c r="N28" s="494">
        <v>849</v>
      </c>
      <c r="O28" s="105">
        <v>273</v>
      </c>
      <c r="P28" s="106">
        <f t="shared" si="12"/>
        <v>1122</v>
      </c>
      <c r="Q28" s="315">
        <v>39793.679999999978</v>
      </c>
      <c r="R28" s="272">
        <v>740</v>
      </c>
      <c r="S28" s="186">
        <v>224</v>
      </c>
      <c r="T28" s="319">
        <f t="shared" si="8"/>
        <v>964</v>
      </c>
      <c r="U28" s="320">
        <v>34291.440000000002</v>
      </c>
    </row>
    <row r="29" spans="1:21" x14ac:dyDescent="0.25">
      <c r="A29" s="17" t="s">
        <v>33</v>
      </c>
      <c r="B29" s="132">
        <v>555</v>
      </c>
      <c r="C29" s="105">
        <v>434</v>
      </c>
      <c r="D29" s="122">
        <f t="shared" si="9"/>
        <v>989</v>
      </c>
      <c r="E29" s="309">
        <v>35484.779999999984</v>
      </c>
      <c r="F29" s="498">
        <v>588</v>
      </c>
      <c r="G29" s="142">
        <v>516</v>
      </c>
      <c r="H29" s="223">
        <f t="shared" si="10"/>
        <v>1104</v>
      </c>
      <c r="I29" s="312">
        <v>39337.78</v>
      </c>
      <c r="J29" s="373">
        <v>588</v>
      </c>
      <c r="K29" s="374">
        <v>542</v>
      </c>
      <c r="L29" s="378">
        <f t="shared" si="11"/>
        <v>1130</v>
      </c>
      <c r="M29" s="376">
        <v>40327.53</v>
      </c>
      <c r="N29" s="494">
        <v>581</v>
      </c>
      <c r="O29" s="105">
        <v>543</v>
      </c>
      <c r="P29" s="122">
        <f t="shared" si="12"/>
        <v>1124</v>
      </c>
      <c r="Q29" s="315">
        <v>40074.33</v>
      </c>
      <c r="R29" s="272">
        <v>502</v>
      </c>
      <c r="S29" s="186">
        <v>452</v>
      </c>
      <c r="T29" s="321">
        <f t="shared" si="8"/>
        <v>954</v>
      </c>
      <c r="U29" s="320">
        <v>34106.269999999997</v>
      </c>
    </row>
    <row r="30" spans="1:21" x14ac:dyDescent="0.25">
      <c r="A30" s="17" t="s">
        <v>34</v>
      </c>
      <c r="B30" s="132">
        <v>1779</v>
      </c>
      <c r="C30" s="105">
        <v>223</v>
      </c>
      <c r="D30" s="106">
        <f t="shared" si="9"/>
        <v>2002</v>
      </c>
      <c r="E30" s="309">
        <v>68642.460000000006</v>
      </c>
      <c r="F30" s="498">
        <v>1871</v>
      </c>
      <c r="G30" s="142">
        <v>253</v>
      </c>
      <c r="H30" s="144">
        <f t="shared" si="10"/>
        <v>2124</v>
      </c>
      <c r="I30" s="312">
        <v>72417.790000000008</v>
      </c>
      <c r="J30" s="373">
        <v>1856</v>
      </c>
      <c r="K30" s="374">
        <v>260</v>
      </c>
      <c r="L30" s="377">
        <f t="shared" si="11"/>
        <v>2116</v>
      </c>
      <c r="M30" s="376">
        <v>72387.190000000017</v>
      </c>
      <c r="N30" s="494">
        <v>1852</v>
      </c>
      <c r="O30" s="105">
        <v>264</v>
      </c>
      <c r="P30" s="106">
        <f t="shared" si="12"/>
        <v>2116</v>
      </c>
      <c r="Q30" s="315">
        <v>72440.450000000012</v>
      </c>
      <c r="R30" s="272">
        <v>1656</v>
      </c>
      <c r="S30" s="186">
        <v>220</v>
      </c>
      <c r="T30" s="319">
        <f t="shared" si="8"/>
        <v>1876</v>
      </c>
      <c r="U30" s="320">
        <v>64122.48</v>
      </c>
    </row>
    <row r="31" spans="1:21" x14ac:dyDescent="0.25">
      <c r="A31" s="17" t="s">
        <v>35</v>
      </c>
      <c r="B31" s="132">
        <v>2674</v>
      </c>
      <c r="C31" s="105">
        <v>617</v>
      </c>
      <c r="D31" s="122">
        <f t="shared" si="9"/>
        <v>3291</v>
      </c>
      <c r="E31" s="309">
        <v>118839.46999999999</v>
      </c>
      <c r="F31" s="498">
        <v>2774</v>
      </c>
      <c r="G31" s="142">
        <v>721</v>
      </c>
      <c r="H31" s="223">
        <f t="shared" si="10"/>
        <v>3495</v>
      </c>
      <c r="I31" s="312">
        <v>126670.50000000006</v>
      </c>
      <c r="J31" s="373">
        <v>2744</v>
      </c>
      <c r="K31" s="374">
        <v>756</v>
      </c>
      <c r="L31" s="378">
        <f t="shared" si="11"/>
        <v>3500</v>
      </c>
      <c r="M31" s="376">
        <v>126768.41000000002</v>
      </c>
      <c r="N31" s="494">
        <v>2688</v>
      </c>
      <c r="O31" s="105">
        <v>756</v>
      </c>
      <c r="P31" s="122">
        <f t="shared" si="12"/>
        <v>3444</v>
      </c>
      <c r="Q31" s="315">
        <v>124995.51000000004</v>
      </c>
      <c r="R31" s="272">
        <v>2494</v>
      </c>
      <c r="S31" s="186">
        <v>635</v>
      </c>
      <c r="T31" s="321">
        <f t="shared" si="8"/>
        <v>3129</v>
      </c>
      <c r="U31" s="320">
        <v>113121.11</v>
      </c>
    </row>
    <row r="32" spans="1:21" ht="15.75" thickBot="1" x14ac:dyDescent="0.3">
      <c r="A32" s="18" t="s">
        <v>36</v>
      </c>
      <c r="B32" s="133">
        <v>2339</v>
      </c>
      <c r="C32" s="108">
        <v>349</v>
      </c>
      <c r="D32" s="106">
        <f t="shared" si="9"/>
        <v>2688</v>
      </c>
      <c r="E32" s="310">
        <v>94666.300000000032</v>
      </c>
      <c r="F32" s="499">
        <v>2476</v>
      </c>
      <c r="G32" s="146">
        <v>395</v>
      </c>
      <c r="H32" s="144">
        <f t="shared" si="10"/>
        <v>2871</v>
      </c>
      <c r="I32" s="313">
        <v>100330.79000000001</v>
      </c>
      <c r="J32" s="379">
        <v>2479</v>
      </c>
      <c r="K32" s="380">
        <v>408</v>
      </c>
      <c r="L32" s="375">
        <f t="shared" si="11"/>
        <v>2887</v>
      </c>
      <c r="M32" s="382">
        <v>101281.31000000001</v>
      </c>
      <c r="N32" s="500">
        <v>2434</v>
      </c>
      <c r="O32" s="108">
        <v>405</v>
      </c>
      <c r="P32" s="224">
        <f t="shared" si="12"/>
        <v>2839</v>
      </c>
      <c r="Q32" s="316">
        <v>99242.400000000009</v>
      </c>
      <c r="R32" s="273">
        <v>2219</v>
      </c>
      <c r="S32" s="274">
        <v>345</v>
      </c>
      <c r="T32" s="321">
        <f t="shared" si="8"/>
        <v>2564</v>
      </c>
      <c r="U32" s="322">
        <v>89475.68</v>
      </c>
    </row>
    <row r="33" spans="1:21" ht="15.75" thickBot="1" x14ac:dyDescent="0.3">
      <c r="A33" s="194" t="s">
        <v>37</v>
      </c>
      <c r="B33" s="275">
        <f>SUM(B25:B32)</f>
        <v>8899</v>
      </c>
      <c r="C33" s="276">
        <f>SUM(C25:C32)</f>
        <v>2138</v>
      </c>
      <c r="D33" s="226">
        <f>SUM(B33:C33)</f>
        <v>11037</v>
      </c>
      <c r="E33" s="277">
        <f t="shared" ref="E33:Q33" si="13">SUM(E25:E32)</f>
        <v>390611.7</v>
      </c>
      <c r="F33" s="278">
        <f t="shared" si="13"/>
        <v>9365</v>
      </c>
      <c r="G33" s="279">
        <f t="shared" si="13"/>
        <v>2444</v>
      </c>
      <c r="H33" s="280">
        <f>SUM(F33:G33)</f>
        <v>11809</v>
      </c>
      <c r="I33" s="281">
        <f t="shared" si="13"/>
        <v>416059.62000000011</v>
      </c>
      <c r="J33" s="383">
        <f t="shared" si="13"/>
        <v>9332</v>
      </c>
      <c r="K33" s="384">
        <f t="shared" si="13"/>
        <v>2541</v>
      </c>
      <c r="L33" s="466">
        <f t="shared" si="11"/>
        <v>11873</v>
      </c>
      <c r="M33" s="386">
        <f t="shared" si="13"/>
        <v>419669.72000000003</v>
      </c>
      <c r="N33" s="282">
        <f>SUM(N25:N32)</f>
        <v>9205</v>
      </c>
      <c r="O33" s="283">
        <f t="shared" si="13"/>
        <v>2546</v>
      </c>
      <c r="P33" s="226">
        <f t="shared" si="12"/>
        <v>11751</v>
      </c>
      <c r="Q33" s="285">
        <f t="shared" si="13"/>
        <v>415375.12</v>
      </c>
      <c r="R33" s="286">
        <f>SUM(R25:R32)</f>
        <v>8338</v>
      </c>
      <c r="S33" s="287">
        <f>SUM(S25:S32)</f>
        <v>2130</v>
      </c>
      <c r="T33" s="288">
        <f>SUM(T25:T32)</f>
        <v>10468</v>
      </c>
      <c r="U33" s="289">
        <f>SUM(U25:U32)</f>
        <v>369352.17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80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  <c r="F36" s="695" t="s">
        <v>79</v>
      </c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8">
    <mergeCell ref="F35:U35"/>
    <mergeCell ref="F36:U36"/>
    <mergeCell ref="B23:E23"/>
    <mergeCell ref="F23:I23"/>
    <mergeCell ref="J23:M23"/>
    <mergeCell ref="N23:Q23"/>
    <mergeCell ref="R23:U23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D6:E6"/>
    <mergeCell ref="F6:H6"/>
    <mergeCell ref="I6:J6"/>
    <mergeCell ref="N6:P6"/>
    <mergeCell ref="Q6:S6"/>
    <mergeCell ref="D5:E5"/>
    <mergeCell ref="F5:H5"/>
    <mergeCell ref="I5:J5"/>
    <mergeCell ref="N5:P5"/>
    <mergeCell ref="Q5:S5"/>
    <mergeCell ref="F4:H4"/>
    <mergeCell ref="I4:J4"/>
    <mergeCell ref="N4:P4"/>
    <mergeCell ref="Q4:S4"/>
    <mergeCell ref="T6:U6"/>
    <mergeCell ref="T5:U5"/>
    <mergeCell ref="A38:U38"/>
    <mergeCell ref="B1:U1"/>
    <mergeCell ref="D2:E2"/>
    <mergeCell ref="F2:H2"/>
    <mergeCell ref="I2:J2"/>
    <mergeCell ref="N2:P2"/>
    <mergeCell ref="Q2:S2"/>
    <mergeCell ref="T2:U2"/>
    <mergeCell ref="T4:U4"/>
    <mergeCell ref="D3:E3"/>
    <mergeCell ref="F3:H3"/>
    <mergeCell ref="I3:J3"/>
    <mergeCell ref="N3:P3"/>
    <mergeCell ref="Q3:S3"/>
    <mergeCell ref="T3:U3"/>
    <mergeCell ref="D4:E4"/>
  </mergeCells>
  <pageMargins left="0.7" right="0.7" top="0.75" bottom="0.75" header="0.3" footer="0.3"/>
  <pageSetup paperSize="9" scale="82" orientation="landscape" r:id="rId1"/>
  <ignoredErrors>
    <ignoredError sqref="H13:H20 L13:L20 P13:P20 T13:T20 H25:H32 L25:L32 P25:P32" formulaRange="1"/>
    <ignoredError sqref="D33" formula="1"/>
    <ignoredError sqref="H33 L33 P33 P21 T2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W31" sqref="W31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27" t="s">
        <v>82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 t="shared" ref="B3:C5" si="0">SUM(B13+F13+J13+N13+R13+B25+F25+J25+N25+R25)</f>
        <v>869</v>
      </c>
      <c r="C3" s="348">
        <f t="shared" si="0"/>
        <v>468</v>
      </c>
      <c r="D3" s="639">
        <f>SUM(B3:C3)</f>
        <v>1337</v>
      </c>
      <c r="E3" s="641"/>
      <c r="F3" s="670">
        <f>SUM(E13+I13+M13+Q13+U13+E25+I25+M25+Q25+U25)</f>
        <v>51238.52</v>
      </c>
      <c r="G3" s="671"/>
      <c r="H3" s="672"/>
      <c r="I3" s="658">
        <f>F3/D3</f>
        <v>38.323500373971576</v>
      </c>
      <c r="J3" s="659"/>
      <c r="K3" s="361" t="s">
        <v>33</v>
      </c>
      <c r="L3" s="349">
        <f>SUM(B17+F17+J17+N17+R17+B29+F29+J29+N29+R29)</f>
        <v>4396</v>
      </c>
      <c r="M3" s="340">
        <f>SUM(C17+G17+K17+O17+S17+C29+G29+K29+O29+S29)</f>
        <v>5120</v>
      </c>
      <c r="N3" s="639">
        <f>SUM(L3:M3)</f>
        <v>9516</v>
      </c>
      <c r="O3" s="640"/>
      <c r="P3" s="641"/>
      <c r="Q3" s="647">
        <f>SUM(E17+I17+M17+Q17+U17+E29+I29+M29+Q29+U29)</f>
        <v>344933.58</v>
      </c>
      <c r="R3" s="648"/>
      <c r="S3" s="648"/>
      <c r="T3" s="632">
        <f>Q3/N3</f>
        <v>36.247749054224464</v>
      </c>
      <c r="U3" s="633"/>
    </row>
    <row r="4" spans="1:21" x14ac:dyDescent="0.25">
      <c r="A4" s="361" t="s">
        <v>30</v>
      </c>
      <c r="B4" s="349">
        <f t="shared" si="0"/>
        <v>4562</v>
      </c>
      <c r="C4" s="350">
        <f t="shared" si="0"/>
        <v>1316</v>
      </c>
      <c r="D4" s="642">
        <f>SUM(B4:C4)</f>
        <v>5878</v>
      </c>
      <c r="E4" s="644"/>
      <c r="F4" s="677">
        <f>SUM(E14+I14+M14+Q14+U14+E26+I26+M26+Q26+U26)</f>
        <v>203174.53</v>
      </c>
      <c r="G4" s="678"/>
      <c r="H4" s="679"/>
      <c r="I4" s="634">
        <f>F4/D4</f>
        <v>34.565248383804018</v>
      </c>
      <c r="J4" s="635"/>
      <c r="K4" s="361" t="s">
        <v>34</v>
      </c>
      <c r="L4" s="349">
        <f t="shared" ref="L4:M6" si="1">SUM(B18+F18+J18+N18+R18+B30+F30+J30+N30+R30)</f>
        <v>17086</v>
      </c>
      <c r="M4" s="340">
        <f t="shared" si="1"/>
        <v>3121</v>
      </c>
      <c r="N4" s="642">
        <f>SUM(L4:M4)</f>
        <v>20207</v>
      </c>
      <c r="O4" s="643"/>
      <c r="P4" s="644"/>
      <c r="Q4" s="649">
        <f>SUM(E18+I18+M18+Q18+U18+E30+I30+M30+Q30+U30)</f>
        <v>699500.4</v>
      </c>
      <c r="R4" s="650"/>
      <c r="S4" s="650"/>
      <c r="T4" s="634">
        <f>Q4/N4</f>
        <v>34.616736774385117</v>
      </c>
      <c r="U4" s="635"/>
    </row>
    <row r="5" spans="1:21" x14ac:dyDescent="0.25">
      <c r="A5" s="361" t="s">
        <v>31</v>
      </c>
      <c r="B5" s="349">
        <f t="shared" si="0"/>
        <v>2169</v>
      </c>
      <c r="C5" s="350">
        <f t="shared" si="0"/>
        <v>987</v>
      </c>
      <c r="D5" s="642">
        <f>SUM(B5:C5)</f>
        <v>3156</v>
      </c>
      <c r="E5" s="644"/>
      <c r="F5" s="677">
        <f>SUM(E15+I15+M15+Q15+U15+E27+I27+M27+Q27+U27)</f>
        <v>114531.61</v>
      </c>
      <c r="G5" s="678"/>
      <c r="H5" s="679"/>
      <c r="I5" s="634">
        <f>F5/D5</f>
        <v>36.290117237008872</v>
      </c>
      <c r="J5" s="635"/>
      <c r="K5" s="361" t="s">
        <v>35</v>
      </c>
      <c r="L5" s="349">
        <f t="shared" si="1"/>
        <v>25325</v>
      </c>
      <c r="M5" s="340">
        <f t="shared" si="1"/>
        <v>7285</v>
      </c>
      <c r="N5" s="642">
        <f>SUM(L5:M5)</f>
        <v>32610</v>
      </c>
      <c r="O5" s="643"/>
      <c r="P5" s="644"/>
      <c r="Q5" s="649">
        <f>SUM(E19+I19+M19+Q19+U19+E31+I31+M31+Q31+U31)</f>
        <v>1161642.7800000003</v>
      </c>
      <c r="R5" s="650"/>
      <c r="S5" s="650"/>
      <c r="T5" s="634">
        <f>Q5/N5</f>
        <v>35.622287028518869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7510</v>
      </c>
      <c r="C6" s="352">
        <f>SUM(C16+G16+K16+O16+S16+C28+G28+K28+O28+S28)</f>
        <v>2565</v>
      </c>
      <c r="D6" s="664">
        <f>SUM(B6:C6)</f>
        <v>10075</v>
      </c>
      <c r="E6" s="666"/>
      <c r="F6" s="680">
        <f>SUM(E16+I16+M16+Q16+U16+E28+I28+M28+Q28+U28)</f>
        <v>353256.48</v>
      </c>
      <c r="G6" s="681"/>
      <c r="H6" s="682"/>
      <c r="I6" s="656">
        <f>F6/D6</f>
        <v>35.062677915632754</v>
      </c>
      <c r="J6" s="657"/>
      <c r="K6" s="363" t="s">
        <v>36</v>
      </c>
      <c r="L6" s="353">
        <f t="shared" si="1"/>
        <v>24663</v>
      </c>
      <c r="M6" s="341">
        <f t="shared" si="1"/>
        <v>4574</v>
      </c>
      <c r="N6" s="664">
        <f>SUM(L6:M6)</f>
        <v>29237</v>
      </c>
      <c r="O6" s="665"/>
      <c r="P6" s="666"/>
      <c r="Q6" s="652">
        <f>SUM(E20+I20+M20+Q20+U20+E32+I32+M32+Q32+U32)</f>
        <v>1019120.0999999999</v>
      </c>
      <c r="R6" s="653"/>
      <c r="S6" s="653"/>
      <c r="T6" s="656">
        <f>Q6/N6</f>
        <v>34.857204911584631</v>
      </c>
      <c r="U6" s="657"/>
    </row>
    <row r="7" spans="1:21" ht="16.5" thickBot="1" x14ac:dyDescent="0.3">
      <c r="A7" s="342"/>
      <c r="B7" s="343"/>
      <c r="C7" s="343"/>
      <c r="D7" s="476"/>
      <c r="E7" s="476"/>
      <c r="F7" s="354"/>
      <c r="G7" s="343"/>
      <c r="H7" s="343"/>
      <c r="I7" s="660"/>
      <c r="J7" s="661"/>
      <c r="K7" s="355" t="s">
        <v>37</v>
      </c>
      <c r="L7" s="467">
        <f>SUM(B3+B4+B5+B6+L3+L4+L5+L6)</f>
        <v>86580</v>
      </c>
      <c r="M7" s="359">
        <f>SUM(C3+C4+C5+C6+M3+M4+M5+M6)</f>
        <v>25436</v>
      </c>
      <c r="N7" s="667">
        <f>SUM(L7:M7)</f>
        <v>112016</v>
      </c>
      <c r="O7" s="668"/>
      <c r="P7" s="669"/>
      <c r="Q7" s="654">
        <f>SUM(F3+F4+F5+F6+Q3+Q4+Q5+Q6)</f>
        <v>3947398</v>
      </c>
      <c r="R7" s="655"/>
      <c r="S7" s="655"/>
      <c r="T7" s="662">
        <f>Q7/N7</f>
        <v>35.239590772746752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87" t="s">
        <v>85</v>
      </c>
      <c r="C11" s="687"/>
      <c r="D11" s="687"/>
      <c r="E11" s="688"/>
      <c r="F11" s="689" t="s">
        <v>86</v>
      </c>
      <c r="G11" s="689"/>
      <c r="H11" s="689"/>
      <c r="I11" s="690"/>
      <c r="J11" s="691" t="s">
        <v>87</v>
      </c>
      <c r="K11" s="691"/>
      <c r="L11" s="691"/>
      <c r="M11" s="692"/>
      <c r="N11" s="693" t="s">
        <v>88</v>
      </c>
      <c r="O11" s="693"/>
      <c r="P11" s="693"/>
      <c r="Q11" s="694"/>
      <c r="R11" s="673" t="s">
        <v>89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44</v>
      </c>
      <c r="C13" s="74">
        <v>38</v>
      </c>
      <c r="D13" s="57">
        <f>SUM(B13+C13)</f>
        <v>82</v>
      </c>
      <c r="E13" s="290">
        <v>3160.3</v>
      </c>
      <c r="F13" s="391">
        <v>50</v>
      </c>
      <c r="G13" s="392">
        <v>46</v>
      </c>
      <c r="H13" s="393">
        <f>SUM(F13+G13)</f>
        <v>96</v>
      </c>
      <c r="I13" s="394">
        <v>3702.84</v>
      </c>
      <c r="J13" s="293">
        <v>52</v>
      </c>
      <c r="K13" s="77">
        <v>50</v>
      </c>
      <c r="L13" s="54">
        <f>SUM(J13+K13)</f>
        <v>102</v>
      </c>
      <c r="M13" s="299">
        <v>3928.9</v>
      </c>
      <c r="N13" s="296">
        <v>53</v>
      </c>
      <c r="O13" s="168">
        <v>50</v>
      </c>
      <c r="P13" s="151">
        <f>SUM(N13+O13)</f>
        <v>103</v>
      </c>
      <c r="Q13" s="305">
        <v>3996.72</v>
      </c>
      <c r="R13" s="302">
        <v>52</v>
      </c>
      <c r="S13" s="121">
        <v>54</v>
      </c>
      <c r="T13" s="122">
        <f>SUM(R13+S13)</f>
        <v>106</v>
      </c>
      <c r="U13" s="229">
        <v>4087.16</v>
      </c>
    </row>
    <row r="14" spans="1:21" x14ac:dyDescent="0.25">
      <c r="A14" s="17" t="s">
        <v>30</v>
      </c>
      <c r="B14" s="253">
        <v>444</v>
      </c>
      <c r="C14" s="55">
        <v>112</v>
      </c>
      <c r="D14" s="57">
        <f t="shared" ref="D14:D20" si="2">SUM(B14+C14)</f>
        <v>556</v>
      </c>
      <c r="E14" s="291">
        <v>19418.95</v>
      </c>
      <c r="F14" s="395">
        <v>485</v>
      </c>
      <c r="G14" s="396">
        <v>135</v>
      </c>
      <c r="H14" s="393">
        <f t="shared" ref="H14:H20" si="3">SUM(F14+G14)</f>
        <v>620</v>
      </c>
      <c r="I14" s="397">
        <v>21557.06</v>
      </c>
      <c r="J14" s="294">
        <v>497</v>
      </c>
      <c r="K14" s="71">
        <v>145</v>
      </c>
      <c r="L14" s="54">
        <f t="shared" ref="L14:L20" si="4">SUM(J14+K14)</f>
        <v>642</v>
      </c>
      <c r="M14" s="300">
        <v>22114.2</v>
      </c>
      <c r="N14" s="297">
        <v>490</v>
      </c>
      <c r="O14" s="170">
        <v>150</v>
      </c>
      <c r="P14" s="151">
        <f t="shared" ref="P14:P20" si="5">SUM(N14+O14)</f>
        <v>640</v>
      </c>
      <c r="Q14" s="306">
        <v>22109.19</v>
      </c>
      <c r="R14" s="303">
        <v>496</v>
      </c>
      <c r="S14" s="123">
        <v>154</v>
      </c>
      <c r="T14" s="122">
        <f t="shared" ref="T14:T20" si="6">SUM(R14+S14)</f>
        <v>650</v>
      </c>
      <c r="U14" s="230">
        <v>22416.65</v>
      </c>
    </row>
    <row r="15" spans="1:21" x14ac:dyDescent="0.25">
      <c r="A15" s="17" t="s">
        <v>31</v>
      </c>
      <c r="B15" s="253">
        <v>195</v>
      </c>
      <c r="C15" s="55">
        <v>83</v>
      </c>
      <c r="D15" s="57">
        <f t="shared" si="2"/>
        <v>278</v>
      </c>
      <c r="E15" s="291">
        <v>10276.74</v>
      </c>
      <c r="F15" s="395">
        <v>227</v>
      </c>
      <c r="G15" s="396">
        <v>92</v>
      </c>
      <c r="H15" s="393">
        <f t="shared" si="3"/>
        <v>319</v>
      </c>
      <c r="I15" s="397">
        <v>11936.01</v>
      </c>
      <c r="J15" s="294">
        <v>233</v>
      </c>
      <c r="K15" s="71">
        <v>108</v>
      </c>
      <c r="L15" s="54">
        <f t="shared" si="4"/>
        <v>341</v>
      </c>
      <c r="M15" s="300">
        <v>12564.48</v>
      </c>
      <c r="N15" s="297">
        <v>236</v>
      </c>
      <c r="O15" s="170">
        <v>108</v>
      </c>
      <c r="P15" s="151">
        <f t="shared" si="5"/>
        <v>344</v>
      </c>
      <c r="Q15" s="306">
        <v>12700.13</v>
      </c>
      <c r="R15" s="303">
        <v>234</v>
      </c>
      <c r="S15" s="123">
        <v>113</v>
      </c>
      <c r="T15" s="122">
        <f t="shared" si="6"/>
        <v>347</v>
      </c>
      <c r="U15" s="230">
        <v>12821.7</v>
      </c>
    </row>
    <row r="16" spans="1:21" x14ac:dyDescent="0.25">
      <c r="A16" s="17" t="s">
        <v>32</v>
      </c>
      <c r="B16" s="253">
        <v>704</v>
      </c>
      <c r="C16" s="55">
        <v>231</v>
      </c>
      <c r="D16" s="57">
        <f>SUM(B16+C16)</f>
        <v>935</v>
      </c>
      <c r="E16" s="501">
        <v>33258.07</v>
      </c>
      <c r="F16" s="395">
        <v>798</v>
      </c>
      <c r="G16" s="396">
        <v>269</v>
      </c>
      <c r="H16" s="393">
        <f t="shared" si="3"/>
        <v>1067</v>
      </c>
      <c r="I16" s="397">
        <v>37914.959999999999</v>
      </c>
      <c r="J16" s="294">
        <v>826</v>
      </c>
      <c r="K16" s="71">
        <v>283</v>
      </c>
      <c r="L16" s="54">
        <f t="shared" si="4"/>
        <v>1109</v>
      </c>
      <c r="M16" s="300">
        <v>38983.01</v>
      </c>
      <c r="N16" s="297">
        <v>823</v>
      </c>
      <c r="O16" s="170">
        <v>289</v>
      </c>
      <c r="P16" s="151">
        <f t="shared" si="5"/>
        <v>1112</v>
      </c>
      <c r="Q16" s="306">
        <v>39362.239999999998</v>
      </c>
      <c r="R16" s="303">
        <v>825</v>
      </c>
      <c r="S16" s="123">
        <v>299</v>
      </c>
      <c r="T16" s="122">
        <f t="shared" si="6"/>
        <v>1124</v>
      </c>
      <c r="U16" s="230">
        <v>39511.46</v>
      </c>
    </row>
    <row r="17" spans="1:21" x14ac:dyDescent="0.25">
      <c r="A17" s="17" t="s">
        <v>33</v>
      </c>
      <c r="B17" s="253">
        <v>429</v>
      </c>
      <c r="C17" s="55">
        <v>515</v>
      </c>
      <c r="D17" s="57">
        <f>SUM(B17+C17)</f>
        <v>944</v>
      </c>
      <c r="E17" s="291">
        <v>35107.230000000003</v>
      </c>
      <c r="F17" s="395">
        <v>473</v>
      </c>
      <c r="G17" s="396">
        <v>578</v>
      </c>
      <c r="H17" s="393">
        <f t="shared" si="3"/>
        <v>1051</v>
      </c>
      <c r="I17" s="397">
        <v>38701.67</v>
      </c>
      <c r="J17" s="294">
        <v>492</v>
      </c>
      <c r="K17" s="71">
        <v>607</v>
      </c>
      <c r="L17" s="54">
        <f t="shared" si="4"/>
        <v>1099</v>
      </c>
      <c r="M17" s="300">
        <v>39940.71</v>
      </c>
      <c r="N17" s="297">
        <v>478</v>
      </c>
      <c r="O17" s="170">
        <v>613</v>
      </c>
      <c r="P17" s="151">
        <f t="shared" si="5"/>
        <v>1091</v>
      </c>
      <c r="Q17" s="306">
        <v>40088.1</v>
      </c>
      <c r="R17" s="303">
        <v>479</v>
      </c>
      <c r="S17" s="123">
        <v>620</v>
      </c>
      <c r="T17" s="122">
        <f t="shared" si="6"/>
        <v>1099</v>
      </c>
      <c r="U17" s="230">
        <v>40320.33</v>
      </c>
    </row>
    <row r="18" spans="1:21" x14ac:dyDescent="0.25">
      <c r="A18" s="17" t="s">
        <v>34</v>
      </c>
      <c r="B18" s="253">
        <v>1693</v>
      </c>
      <c r="C18" s="55">
        <v>282</v>
      </c>
      <c r="D18" s="57">
        <f t="shared" si="2"/>
        <v>1975</v>
      </c>
      <c r="E18" s="291">
        <v>68576.23</v>
      </c>
      <c r="F18" s="395">
        <v>1856</v>
      </c>
      <c r="G18" s="480">
        <v>328</v>
      </c>
      <c r="H18" s="393">
        <f t="shared" si="3"/>
        <v>2184</v>
      </c>
      <c r="I18" s="397">
        <v>75993.820000000007</v>
      </c>
      <c r="J18" s="294">
        <v>1880</v>
      </c>
      <c r="K18" s="71">
        <v>349</v>
      </c>
      <c r="L18" s="54">
        <f t="shared" si="4"/>
        <v>2229</v>
      </c>
      <c r="M18" s="300">
        <v>77815.97</v>
      </c>
      <c r="N18" s="297">
        <v>1858</v>
      </c>
      <c r="O18" s="170">
        <v>346</v>
      </c>
      <c r="P18" s="151">
        <f t="shared" si="5"/>
        <v>2204</v>
      </c>
      <c r="Q18" s="306">
        <v>76599.73</v>
      </c>
      <c r="R18" s="303">
        <v>1867</v>
      </c>
      <c r="S18" s="123">
        <v>348</v>
      </c>
      <c r="T18" s="122">
        <f t="shared" si="6"/>
        <v>2215</v>
      </c>
      <c r="U18" s="230">
        <v>77273.38</v>
      </c>
    </row>
    <row r="19" spans="1:21" x14ac:dyDescent="0.25">
      <c r="A19" s="17" t="s">
        <v>35</v>
      </c>
      <c r="B19" s="253">
        <v>2623</v>
      </c>
      <c r="C19" s="55">
        <v>711</v>
      </c>
      <c r="D19" s="57">
        <f t="shared" si="2"/>
        <v>3334</v>
      </c>
      <c r="E19" s="501">
        <v>118122.66</v>
      </c>
      <c r="F19" s="395">
        <v>2768</v>
      </c>
      <c r="G19" s="396">
        <v>795</v>
      </c>
      <c r="H19" s="393">
        <f t="shared" si="3"/>
        <v>3563</v>
      </c>
      <c r="I19" s="397">
        <v>125668.35</v>
      </c>
      <c r="J19" s="294">
        <v>2780</v>
      </c>
      <c r="K19" s="71">
        <v>843</v>
      </c>
      <c r="L19" s="54">
        <f t="shared" si="4"/>
        <v>3623</v>
      </c>
      <c r="M19" s="300">
        <v>128201.25</v>
      </c>
      <c r="N19" s="297">
        <v>2766</v>
      </c>
      <c r="O19" s="170">
        <v>860</v>
      </c>
      <c r="P19" s="151">
        <f t="shared" si="5"/>
        <v>3626</v>
      </c>
      <c r="Q19" s="306">
        <v>128440.07</v>
      </c>
      <c r="R19" s="303">
        <v>2747</v>
      </c>
      <c r="S19" s="123">
        <v>872</v>
      </c>
      <c r="T19" s="122">
        <f t="shared" si="6"/>
        <v>3619</v>
      </c>
      <c r="U19" s="230">
        <v>128264.31</v>
      </c>
    </row>
    <row r="20" spans="1:21" ht="15.75" thickBot="1" x14ac:dyDescent="0.3">
      <c r="A20" s="18" t="s">
        <v>36</v>
      </c>
      <c r="B20" s="254">
        <v>2357</v>
      </c>
      <c r="C20" s="80">
        <v>398</v>
      </c>
      <c r="D20" s="81">
        <f t="shared" si="2"/>
        <v>2755</v>
      </c>
      <c r="E20" s="292">
        <v>95526.41</v>
      </c>
      <c r="F20" s="398">
        <v>2572</v>
      </c>
      <c r="G20" s="399">
        <v>488</v>
      </c>
      <c r="H20" s="393">
        <f t="shared" si="3"/>
        <v>3060</v>
      </c>
      <c r="I20" s="401">
        <v>105875.39</v>
      </c>
      <c r="J20" s="295">
        <v>2620</v>
      </c>
      <c r="K20" s="85">
        <v>509</v>
      </c>
      <c r="L20" s="54">
        <f t="shared" si="4"/>
        <v>3129</v>
      </c>
      <c r="M20" s="301">
        <v>107878.38</v>
      </c>
      <c r="N20" s="298">
        <v>2600</v>
      </c>
      <c r="O20" s="172">
        <v>516</v>
      </c>
      <c r="P20" s="150">
        <f t="shared" si="5"/>
        <v>3116</v>
      </c>
      <c r="Q20" s="307">
        <v>107462.42</v>
      </c>
      <c r="R20" s="304">
        <v>2572</v>
      </c>
      <c r="S20" s="124">
        <v>515</v>
      </c>
      <c r="T20" s="122">
        <f t="shared" si="6"/>
        <v>3087</v>
      </c>
      <c r="U20" s="231">
        <v>106589.75</v>
      </c>
    </row>
    <row r="21" spans="1:21" ht="15.75" thickBot="1" x14ac:dyDescent="0.3">
      <c r="A21" s="78" t="s">
        <v>37</v>
      </c>
      <c r="B21" s="503">
        <f t="shared" ref="B21:U21" si="7">SUM(B13:B20)</f>
        <v>8489</v>
      </c>
      <c r="C21" s="504">
        <f t="shared" si="7"/>
        <v>2370</v>
      </c>
      <c r="D21" s="502">
        <f t="shared" si="7"/>
        <v>10859</v>
      </c>
      <c r="E21" s="257">
        <f t="shared" si="7"/>
        <v>383446.59000000008</v>
      </c>
      <c r="F21" s="507">
        <f t="shared" si="7"/>
        <v>9229</v>
      </c>
      <c r="G21" s="508">
        <f t="shared" si="7"/>
        <v>2731</v>
      </c>
      <c r="H21" s="284">
        <f t="shared" si="7"/>
        <v>11960</v>
      </c>
      <c r="I21" s="404">
        <f t="shared" si="7"/>
        <v>421350.1</v>
      </c>
      <c r="J21" s="512">
        <f t="shared" si="7"/>
        <v>9380</v>
      </c>
      <c r="K21" s="512">
        <f t="shared" si="7"/>
        <v>2894</v>
      </c>
      <c r="L21" s="509">
        <f t="shared" si="7"/>
        <v>12274</v>
      </c>
      <c r="M21" s="68">
        <f t="shared" si="7"/>
        <v>431426.9</v>
      </c>
      <c r="N21" s="513">
        <f t="shared" si="7"/>
        <v>9304</v>
      </c>
      <c r="O21" s="513">
        <f t="shared" si="7"/>
        <v>2932</v>
      </c>
      <c r="P21" s="510">
        <f t="shared" si="7"/>
        <v>12236</v>
      </c>
      <c r="Q21" s="177">
        <f t="shared" si="7"/>
        <v>430758.6</v>
      </c>
      <c r="R21" s="514">
        <f t="shared" si="7"/>
        <v>9272</v>
      </c>
      <c r="S21" s="514">
        <f t="shared" si="7"/>
        <v>2975</v>
      </c>
      <c r="T21" s="511">
        <f t="shared" si="7"/>
        <v>12247</v>
      </c>
      <c r="U21" s="232">
        <f t="shared" si="7"/>
        <v>431284.74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673" t="s">
        <v>90</v>
      </c>
      <c r="C23" s="673"/>
      <c r="D23" s="673"/>
      <c r="E23" s="674"/>
      <c r="F23" s="675" t="s">
        <v>91</v>
      </c>
      <c r="G23" s="675"/>
      <c r="H23" s="675"/>
      <c r="I23" s="676"/>
      <c r="J23" s="683" t="s">
        <v>92</v>
      </c>
      <c r="K23" s="683"/>
      <c r="L23" s="683"/>
      <c r="M23" s="684"/>
      <c r="N23" s="673" t="s">
        <v>93</v>
      </c>
      <c r="O23" s="673"/>
      <c r="P23" s="673"/>
      <c r="Q23" s="674"/>
      <c r="R23" s="685" t="s">
        <v>94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133</v>
      </c>
      <c r="C25" s="102">
        <v>42</v>
      </c>
      <c r="D25" s="103">
        <f>SUM(B25+C25)</f>
        <v>175</v>
      </c>
      <c r="E25" s="308">
        <v>6646.12</v>
      </c>
      <c r="F25" s="497">
        <v>133</v>
      </c>
      <c r="G25" s="138">
        <v>50</v>
      </c>
      <c r="H25" s="140">
        <f>SUM(F25+G25)</f>
        <v>183</v>
      </c>
      <c r="I25" s="311">
        <v>6949.05</v>
      </c>
      <c r="J25" s="369">
        <v>124</v>
      </c>
      <c r="K25" s="370">
        <v>48</v>
      </c>
      <c r="L25" s="491">
        <f>SUM(J25+K25)</f>
        <v>172</v>
      </c>
      <c r="M25" s="372">
        <v>6591.9</v>
      </c>
      <c r="N25" s="493">
        <v>123</v>
      </c>
      <c r="O25" s="102">
        <v>48</v>
      </c>
      <c r="P25" s="103">
        <f>SUM(N25+O25)</f>
        <v>171</v>
      </c>
      <c r="Q25" s="314">
        <v>6537.63</v>
      </c>
      <c r="R25" s="181">
        <v>105</v>
      </c>
      <c r="S25" s="182">
        <v>42</v>
      </c>
      <c r="T25" s="317">
        <f>SUM(R25+S25)</f>
        <v>147</v>
      </c>
      <c r="U25" s="318">
        <v>5637.9</v>
      </c>
    </row>
    <row r="26" spans="1:21" x14ac:dyDescent="0.25">
      <c r="A26" s="17" t="s">
        <v>30</v>
      </c>
      <c r="B26" s="132">
        <v>415</v>
      </c>
      <c r="C26" s="105">
        <v>118</v>
      </c>
      <c r="D26" s="106">
        <f t="shared" ref="D26:D32" si="8">SUM(B26+C26)</f>
        <v>533</v>
      </c>
      <c r="E26" s="309">
        <v>18532.830000000002</v>
      </c>
      <c r="F26" s="498">
        <v>431</v>
      </c>
      <c r="G26" s="142">
        <v>133</v>
      </c>
      <c r="H26" s="144">
        <f t="shared" ref="H26:H32" si="9">SUM(F26+G26)</f>
        <v>564</v>
      </c>
      <c r="I26" s="312">
        <v>19541.27</v>
      </c>
      <c r="J26" s="373">
        <v>450</v>
      </c>
      <c r="K26" s="374">
        <v>129</v>
      </c>
      <c r="L26" s="377">
        <f t="shared" ref="L26:L32" si="10">SUM(J26+K26)</f>
        <v>579</v>
      </c>
      <c r="M26" s="376">
        <v>19916.400000000001</v>
      </c>
      <c r="N26" s="494">
        <v>448</v>
      </c>
      <c r="O26" s="105">
        <v>131</v>
      </c>
      <c r="P26" s="106">
        <f t="shared" ref="P26:P32" si="11">SUM(N26+O26)</f>
        <v>579</v>
      </c>
      <c r="Q26" s="315">
        <v>19844.27</v>
      </c>
      <c r="R26" s="272">
        <v>406</v>
      </c>
      <c r="S26" s="186">
        <v>109</v>
      </c>
      <c r="T26" s="321">
        <f t="shared" ref="T26:T32" si="12">SUM(R26+S26)</f>
        <v>515</v>
      </c>
      <c r="U26" s="320">
        <v>17723.71</v>
      </c>
    </row>
    <row r="27" spans="1:21" x14ac:dyDescent="0.25">
      <c r="A27" s="17" t="s">
        <v>31</v>
      </c>
      <c r="B27" s="132">
        <v>203</v>
      </c>
      <c r="C27" s="105">
        <v>92</v>
      </c>
      <c r="D27" s="106">
        <f t="shared" si="8"/>
        <v>295</v>
      </c>
      <c r="E27" s="309">
        <v>10611.35</v>
      </c>
      <c r="F27" s="498">
        <v>216</v>
      </c>
      <c r="G27" s="142">
        <v>100</v>
      </c>
      <c r="H27" s="144">
        <f t="shared" si="9"/>
        <v>316</v>
      </c>
      <c r="I27" s="312">
        <v>11199.18</v>
      </c>
      <c r="J27" s="373">
        <v>219</v>
      </c>
      <c r="K27" s="374">
        <v>101</v>
      </c>
      <c r="L27" s="377">
        <f t="shared" si="10"/>
        <v>320</v>
      </c>
      <c r="M27" s="376">
        <v>11325.77</v>
      </c>
      <c r="N27" s="494">
        <v>215</v>
      </c>
      <c r="O27" s="105">
        <v>102</v>
      </c>
      <c r="P27" s="106">
        <f t="shared" si="11"/>
        <v>317</v>
      </c>
      <c r="Q27" s="315">
        <v>11140.4</v>
      </c>
      <c r="R27" s="272">
        <v>191</v>
      </c>
      <c r="S27" s="186">
        <v>88</v>
      </c>
      <c r="T27" s="321">
        <f t="shared" si="12"/>
        <v>279</v>
      </c>
      <c r="U27" s="320">
        <v>9955.85</v>
      </c>
    </row>
    <row r="28" spans="1:21" x14ac:dyDescent="0.25">
      <c r="A28" s="17" t="s">
        <v>32</v>
      </c>
      <c r="B28" s="132">
        <v>700</v>
      </c>
      <c r="C28" s="105">
        <v>232</v>
      </c>
      <c r="D28" s="106">
        <f t="shared" si="8"/>
        <v>932</v>
      </c>
      <c r="E28" s="309">
        <v>32444.84</v>
      </c>
      <c r="F28" s="498">
        <v>727</v>
      </c>
      <c r="G28" s="142">
        <v>242</v>
      </c>
      <c r="H28" s="144">
        <f t="shared" si="9"/>
        <v>969</v>
      </c>
      <c r="I28" s="312">
        <v>33773.89</v>
      </c>
      <c r="J28" s="373">
        <v>730</v>
      </c>
      <c r="K28" s="374">
        <v>250</v>
      </c>
      <c r="L28" s="377">
        <f t="shared" si="10"/>
        <v>980</v>
      </c>
      <c r="M28" s="376">
        <v>34104.129999999997</v>
      </c>
      <c r="N28" s="494">
        <v>731</v>
      </c>
      <c r="O28" s="105">
        <v>254</v>
      </c>
      <c r="P28" s="106">
        <f t="shared" si="11"/>
        <v>985</v>
      </c>
      <c r="Q28" s="315">
        <v>34262.29</v>
      </c>
      <c r="R28" s="272">
        <v>646</v>
      </c>
      <c r="S28" s="186">
        <v>216</v>
      </c>
      <c r="T28" s="321">
        <f t="shared" si="12"/>
        <v>862</v>
      </c>
      <c r="U28" s="320">
        <v>29641.59</v>
      </c>
    </row>
    <row r="29" spans="1:21" x14ac:dyDescent="0.25">
      <c r="A29" s="17" t="s">
        <v>33</v>
      </c>
      <c r="B29" s="132">
        <v>404</v>
      </c>
      <c r="C29" s="105">
        <v>398</v>
      </c>
      <c r="D29" s="106">
        <f t="shared" si="8"/>
        <v>802</v>
      </c>
      <c r="E29" s="309">
        <v>28510.73</v>
      </c>
      <c r="F29" s="498">
        <v>423</v>
      </c>
      <c r="G29" s="142">
        <v>451</v>
      </c>
      <c r="H29" s="144">
        <f t="shared" si="9"/>
        <v>874</v>
      </c>
      <c r="I29" s="312">
        <v>31203.81</v>
      </c>
      <c r="J29" s="373">
        <v>428</v>
      </c>
      <c r="K29" s="374">
        <v>466</v>
      </c>
      <c r="L29" s="377">
        <f t="shared" si="10"/>
        <v>894</v>
      </c>
      <c r="M29" s="376">
        <v>32286.21</v>
      </c>
      <c r="N29" s="494">
        <v>420</v>
      </c>
      <c r="O29" s="105">
        <v>469</v>
      </c>
      <c r="P29" s="106">
        <f t="shared" si="11"/>
        <v>889</v>
      </c>
      <c r="Q29" s="315">
        <v>31883.83</v>
      </c>
      <c r="R29" s="272">
        <v>370</v>
      </c>
      <c r="S29" s="186">
        <v>403</v>
      </c>
      <c r="T29" s="321">
        <f t="shared" si="12"/>
        <v>773</v>
      </c>
      <c r="U29" s="320">
        <v>26890.959999999999</v>
      </c>
    </row>
    <row r="30" spans="1:21" x14ac:dyDescent="0.25">
      <c r="A30" s="17" t="s">
        <v>34</v>
      </c>
      <c r="B30" s="132">
        <v>1548</v>
      </c>
      <c r="C30" s="105">
        <v>274</v>
      </c>
      <c r="D30" s="106">
        <f t="shared" si="8"/>
        <v>1822</v>
      </c>
      <c r="E30" s="309">
        <v>63356.77</v>
      </c>
      <c r="F30" s="498">
        <v>1644</v>
      </c>
      <c r="G30" s="142">
        <v>299</v>
      </c>
      <c r="H30" s="144">
        <f t="shared" si="9"/>
        <v>1943</v>
      </c>
      <c r="I30" s="312">
        <v>66946.83</v>
      </c>
      <c r="J30" s="373">
        <v>1653</v>
      </c>
      <c r="K30" s="374">
        <v>312</v>
      </c>
      <c r="L30" s="377">
        <f t="shared" si="10"/>
        <v>1965</v>
      </c>
      <c r="M30" s="376">
        <v>67435.31</v>
      </c>
      <c r="N30" s="494">
        <v>1622</v>
      </c>
      <c r="O30" s="105">
        <v>314</v>
      </c>
      <c r="P30" s="106">
        <f t="shared" si="11"/>
        <v>1936</v>
      </c>
      <c r="Q30" s="315">
        <v>66581.58</v>
      </c>
      <c r="R30" s="272">
        <v>1465</v>
      </c>
      <c r="S30" s="186">
        <v>269</v>
      </c>
      <c r="T30" s="321">
        <f t="shared" si="12"/>
        <v>1734</v>
      </c>
      <c r="U30" s="320">
        <v>58920.78</v>
      </c>
    </row>
    <row r="31" spans="1:21" x14ac:dyDescent="0.25">
      <c r="A31" s="17" t="s">
        <v>35</v>
      </c>
      <c r="B31" s="132">
        <v>2254</v>
      </c>
      <c r="C31" s="105">
        <v>587</v>
      </c>
      <c r="D31" s="106">
        <f t="shared" si="8"/>
        <v>2841</v>
      </c>
      <c r="E31" s="309">
        <v>101949.4</v>
      </c>
      <c r="F31" s="498">
        <v>2416</v>
      </c>
      <c r="G31" s="142">
        <v>661</v>
      </c>
      <c r="H31" s="144">
        <f t="shared" si="9"/>
        <v>3077</v>
      </c>
      <c r="I31" s="312">
        <v>110327.05</v>
      </c>
      <c r="J31" s="373">
        <v>2426</v>
      </c>
      <c r="K31" s="374">
        <v>695</v>
      </c>
      <c r="L31" s="377">
        <f t="shared" si="10"/>
        <v>3121</v>
      </c>
      <c r="M31" s="376">
        <v>111833.3</v>
      </c>
      <c r="N31" s="494">
        <v>2380</v>
      </c>
      <c r="O31" s="105">
        <v>696</v>
      </c>
      <c r="P31" s="106">
        <f t="shared" si="11"/>
        <v>3076</v>
      </c>
      <c r="Q31" s="315">
        <v>110752.37</v>
      </c>
      <c r="R31" s="272">
        <v>2165</v>
      </c>
      <c r="S31" s="186">
        <v>565</v>
      </c>
      <c r="T31" s="321">
        <f t="shared" si="12"/>
        <v>2730</v>
      </c>
      <c r="U31" s="320">
        <v>98084.02</v>
      </c>
    </row>
    <row r="32" spans="1:21" ht="15.75" thickBot="1" x14ac:dyDescent="0.3">
      <c r="A32" s="18" t="s">
        <v>36</v>
      </c>
      <c r="B32" s="133">
        <v>2345</v>
      </c>
      <c r="C32" s="108">
        <v>376</v>
      </c>
      <c r="D32" s="122">
        <f t="shared" si="8"/>
        <v>2721</v>
      </c>
      <c r="E32" s="310">
        <v>95126.6</v>
      </c>
      <c r="F32" s="499">
        <v>2509</v>
      </c>
      <c r="G32" s="146">
        <v>431</v>
      </c>
      <c r="H32" s="223">
        <f t="shared" si="9"/>
        <v>2940</v>
      </c>
      <c r="I32" s="313">
        <v>103816.98</v>
      </c>
      <c r="J32" s="379">
        <v>2474</v>
      </c>
      <c r="K32" s="380">
        <v>449</v>
      </c>
      <c r="L32" s="378">
        <f t="shared" si="10"/>
        <v>2923</v>
      </c>
      <c r="M32" s="382">
        <v>103248.1</v>
      </c>
      <c r="N32" s="495">
        <v>2437</v>
      </c>
      <c r="O32" s="492">
        <v>474</v>
      </c>
      <c r="P32" s="122">
        <f t="shared" si="11"/>
        <v>2911</v>
      </c>
      <c r="Q32" s="489">
        <v>102053.99</v>
      </c>
      <c r="R32" s="273">
        <v>2177</v>
      </c>
      <c r="S32" s="274">
        <v>418</v>
      </c>
      <c r="T32" s="496">
        <f t="shared" si="12"/>
        <v>2595</v>
      </c>
      <c r="U32" s="322">
        <v>91542.080000000002</v>
      </c>
    </row>
    <row r="33" spans="1:21" ht="15.75" thickBot="1" x14ac:dyDescent="0.3">
      <c r="A33" s="194" t="s">
        <v>37</v>
      </c>
      <c r="B33" s="515">
        <f t="shared" ref="B33:U33" si="13">SUM(B25:B32)</f>
        <v>8002</v>
      </c>
      <c r="C33" s="515">
        <f t="shared" si="13"/>
        <v>2119</v>
      </c>
      <c r="D33" s="511">
        <f t="shared" si="13"/>
        <v>10121</v>
      </c>
      <c r="E33" s="277">
        <f t="shared" si="13"/>
        <v>357178.64</v>
      </c>
      <c r="F33" s="280">
        <f t="shared" si="13"/>
        <v>8499</v>
      </c>
      <c r="G33" s="280">
        <f t="shared" si="13"/>
        <v>2367</v>
      </c>
      <c r="H33" s="280">
        <f t="shared" si="13"/>
        <v>10866</v>
      </c>
      <c r="I33" s="281">
        <f t="shared" si="13"/>
        <v>383758.06</v>
      </c>
      <c r="J33" s="516">
        <f t="shared" si="13"/>
        <v>8504</v>
      </c>
      <c r="K33" s="516">
        <f t="shared" si="13"/>
        <v>2450</v>
      </c>
      <c r="L33" s="385">
        <f t="shared" si="13"/>
        <v>10954</v>
      </c>
      <c r="M33" s="386">
        <f t="shared" si="13"/>
        <v>386741.12</v>
      </c>
      <c r="N33" s="518">
        <f t="shared" si="13"/>
        <v>8376</v>
      </c>
      <c r="O33" s="519">
        <f t="shared" si="13"/>
        <v>2488</v>
      </c>
      <c r="P33" s="511">
        <f t="shared" si="13"/>
        <v>10864</v>
      </c>
      <c r="Q33" s="490">
        <f t="shared" si="13"/>
        <v>383056.36</v>
      </c>
      <c r="R33" s="517">
        <f t="shared" si="13"/>
        <v>7525</v>
      </c>
      <c r="S33" s="517">
        <f t="shared" si="13"/>
        <v>2110</v>
      </c>
      <c r="T33" s="288">
        <f t="shared" si="13"/>
        <v>9635</v>
      </c>
      <c r="U33" s="289">
        <f t="shared" si="13"/>
        <v>338396.89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80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  <c r="F36" s="695" t="s">
        <v>79</v>
      </c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8">
    <mergeCell ref="F36:U36"/>
    <mergeCell ref="A38:U38"/>
    <mergeCell ref="B23:E23"/>
    <mergeCell ref="F23:I23"/>
    <mergeCell ref="J23:M23"/>
    <mergeCell ref="N23:Q23"/>
    <mergeCell ref="R23:U23"/>
    <mergeCell ref="F35:U35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B1:U1"/>
    <mergeCell ref="D2:E2"/>
    <mergeCell ref="F2:H2"/>
    <mergeCell ref="I2:J2"/>
    <mergeCell ref="N2:P2"/>
    <mergeCell ref="Q2:S2"/>
    <mergeCell ref="T2:U2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R33" sqref="R3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96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1234</v>
      </c>
      <c r="C3" s="348">
        <f t="shared" ref="B3:C5" si="0">SUM(C13+G13+K13+O13+S13+C25+G25+K25+O25+S25)</f>
        <v>411</v>
      </c>
      <c r="D3" s="639">
        <f>SUM(B3:C3)</f>
        <v>1645</v>
      </c>
      <c r="E3" s="641"/>
      <c r="F3" s="670">
        <f>SUM(E13+I13+M13+Q13+U13+E25+I25+M25+Q25+U25)</f>
        <v>62903.199999999997</v>
      </c>
      <c r="G3" s="671"/>
      <c r="H3" s="672"/>
      <c r="I3" s="658">
        <f>F3/D3</f>
        <v>38.239027355623101</v>
      </c>
      <c r="J3" s="659"/>
      <c r="K3" s="361" t="s">
        <v>33</v>
      </c>
      <c r="L3" s="349">
        <f>SUM(B17+F17+J17+N17+R17+B29+F29+J29+N29+R29)</f>
        <v>3524</v>
      </c>
      <c r="M3" s="340">
        <f>SUM(C17+G17+K17+O17+S17+C29+G29+K29+O29+S29)</f>
        <v>4800</v>
      </c>
      <c r="N3" s="639">
        <f>SUM(L3:M3)</f>
        <v>8324</v>
      </c>
      <c r="O3" s="640"/>
      <c r="P3" s="641"/>
      <c r="Q3" s="647">
        <f>SUM(E17+I17+M17+Q17+U17+E29+I29+M29+Q29+U29)</f>
        <v>305319.14999999997</v>
      </c>
      <c r="R3" s="648"/>
      <c r="S3" s="648"/>
      <c r="T3" s="632">
        <f>Q3/N3</f>
        <v>36.679378904372896</v>
      </c>
      <c r="U3" s="633"/>
    </row>
    <row r="4" spans="1:21" x14ac:dyDescent="0.25">
      <c r="A4" s="361" t="s">
        <v>30</v>
      </c>
      <c r="B4" s="349">
        <f t="shared" si="0"/>
        <v>2276</v>
      </c>
      <c r="C4" s="350">
        <f t="shared" si="0"/>
        <v>1352</v>
      </c>
      <c r="D4" s="642">
        <f>SUM(B4:C4)</f>
        <v>3628</v>
      </c>
      <c r="E4" s="644"/>
      <c r="F4" s="677">
        <f>SUM(E14+I14+M14+Q14+U14+E26+I26+M26+Q26+U26)</f>
        <v>129334.81999999999</v>
      </c>
      <c r="G4" s="678"/>
      <c r="H4" s="679"/>
      <c r="I4" s="634">
        <f>F4/D4</f>
        <v>35.649068357221608</v>
      </c>
      <c r="J4" s="635"/>
      <c r="K4" s="361" t="s">
        <v>34</v>
      </c>
      <c r="L4" s="349">
        <f t="shared" ref="L4:M6" si="1">SUM(B18+F18+J18+N18+R18+B30+F30+J30+N30+R30)</f>
        <v>15369</v>
      </c>
      <c r="M4" s="340">
        <f t="shared" si="1"/>
        <v>3014</v>
      </c>
      <c r="N4" s="642">
        <f>SUM(L4:M4)</f>
        <v>18383</v>
      </c>
      <c r="O4" s="643"/>
      <c r="P4" s="644"/>
      <c r="Q4" s="649">
        <f>SUM(E18+I18+M18+Q18+U18+E30+I30+M30+Q30+U30)</f>
        <v>637380.91999999993</v>
      </c>
      <c r="R4" s="650"/>
      <c r="S4" s="650"/>
      <c r="T4" s="634">
        <f>Q4/N4</f>
        <v>34.672301582984275</v>
      </c>
      <c r="U4" s="635"/>
    </row>
    <row r="5" spans="1:21" x14ac:dyDescent="0.25">
      <c r="A5" s="361" t="s">
        <v>31</v>
      </c>
      <c r="B5" s="349">
        <f t="shared" si="0"/>
        <v>1323</v>
      </c>
      <c r="C5" s="350">
        <f t="shared" si="0"/>
        <v>1105</v>
      </c>
      <c r="D5" s="642">
        <f>SUM(B5:C5)</f>
        <v>2428</v>
      </c>
      <c r="E5" s="644"/>
      <c r="F5" s="677">
        <f>SUM(E15+I15+M15+Q15+U15+E27+I27+M27+Q27+U27)</f>
        <v>89854.760000000009</v>
      </c>
      <c r="G5" s="678"/>
      <c r="H5" s="679"/>
      <c r="I5" s="634">
        <f>F5/D5</f>
        <v>37.007726523887975</v>
      </c>
      <c r="J5" s="635"/>
      <c r="K5" s="361" t="s">
        <v>35</v>
      </c>
      <c r="L5" s="349">
        <f t="shared" si="1"/>
        <v>21797</v>
      </c>
      <c r="M5" s="340">
        <f t="shared" si="1"/>
        <v>7714</v>
      </c>
      <c r="N5" s="642">
        <f>SUM(L5:M5)</f>
        <v>29511</v>
      </c>
      <c r="O5" s="643"/>
      <c r="P5" s="644"/>
      <c r="Q5" s="649">
        <f>SUM(E19+I19+M19+Q19+U19+E31+I31+M31+Q31+U31)</f>
        <v>1049279.74</v>
      </c>
      <c r="R5" s="650"/>
      <c r="S5" s="650"/>
      <c r="T5" s="634">
        <f>Q5/N5</f>
        <v>35.555546745281418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6438</v>
      </c>
      <c r="C6" s="352">
        <f>SUM(C16+G16+K16+O16+S16+C28+G28+K28+O28+S28)</f>
        <v>2533</v>
      </c>
      <c r="D6" s="664">
        <f>SUM(B6:C6)</f>
        <v>8971</v>
      </c>
      <c r="E6" s="666"/>
      <c r="F6" s="680">
        <f>SUM(E16+I16+M16+Q16+U16+E28+I28+M28+Q28+U28)</f>
        <v>320169.44000000006</v>
      </c>
      <c r="G6" s="681"/>
      <c r="H6" s="682"/>
      <c r="I6" s="656">
        <f>F6/D6</f>
        <v>35.689381339872931</v>
      </c>
      <c r="J6" s="657"/>
      <c r="K6" s="363" t="s">
        <v>36</v>
      </c>
      <c r="L6" s="353">
        <f t="shared" si="1"/>
        <v>23800</v>
      </c>
      <c r="M6" s="341">
        <f t="shared" si="1"/>
        <v>4844</v>
      </c>
      <c r="N6" s="664">
        <f>SUM(L6:M6)</f>
        <v>28644</v>
      </c>
      <c r="O6" s="665"/>
      <c r="P6" s="666"/>
      <c r="Q6" s="652">
        <f>SUM(E20+I20+M20+Q20+U20+E32+I32+M32+Q32+U32)</f>
        <v>1015950.4800000001</v>
      </c>
      <c r="R6" s="653"/>
      <c r="S6" s="653"/>
      <c r="T6" s="656">
        <f>Q6/N6</f>
        <v>35.468177628822794</v>
      </c>
      <c r="U6" s="657"/>
    </row>
    <row r="7" spans="1:21" ht="16.5" thickBot="1" x14ac:dyDescent="0.3">
      <c r="A7" s="342"/>
      <c r="B7" s="343"/>
      <c r="C7" s="343"/>
      <c r="D7" s="520"/>
      <c r="E7" s="520"/>
      <c r="F7" s="354"/>
      <c r="G7" s="343"/>
      <c r="H7" s="343"/>
      <c r="I7" s="660"/>
      <c r="J7" s="661"/>
      <c r="K7" s="355" t="s">
        <v>37</v>
      </c>
      <c r="L7" s="467">
        <f>SUM(B3+B4+B5+B6+L3+L4+L5+L6)</f>
        <v>75761</v>
      </c>
      <c r="M7" s="359">
        <f>SUM(C3+C4+C5+C6+M3+M4+M5+M6)</f>
        <v>25773</v>
      </c>
      <c r="N7" s="667">
        <f>SUM(L7:M7)</f>
        <v>101534</v>
      </c>
      <c r="O7" s="668"/>
      <c r="P7" s="669"/>
      <c r="Q7" s="654">
        <f>SUM(F3+F4+F5+F6+Q3+Q4+Q5+Q6)</f>
        <v>3610192.5100000002</v>
      </c>
      <c r="R7" s="655"/>
      <c r="S7" s="655"/>
      <c r="T7" s="662">
        <f>Q7/N7</f>
        <v>35.556488565406667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97</v>
      </c>
      <c r="C11" s="687"/>
      <c r="D11" s="687"/>
      <c r="E11" s="688"/>
      <c r="F11" s="698" t="s">
        <v>98</v>
      </c>
      <c r="G11" s="689"/>
      <c r="H11" s="689"/>
      <c r="I11" s="690"/>
      <c r="J11" s="699" t="s">
        <v>99</v>
      </c>
      <c r="K11" s="691"/>
      <c r="L11" s="691"/>
      <c r="M11" s="692"/>
      <c r="N11" s="700" t="s">
        <v>100</v>
      </c>
      <c r="O11" s="693"/>
      <c r="P11" s="693"/>
      <c r="Q11" s="694"/>
      <c r="R11" s="701" t="s">
        <v>101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119</v>
      </c>
      <c r="C13" s="74">
        <v>31</v>
      </c>
      <c r="D13" s="57">
        <f>SUM(B13+C13)</f>
        <v>150</v>
      </c>
      <c r="E13" s="290">
        <v>5750.94</v>
      </c>
      <c r="F13" s="391">
        <v>125</v>
      </c>
      <c r="G13" s="392">
        <v>37</v>
      </c>
      <c r="H13" s="393">
        <f>SUM(F13+G13)</f>
        <v>162</v>
      </c>
      <c r="I13" s="394">
        <v>6221.15</v>
      </c>
      <c r="J13" s="293">
        <v>124</v>
      </c>
      <c r="K13" s="77">
        <v>42</v>
      </c>
      <c r="L13" s="54">
        <f>SUM(J13+K13)</f>
        <v>166</v>
      </c>
      <c r="M13" s="299">
        <v>6429.12</v>
      </c>
      <c r="N13" s="296">
        <v>126</v>
      </c>
      <c r="O13" s="168">
        <v>43</v>
      </c>
      <c r="P13" s="151">
        <f>SUM(N13+O13)</f>
        <v>169</v>
      </c>
      <c r="Q13" s="305">
        <v>6415.57</v>
      </c>
      <c r="R13" s="302">
        <v>126</v>
      </c>
      <c r="S13" s="121">
        <v>43</v>
      </c>
      <c r="T13" s="122">
        <f>SUM(R13+S13)</f>
        <v>169</v>
      </c>
      <c r="U13" s="229">
        <v>6361.31</v>
      </c>
    </row>
    <row r="14" spans="1:21" x14ac:dyDescent="0.25">
      <c r="A14" s="17" t="s">
        <v>30</v>
      </c>
      <c r="B14" s="253">
        <v>190</v>
      </c>
      <c r="C14" s="55">
        <v>102</v>
      </c>
      <c r="D14" s="57">
        <f t="shared" ref="D14:D20" si="2">SUM(B14+C14)</f>
        <v>292</v>
      </c>
      <c r="E14" s="291">
        <v>10767.49</v>
      </c>
      <c r="F14" s="395">
        <v>245</v>
      </c>
      <c r="G14" s="396">
        <v>121</v>
      </c>
      <c r="H14" s="393">
        <f t="shared" ref="H14:H20" si="3">SUM(F14+G14)</f>
        <v>366</v>
      </c>
      <c r="I14" s="397">
        <v>12772.63</v>
      </c>
      <c r="J14" s="294">
        <v>249</v>
      </c>
      <c r="K14" s="71">
        <v>138</v>
      </c>
      <c r="L14" s="54">
        <f t="shared" ref="L14:L20" si="4">SUM(J14+K14)</f>
        <v>387</v>
      </c>
      <c r="M14" s="300">
        <v>13595.55</v>
      </c>
      <c r="N14" s="297">
        <v>248</v>
      </c>
      <c r="O14" s="170">
        <v>143</v>
      </c>
      <c r="P14" s="151">
        <f t="shared" ref="P14:P20" si="5">SUM(N14+O14)</f>
        <v>391</v>
      </c>
      <c r="Q14" s="306">
        <v>13699.53</v>
      </c>
      <c r="R14" s="303">
        <v>250</v>
      </c>
      <c r="S14" s="123">
        <v>141</v>
      </c>
      <c r="T14" s="122">
        <f t="shared" ref="T14:T20" si="6">SUM(R14+S14)</f>
        <v>391</v>
      </c>
      <c r="U14" s="230">
        <v>13628.53</v>
      </c>
    </row>
    <row r="15" spans="1:21" x14ac:dyDescent="0.25">
      <c r="A15" s="17" t="s">
        <v>31</v>
      </c>
      <c r="B15" s="253">
        <v>130</v>
      </c>
      <c r="C15" s="55">
        <v>86</v>
      </c>
      <c r="D15" s="57">
        <f t="shared" si="2"/>
        <v>216</v>
      </c>
      <c r="E15" s="291">
        <v>8228.57</v>
      </c>
      <c r="F15" s="395">
        <v>135</v>
      </c>
      <c r="G15" s="396">
        <v>103</v>
      </c>
      <c r="H15" s="393">
        <f t="shared" si="3"/>
        <v>238</v>
      </c>
      <c r="I15" s="397">
        <v>8979.1</v>
      </c>
      <c r="J15" s="294">
        <v>144</v>
      </c>
      <c r="K15" s="71">
        <v>108</v>
      </c>
      <c r="L15" s="54">
        <f t="shared" si="4"/>
        <v>252</v>
      </c>
      <c r="M15" s="300">
        <v>9426.7199999999993</v>
      </c>
      <c r="N15" s="297">
        <v>146</v>
      </c>
      <c r="O15" s="170">
        <v>111</v>
      </c>
      <c r="P15" s="151">
        <f t="shared" si="5"/>
        <v>257</v>
      </c>
      <c r="Q15" s="306">
        <v>9607.56</v>
      </c>
      <c r="R15" s="303">
        <v>147</v>
      </c>
      <c r="S15" s="123">
        <v>112</v>
      </c>
      <c r="T15" s="122">
        <f t="shared" si="6"/>
        <v>259</v>
      </c>
      <c r="U15" s="230">
        <v>9661.82</v>
      </c>
    </row>
    <row r="16" spans="1:21" x14ac:dyDescent="0.25">
      <c r="A16" s="17" t="s">
        <v>32</v>
      </c>
      <c r="B16" s="253">
        <v>585</v>
      </c>
      <c r="C16" s="55">
        <v>196</v>
      </c>
      <c r="D16" s="57">
        <f>SUM(B16+C16)</f>
        <v>781</v>
      </c>
      <c r="E16" s="501">
        <v>28347.55</v>
      </c>
      <c r="F16" s="395">
        <v>660</v>
      </c>
      <c r="G16" s="396">
        <v>240</v>
      </c>
      <c r="H16" s="393">
        <f t="shared" si="3"/>
        <v>900</v>
      </c>
      <c r="I16" s="397">
        <v>32241.77</v>
      </c>
      <c r="J16" s="294">
        <v>678</v>
      </c>
      <c r="K16" s="71">
        <v>257</v>
      </c>
      <c r="L16" s="54">
        <f t="shared" si="4"/>
        <v>935</v>
      </c>
      <c r="M16" s="300">
        <v>32929.089999999997</v>
      </c>
      <c r="N16" s="297">
        <v>679</v>
      </c>
      <c r="O16" s="170">
        <v>263</v>
      </c>
      <c r="P16" s="151">
        <f t="shared" si="5"/>
        <v>942</v>
      </c>
      <c r="Q16" s="306">
        <v>33483.94</v>
      </c>
      <c r="R16" s="303">
        <v>681</v>
      </c>
      <c r="S16" s="123">
        <v>264</v>
      </c>
      <c r="T16" s="122">
        <f t="shared" si="6"/>
        <v>945</v>
      </c>
      <c r="U16" s="230">
        <v>33751.86</v>
      </c>
    </row>
    <row r="17" spans="1:21" x14ac:dyDescent="0.25">
      <c r="A17" s="17" t="s">
        <v>33</v>
      </c>
      <c r="B17" s="253">
        <v>309</v>
      </c>
      <c r="C17" s="55">
        <v>427</v>
      </c>
      <c r="D17" s="57">
        <f>SUM(B17+C17)</f>
        <v>736</v>
      </c>
      <c r="E17" s="291">
        <v>27255.26</v>
      </c>
      <c r="F17" s="395">
        <v>364</v>
      </c>
      <c r="G17" s="396">
        <v>481</v>
      </c>
      <c r="H17" s="393">
        <f t="shared" si="3"/>
        <v>845</v>
      </c>
      <c r="I17" s="397">
        <v>31558.1</v>
      </c>
      <c r="J17" s="294">
        <v>378</v>
      </c>
      <c r="K17" s="71">
        <v>497</v>
      </c>
      <c r="L17" s="54">
        <f t="shared" si="4"/>
        <v>875</v>
      </c>
      <c r="M17" s="300">
        <v>32539.22</v>
      </c>
      <c r="N17" s="297">
        <v>383</v>
      </c>
      <c r="O17" s="170">
        <v>497</v>
      </c>
      <c r="P17" s="151">
        <f t="shared" si="5"/>
        <v>880</v>
      </c>
      <c r="Q17" s="306">
        <v>32619.64</v>
      </c>
      <c r="R17" s="303">
        <v>379</v>
      </c>
      <c r="S17" s="123">
        <v>499</v>
      </c>
      <c r="T17" s="122">
        <f t="shared" si="6"/>
        <v>878</v>
      </c>
      <c r="U17" s="230">
        <v>32353.84</v>
      </c>
    </row>
    <row r="18" spans="1:21" x14ac:dyDescent="0.25">
      <c r="A18" s="17" t="s">
        <v>34</v>
      </c>
      <c r="B18" s="253">
        <v>1487</v>
      </c>
      <c r="C18" s="55">
        <v>237</v>
      </c>
      <c r="D18" s="57">
        <f t="shared" si="2"/>
        <v>1724</v>
      </c>
      <c r="E18" s="291">
        <v>59955.88</v>
      </c>
      <c r="F18" s="395">
        <v>1634</v>
      </c>
      <c r="G18" s="480">
        <v>285</v>
      </c>
      <c r="H18" s="393">
        <f t="shared" si="3"/>
        <v>1919</v>
      </c>
      <c r="I18" s="397">
        <v>66034.69</v>
      </c>
      <c r="J18" s="294">
        <v>1650</v>
      </c>
      <c r="K18" s="71">
        <v>296</v>
      </c>
      <c r="L18" s="54">
        <f t="shared" si="4"/>
        <v>1946</v>
      </c>
      <c r="M18" s="300">
        <v>67448.61</v>
      </c>
      <c r="N18" s="297">
        <v>1662</v>
      </c>
      <c r="O18" s="170">
        <v>303</v>
      </c>
      <c r="P18" s="151">
        <f t="shared" si="5"/>
        <v>1965</v>
      </c>
      <c r="Q18" s="306">
        <v>67991.399999999994</v>
      </c>
      <c r="R18" s="303">
        <v>1658</v>
      </c>
      <c r="S18" s="123">
        <v>303</v>
      </c>
      <c r="T18" s="122">
        <f t="shared" si="6"/>
        <v>1961</v>
      </c>
      <c r="U18" s="230">
        <v>67353.97</v>
      </c>
    </row>
    <row r="19" spans="1:21" x14ac:dyDescent="0.25">
      <c r="A19" s="17" t="s">
        <v>35</v>
      </c>
      <c r="B19" s="253">
        <v>2009</v>
      </c>
      <c r="C19" s="55">
        <v>653</v>
      </c>
      <c r="D19" s="57">
        <f t="shared" si="2"/>
        <v>2662</v>
      </c>
      <c r="E19" s="501">
        <v>94136.48</v>
      </c>
      <c r="F19" s="395">
        <v>2281</v>
      </c>
      <c r="G19" s="396">
        <v>735</v>
      </c>
      <c r="H19" s="393">
        <f t="shared" si="3"/>
        <v>3016</v>
      </c>
      <c r="I19" s="397">
        <v>106240.16</v>
      </c>
      <c r="J19" s="294">
        <v>2286</v>
      </c>
      <c r="K19" s="71">
        <v>756</v>
      </c>
      <c r="L19" s="54">
        <f t="shared" si="4"/>
        <v>3042</v>
      </c>
      <c r="M19" s="300">
        <v>107095.71</v>
      </c>
      <c r="N19" s="297">
        <v>2288</v>
      </c>
      <c r="O19" s="170">
        <v>770</v>
      </c>
      <c r="P19" s="151">
        <f t="shared" si="5"/>
        <v>3058</v>
      </c>
      <c r="Q19" s="306">
        <v>107357.9</v>
      </c>
      <c r="R19" s="303">
        <v>2283</v>
      </c>
      <c r="S19" s="123">
        <v>788</v>
      </c>
      <c r="T19" s="122">
        <f t="shared" si="6"/>
        <v>3071</v>
      </c>
      <c r="U19" s="230">
        <v>107615.57</v>
      </c>
    </row>
    <row r="20" spans="1:21" ht="15.75" thickBot="1" x14ac:dyDescent="0.3">
      <c r="A20" s="18" t="s">
        <v>36</v>
      </c>
      <c r="B20" s="254">
        <v>2205</v>
      </c>
      <c r="C20" s="80">
        <v>358</v>
      </c>
      <c r="D20" s="81">
        <f t="shared" si="2"/>
        <v>2563</v>
      </c>
      <c r="E20" s="292">
        <v>90511.52</v>
      </c>
      <c r="F20" s="398">
        <v>2404</v>
      </c>
      <c r="G20" s="399">
        <v>450</v>
      </c>
      <c r="H20" s="393">
        <f t="shared" si="3"/>
        <v>2854</v>
      </c>
      <c r="I20" s="401">
        <v>100151.15</v>
      </c>
      <c r="J20" s="295">
        <v>2463</v>
      </c>
      <c r="K20" s="85">
        <v>466</v>
      </c>
      <c r="L20" s="54">
        <f t="shared" si="4"/>
        <v>2929</v>
      </c>
      <c r="M20" s="301">
        <v>102452.52</v>
      </c>
      <c r="N20" s="298">
        <v>2452</v>
      </c>
      <c r="O20" s="172">
        <v>480</v>
      </c>
      <c r="P20" s="150">
        <f t="shared" si="5"/>
        <v>2932</v>
      </c>
      <c r="Q20" s="307">
        <v>102407.25</v>
      </c>
      <c r="R20" s="304">
        <v>2451</v>
      </c>
      <c r="S20" s="124">
        <v>483</v>
      </c>
      <c r="T20" s="122">
        <f t="shared" si="6"/>
        <v>2934</v>
      </c>
      <c r="U20" s="231">
        <v>102248.43</v>
      </c>
    </row>
    <row r="21" spans="1:21" ht="15.75" thickBot="1" x14ac:dyDescent="0.3">
      <c r="A21" s="78" t="s">
        <v>37</v>
      </c>
      <c r="B21" s="503">
        <f t="shared" ref="B21:U21" si="7">SUM(B13:B20)</f>
        <v>7034</v>
      </c>
      <c r="C21" s="504">
        <f t="shared" si="7"/>
        <v>2090</v>
      </c>
      <c r="D21" s="502">
        <f t="shared" si="7"/>
        <v>9124</v>
      </c>
      <c r="E21" s="257">
        <f t="shared" si="7"/>
        <v>324953.69</v>
      </c>
      <c r="F21" s="507">
        <f t="shared" si="7"/>
        <v>7848</v>
      </c>
      <c r="G21" s="508">
        <f t="shared" si="7"/>
        <v>2452</v>
      </c>
      <c r="H21" s="284">
        <f t="shared" si="7"/>
        <v>10300</v>
      </c>
      <c r="I21" s="404">
        <f t="shared" si="7"/>
        <v>364198.75</v>
      </c>
      <c r="J21" s="512">
        <f t="shared" si="7"/>
        <v>7972</v>
      </c>
      <c r="K21" s="512">
        <f t="shared" si="7"/>
        <v>2560</v>
      </c>
      <c r="L21" s="509">
        <f t="shared" si="7"/>
        <v>10532</v>
      </c>
      <c r="M21" s="68">
        <f t="shared" si="7"/>
        <v>371916.54000000004</v>
      </c>
      <c r="N21" s="513">
        <f t="shared" si="7"/>
        <v>7984</v>
      </c>
      <c r="O21" s="513">
        <f t="shared" si="7"/>
        <v>2610</v>
      </c>
      <c r="P21" s="510">
        <f t="shared" si="7"/>
        <v>10594</v>
      </c>
      <c r="Q21" s="177">
        <f t="shared" si="7"/>
        <v>373582.79</v>
      </c>
      <c r="R21" s="514">
        <f t="shared" si="7"/>
        <v>7975</v>
      </c>
      <c r="S21" s="514">
        <f t="shared" si="7"/>
        <v>2633</v>
      </c>
      <c r="T21" s="511">
        <f t="shared" si="7"/>
        <v>10608</v>
      </c>
      <c r="U21" s="232">
        <f t="shared" si="7"/>
        <v>372975.33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701" t="s">
        <v>102</v>
      </c>
      <c r="C23" s="673"/>
      <c r="D23" s="673"/>
      <c r="E23" s="674"/>
      <c r="F23" s="702" t="s">
        <v>103</v>
      </c>
      <c r="G23" s="675"/>
      <c r="H23" s="675"/>
      <c r="I23" s="676"/>
      <c r="J23" s="703" t="s">
        <v>104</v>
      </c>
      <c r="K23" s="683"/>
      <c r="L23" s="683"/>
      <c r="M23" s="684"/>
      <c r="N23" s="701" t="s">
        <v>105</v>
      </c>
      <c r="O23" s="673"/>
      <c r="P23" s="673"/>
      <c r="Q23" s="674"/>
      <c r="R23" s="704" t="s">
        <v>106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128</v>
      </c>
      <c r="C25" s="102">
        <v>44</v>
      </c>
      <c r="D25" s="103">
        <f>SUM(B25+C25)</f>
        <v>172</v>
      </c>
      <c r="E25" s="308">
        <v>6542.16</v>
      </c>
      <c r="F25" s="497">
        <v>128</v>
      </c>
      <c r="G25" s="138">
        <v>44</v>
      </c>
      <c r="H25" s="140">
        <f>SUM(F25+G25)</f>
        <v>172</v>
      </c>
      <c r="I25" s="311">
        <v>6519.56</v>
      </c>
      <c r="J25" s="369">
        <v>125</v>
      </c>
      <c r="K25" s="370">
        <v>45</v>
      </c>
      <c r="L25" s="491">
        <f>SUM(J25+K25)</f>
        <v>170</v>
      </c>
      <c r="M25" s="372">
        <v>6429.12</v>
      </c>
      <c r="N25" s="493">
        <v>120</v>
      </c>
      <c r="O25" s="102">
        <v>45</v>
      </c>
      <c r="P25" s="103">
        <f>SUM(N25+O25)</f>
        <v>165</v>
      </c>
      <c r="Q25" s="314">
        <v>6397.45</v>
      </c>
      <c r="R25" s="181">
        <v>113</v>
      </c>
      <c r="S25" s="182">
        <v>37</v>
      </c>
      <c r="T25" s="317">
        <f>SUM(R25+S25)</f>
        <v>150</v>
      </c>
      <c r="U25" s="318">
        <v>5836.82</v>
      </c>
    </row>
    <row r="26" spans="1:21" x14ac:dyDescent="0.25">
      <c r="A26" s="17" t="s">
        <v>30</v>
      </c>
      <c r="B26" s="132">
        <v>222</v>
      </c>
      <c r="C26" s="105">
        <v>140</v>
      </c>
      <c r="D26" s="106">
        <f t="shared" ref="D26:D32" si="8">SUM(B26+C26)</f>
        <v>362</v>
      </c>
      <c r="E26" s="309">
        <v>12989.58</v>
      </c>
      <c r="F26" s="498">
        <v>226</v>
      </c>
      <c r="G26" s="142">
        <v>146</v>
      </c>
      <c r="H26" s="144">
        <f t="shared" ref="H26:H32" si="9">SUM(F26+G26)</f>
        <v>372</v>
      </c>
      <c r="I26" s="312">
        <v>13341.95</v>
      </c>
      <c r="J26" s="373">
        <v>224</v>
      </c>
      <c r="K26" s="374">
        <v>143</v>
      </c>
      <c r="L26" s="377">
        <f t="shared" ref="L26:L32" si="10">SUM(J26+K26)</f>
        <v>367</v>
      </c>
      <c r="M26" s="376">
        <v>13292.81</v>
      </c>
      <c r="N26" s="494">
        <v>225</v>
      </c>
      <c r="O26" s="105">
        <v>144</v>
      </c>
      <c r="P26" s="106">
        <f t="shared" ref="P26:P32" si="11">SUM(N26+O26)</f>
        <v>369</v>
      </c>
      <c r="Q26" s="315">
        <v>13378.41</v>
      </c>
      <c r="R26" s="272">
        <v>197</v>
      </c>
      <c r="S26" s="186">
        <v>134</v>
      </c>
      <c r="T26" s="321">
        <f t="shared" ref="T26:T32" si="12">SUM(R26+S26)</f>
        <v>331</v>
      </c>
      <c r="U26" s="320">
        <v>11868.34</v>
      </c>
    </row>
    <row r="27" spans="1:21" x14ac:dyDescent="0.25">
      <c r="A27" s="17" t="s">
        <v>31</v>
      </c>
      <c r="B27" s="132">
        <v>128</v>
      </c>
      <c r="C27" s="105">
        <v>117</v>
      </c>
      <c r="D27" s="106">
        <f t="shared" si="8"/>
        <v>245</v>
      </c>
      <c r="E27" s="309">
        <v>8960.2199999999993</v>
      </c>
      <c r="F27" s="498">
        <v>129</v>
      </c>
      <c r="G27" s="142">
        <v>121</v>
      </c>
      <c r="H27" s="144">
        <f t="shared" si="9"/>
        <v>250</v>
      </c>
      <c r="I27" s="312">
        <v>9056.92</v>
      </c>
      <c r="J27" s="373">
        <v>128</v>
      </c>
      <c r="K27" s="374">
        <v>122</v>
      </c>
      <c r="L27" s="377">
        <f t="shared" si="10"/>
        <v>250</v>
      </c>
      <c r="M27" s="376">
        <v>9078.7000000000007</v>
      </c>
      <c r="N27" s="494">
        <v>124</v>
      </c>
      <c r="O27" s="105">
        <v>121</v>
      </c>
      <c r="P27" s="106">
        <f t="shared" si="11"/>
        <v>245</v>
      </c>
      <c r="Q27" s="315">
        <v>9015.2999999999993</v>
      </c>
      <c r="R27" s="272">
        <v>112</v>
      </c>
      <c r="S27" s="186">
        <v>104</v>
      </c>
      <c r="T27" s="321">
        <f t="shared" si="12"/>
        <v>216</v>
      </c>
      <c r="U27" s="320">
        <v>7839.85</v>
      </c>
    </row>
    <row r="28" spans="1:21" x14ac:dyDescent="0.25">
      <c r="A28" s="17" t="s">
        <v>32</v>
      </c>
      <c r="B28" s="132">
        <v>645</v>
      </c>
      <c r="C28" s="105">
        <v>257</v>
      </c>
      <c r="D28" s="106">
        <f t="shared" si="8"/>
        <v>902</v>
      </c>
      <c r="E28" s="309">
        <v>32186.87</v>
      </c>
      <c r="F28" s="498">
        <v>646</v>
      </c>
      <c r="G28" s="142">
        <v>269</v>
      </c>
      <c r="H28" s="144">
        <f t="shared" si="9"/>
        <v>915</v>
      </c>
      <c r="I28" s="312">
        <v>32588.67</v>
      </c>
      <c r="J28" s="373">
        <v>651</v>
      </c>
      <c r="K28" s="374">
        <v>274</v>
      </c>
      <c r="L28" s="377">
        <f t="shared" si="10"/>
        <v>925</v>
      </c>
      <c r="M28" s="376">
        <v>32965.14</v>
      </c>
      <c r="N28" s="494">
        <v>644</v>
      </c>
      <c r="O28" s="105">
        <v>273</v>
      </c>
      <c r="P28" s="106">
        <f t="shared" si="11"/>
        <v>917</v>
      </c>
      <c r="Q28" s="315">
        <v>32711.33</v>
      </c>
      <c r="R28" s="272">
        <v>569</v>
      </c>
      <c r="S28" s="186">
        <v>240</v>
      </c>
      <c r="T28" s="321">
        <f t="shared" si="12"/>
        <v>809</v>
      </c>
      <c r="U28" s="320">
        <v>28963.22</v>
      </c>
    </row>
    <row r="29" spans="1:21" x14ac:dyDescent="0.25">
      <c r="A29" s="17" t="s">
        <v>33</v>
      </c>
      <c r="B29" s="132">
        <v>365</v>
      </c>
      <c r="C29" s="105">
        <v>474</v>
      </c>
      <c r="D29" s="106">
        <f t="shared" si="8"/>
        <v>839</v>
      </c>
      <c r="E29" s="309">
        <v>30399.86</v>
      </c>
      <c r="F29" s="498">
        <v>354</v>
      </c>
      <c r="G29" s="142">
        <v>495</v>
      </c>
      <c r="H29" s="144">
        <f t="shared" si="9"/>
        <v>849</v>
      </c>
      <c r="I29" s="312">
        <v>30699.72</v>
      </c>
      <c r="J29" s="373">
        <v>350</v>
      </c>
      <c r="K29" s="374">
        <v>503</v>
      </c>
      <c r="L29" s="377">
        <f t="shared" si="10"/>
        <v>853</v>
      </c>
      <c r="M29" s="376">
        <v>30966.52</v>
      </c>
      <c r="N29" s="494">
        <v>344</v>
      </c>
      <c r="O29" s="105">
        <v>505</v>
      </c>
      <c r="P29" s="106">
        <f t="shared" si="11"/>
        <v>849</v>
      </c>
      <c r="Q29" s="315">
        <v>30925.29</v>
      </c>
      <c r="R29" s="272">
        <v>298</v>
      </c>
      <c r="S29" s="186">
        <v>422</v>
      </c>
      <c r="T29" s="321">
        <f t="shared" si="12"/>
        <v>720</v>
      </c>
      <c r="U29" s="320">
        <v>26001.7</v>
      </c>
    </row>
    <row r="30" spans="1:21" x14ac:dyDescent="0.25">
      <c r="A30" s="17" t="s">
        <v>34</v>
      </c>
      <c r="B30" s="132">
        <v>1445</v>
      </c>
      <c r="C30" s="105">
        <v>307</v>
      </c>
      <c r="D30" s="106">
        <f t="shared" si="8"/>
        <v>1752</v>
      </c>
      <c r="E30" s="309">
        <v>60896.52</v>
      </c>
      <c r="F30" s="498">
        <v>1497</v>
      </c>
      <c r="G30" s="142">
        <v>327</v>
      </c>
      <c r="H30" s="144">
        <f t="shared" si="9"/>
        <v>1824</v>
      </c>
      <c r="I30" s="312">
        <v>63526.85</v>
      </c>
      <c r="J30" s="373">
        <v>1495</v>
      </c>
      <c r="K30" s="374">
        <v>334</v>
      </c>
      <c r="L30" s="377">
        <f t="shared" si="10"/>
        <v>1829</v>
      </c>
      <c r="M30" s="376">
        <v>63725.69</v>
      </c>
      <c r="N30" s="494">
        <v>1492</v>
      </c>
      <c r="O30" s="105">
        <v>330</v>
      </c>
      <c r="P30" s="106">
        <f t="shared" si="11"/>
        <v>1822</v>
      </c>
      <c r="Q30" s="315">
        <v>63506.11</v>
      </c>
      <c r="R30" s="272">
        <v>1349</v>
      </c>
      <c r="S30" s="186">
        <v>292</v>
      </c>
      <c r="T30" s="321">
        <f t="shared" si="12"/>
        <v>1641</v>
      </c>
      <c r="U30" s="320">
        <v>56941.2</v>
      </c>
    </row>
    <row r="31" spans="1:21" x14ac:dyDescent="0.25">
      <c r="A31" s="17" t="s">
        <v>35</v>
      </c>
      <c r="B31" s="132">
        <v>2162</v>
      </c>
      <c r="C31" s="105">
        <v>791</v>
      </c>
      <c r="D31" s="106">
        <f t="shared" si="8"/>
        <v>2953</v>
      </c>
      <c r="E31" s="309">
        <v>106059.44</v>
      </c>
      <c r="F31" s="498">
        <v>2210</v>
      </c>
      <c r="G31" s="142">
        <v>842</v>
      </c>
      <c r="H31" s="144">
        <f t="shared" si="9"/>
        <v>3052</v>
      </c>
      <c r="I31" s="312">
        <v>109644.71</v>
      </c>
      <c r="J31" s="373">
        <v>2172</v>
      </c>
      <c r="K31" s="374">
        <v>846</v>
      </c>
      <c r="L31" s="377">
        <f t="shared" si="10"/>
        <v>3018</v>
      </c>
      <c r="M31" s="376">
        <v>108048.86</v>
      </c>
      <c r="N31" s="494">
        <v>2138</v>
      </c>
      <c r="O31" s="105">
        <v>837</v>
      </c>
      <c r="P31" s="106">
        <f t="shared" si="11"/>
        <v>2975</v>
      </c>
      <c r="Q31" s="315">
        <v>107099.3</v>
      </c>
      <c r="R31" s="272">
        <v>1968</v>
      </c>
      <c r="S31" s="186">
        <v>696</v>
      </c>
      <c r="T31" s="321">
        <f t="shared" si="12"/>
        <v>2664</v>
      </c>
      <c r="U31" s="320">
        <v>95981.61</v>
      </c>
    </row>
    <row r="32" spans="1:21" ht="15.75" thickBot="1" x14ac:dyDescent="0.3">
      <c r="A32" s="18" t="s">
        <v>36</v>
      </c>
      <c r="B32" s="133">
        <v>2439</v>
      </c>
      <c r="C32" s="108">
        <v>481</v>
      </c>
      <c r="D32" s="122">
        <f t="shared" si="8"/>
        <v>2920</v>
      </c>
      <c r="E32" s="310">
        <v>104046.53</v>
      </c>
      <c r="F32" s="499">
        <v>2440</v>
      </c>
      <c r="G32" s="146">
        <v>543</v>
      </c>
      <c r="H32" s="223">
        <f t="shared" si="9"/>
        <v>2983</v>
      </c>
      <c r="I32" s="313">
        <v>106859.51</v>
      </c>
      <c r="J32" s="379">
        <v>2403</v>
      </c>
      <c r="K32" s="380">
        <v>548</v>
      </c>
      <c r="L32" s="378">
        <f t="shared" si="10"/>
        <v>2951</v>
      </c>
      <c r="M32" s="382">
        <v>106512.12</v>
      </c>
      <c r="N32" s="495">
        <v>2365</v>
      </c>
      <c r="O32" s="492">
        <v>539</v>
      </c>
      <c r="P32" s="122">
        <f t="shared" si="11"/>
        <v>2904</v>
      </c>
      <c r="Q32" s="489">
        <v>104639.8</v>
      </c>
      <c r="R32" s="273">
        <v>2178</v>
      </c>
      <c r="S32" s="274">
        <v>496</v>
      </c>
      <c r="T32" s="496">
        <f t="shared" si="12"/>
        <v>2674</v>
      </c>
      <c r="U32" s="322">
        <v>96121.65</v>
      </c>
    </row>
    <row r="33" spans="1:21" ht="15.75" thickBot="1" x14ac:dyDescent="0.3">
      <c r="A33" s="194" t="s">
        <v>37</v>
      </c>
      <c r="B33" s="515">
        <f t="shared" ref="B33:U33" si="13">SUM(B25:B32)</f>
        <v>7534</v>
      </c>
      <c r="C33" s="515">
        <f t="shared" si="13"/>
        <v>2611</v>
      </c>
      <c r="D33" s="511">
        <f t="shared" si="13"/>
        <v>10145</v>
      </c>
      <c r="E33" s="277">
        <f t="shared" si="13"/>
        <v>362081.18</v>
      </c>
      <c r="F33" s="280">
        <f t="shared" si="13"/>
        <v>7630</v>
      </c>
      <c r="G33" s="280">
        <f t="shared" si="13"/>
        <v>2787</v>
      </c>
      <c r="H33" s="280">
        <f t="shared" si="13"/>
        <v>10417</v>
      </c>
      <c r="I33" s="281">
        <f t="shared" si="13"/>
        <v>372237.89</v>
      </c>
      <c r="J33" s="516">
        <f t="shared" si="13"/>
        <v>7548</v>
      </c>
      <c r="K33" s="516">
        <f t="shared" si="13"/>
        <v>2815</v>
      </c>
      <c r="L33" s="385">
        <f t="shared" si="13"/>
        <v>10363</v>
      </c>
      <c r="M33" s="386">
        <f t="shared" si="13"/>
        <v>371018.96</v>
      </c>
      <c r="N33" s="518">
        <f t="shared" si="13"/>
        <v>7452</v>
      </c>
      <c r="O33" s="519">
        <f t="shared" si="13"/>
        <v>2794</v>
      </c>
      <c r="P33" s="511">
        <f t="shared" si="13"/>
        <v>10246</v>
      </c>
      <c r="Q33" s="490">
        <f t="shared" si="13"/>
        <v>367672.99</v>
      </c>
      <c r="R33" s="517">
        <f t="shared" si="13"/>
        <v>6784</v>
      </c>
      <c r="S33" s="517">
        <f t="shared" si="13"/>
        <v>2421</v>
      </c>
      <c r="T33" s="288">
        <f t="shared" si="13"/>
        <v>9205</v>
      </c>
      <c r="U33" s="289">
        <f t="shared" si="13"/>
        <v>329554.39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F35:U35"/>
    <mergeCell ref="A38:U38"/>
    <mergeCell ref="B23:E23"/>
    <mergeCell ref="F23:I23"/>
    <mergeCell ref="J23:M23"/>
    <mergeCell ref="N23:Q23"/>
    <mergeCell ref="R23:U23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B1:U1"/>
    <mergeCell ref="D2:E2"/>
    <mergeCell ref="F2:H2"/>
    <mergeCell ref="I2:J2"/>
    <mergeCell ref="N2:P2"/>
    <mergeCell ref="Q2:S2"/>
    <mergeCell ref="T2:U2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workbookViewId="0">
      <selection activeCell="Y22" sqref="Y22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109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1077</v>
      </c>
      <c r="C3" s="348">
        <f t="shared" ref="B3:C5" si="0">SUM(C13+G13+K13+O13+S13+C25+G25+K25+O25+S25)</f>
        <v>384</v>
      </c>
      <c r="D3" s="639">
        <f>SUM(B3:C3)</f>
        <v>1461</v>
      </c>
      <c r="E3" s="641"/>
      <c r="F3" s="670">
        <f>SUM(E13+I13+M13+Q13+U13+E25+I25+M25+Q25+U25)</f>
        <v>56812.67</v>
      </c>
      <c r="G3" s="671"/>
      <c r="H3" s="672"/>
      <c r="I3" s="658">
        <f>F3/D3</f>
        <v>38.88615331964408</v>
      </c>
      <c r="J3" s="659"/>
      <c r="K3" s="361" t="s">
        <v>33</v>
      </c>
      <c r="L3" s="349">
        <f>SUM(B17+F17+J17+N17+R17+B29+F29+J29+N29+R29)</f>
        <v>2460</v>
      </c>
      <c r="M3" s="340">
        <f>SUM(C17+G17+K17+O17+S17+C29+G29+K29+O29+S29)</f>
        <v>4009</v>
      </c>
      <c r="N3" s="639">
        <f>SUM(L3:M3)</f>
        <v>6469</v>
      </c>
      <c r="O3" s="640"/>
      <c r="P3" s="641"/>
      <c r="Q3" s="647">
        <f>SUM(E17+I17+M17+Q17+U17+E29+I29+M29+Q29+U29)</f>
        <v>238202.22</v>
      </c>
      <c r="R3" s="648"/>
      <c r="S3" s="648"/>
      <c r="T3" s="632">
        <f>Q3/N3</f>
        <v>36.822108517545217</v>
      </c>
      <c r="U3" s="633"/>
    </row>
    <row r="4" spans="1:21" x14ac:dyDescent="0.25">
      <c r="A4" s="361" t="s">
        <v>30</v>
      </c>
      <c r="B4" s="349">
        <f t="shared" si="0"/>
        <v>1761</v>
      </c>
      <c r="C4" s="350">
        <f t="shared" si="0"/>
        <v>850</v>
      </c>
      <c r="D4" s="642">
        <f>SUM(B4:C4)</f>
        <v>2611</v>
      </c>
      <c r="E4" s="644"/>
      <c r="F4" s="677">
        <f>SUM(E14+I14+M14+Q14+U14+E26+I26+M26+Q26+U26)</f>
        <v>94656.58</v>
      </c>
      <c r="G4" s="678"/>
      <c r="H4" s="679"/>
      <c r="I4" s="634">
        <f>F4/D4</f>
        <v>36.252998851014937</v>
      </c>
      <c r="J4" s="635"/>
      <c r="K4" s="361" t="s">
        <v>34</v>
      </c>
      <c r="L4" s="349">
        <f t="shared" ref="L4:M6" si="1">SUM(B18+F18+J18+N18+R18+B30+F30+J30+N30+R30)</f>
        <v>13199</v>
      </c>
      <c r="M4" s="340">
        <f t="shared" si="1"/>
        <v>2720</v>
      </c>
      <c r="N4" s="642">
        <f>SUM(L4:M4)</f>
        <v>15919</v>
      </c>
      <c r="O4" s="643"/>
      <c r="P4" s="644"/>
      <c r="Q4" s="649">
        <f>SUM(E18+I18+M18+Q18+U18+E30+I30+M30+Q30+U30)</f>
        <v>550224.27</v>
      </c>
      <c r="R4" s="650"/>
      <c r="S4" s="650"/>
      <c r="T4" s="634">
        <f>Q4/N4</f>
        <v>34.563997110371254</v>
      </c>
      <c r="U4" s="635"/>
    </row>
    <row r="5" spans="1:21" x14ac:dyDescent="0.25">
      <c r="A5" s="361" t="s">
        <v>31</v>
      </c>
      <c r="B5" s="349">
        <f t="shared" si="0"/>
        <v>1305</v>
      </c>
      <c r="C5" s="350">
        <f t="shared" si="0"/>
        <v>833</v>
      </c>
      <c r="D5" s="642">
        <f>SUM(B5:C5)</f>
        <v>2138</v>
      </c>
      <c r="E5" s="644"/>
      <c r="F5" s="677">
        <f>SUM(E15+I15+M15+Q15+U15+E27+I27+M27+Q27+U27)</f>
        <v>78194.81</v>
      </c>
      <c r="G5" s="678"/>
      <c r="H5" s="679"/>
      <c r="I5" s="634">
        <f>F5/D5</f>
        <v>36.573811973807295</v>
      </c>
      <c r="J5" s="635"/>
      <c r="K5" s="361" t="s">
        <v>35</v>
      </c>
      <c r="L5" s="349">
        <f t="shared" si="1"/>
        <v>19463</v>
      </c>
      <c r="M5" s="340">
        <f t="shared" si="1"/>
        <v>6424</v>
      </c>
      <c r="N5" s="642">
        <f>SUM(L5:M5)</f>
        <v>25887</v>
      </c>
      <c r="O5" s="643"/>
      <c r="P5" s="644"/>
      <c r="Q5" s="649">
        <f>SUM(E19+I19+M19+Q19+U19+E31+I31+M31+Q31+U31)</f>
        <v>920718.30999999994</v>
      </c>
      <c r="R5" s="650"/>
      <c r="S5" s="650"/>
      <c r="T5" s="634">
        <f>Q5/N5</f>
        <v>35.566821570672538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5025</v>
      </c>
      <c r="C6" s="352">
        <f>SUM(C16+G16+K16+O16+S16+C28+G28+K28+O28+S28)</f>
        <v>2263</v>
      </c>
      <c r="D6" s="664">
        <f>SUM(B6:C6)</f>
        <v>7288</v>
      </c>
      <c r="E6" s="666"/>
      <c r="F6" s="680">
        <f>SUM(E16+I16+M16+Q16+U16+E28+I28+M28+Q28+U28)</f>
        <v>261814.41000000003</v>
      </c>
      <c r="G6" s="681"/>
      <c r="H6" s="682"/>
      <c r="I6" s="656">
        <f>F6/D6</f>
        <v>35.924040889132826</v>
      </c>
      <c r="J6" s="657"/>
      <c r="K6" s="363" t="s">
        <v>36</v>
      </c>
      <c r="L6" s="353">
        <f t="shared" si="1"/>
        <v>23102</v>
      </c>
      <c r="M6" s="341">
        <f t="shared" si="1"/>
        <v>4718</v>
      </c>
      <c r="N6" s="664">
        <f>SUM(L6:M6)</f>
        <v>27820</v>
      </c>
      <c r="O6" s="665"/>
      <c r="P6" s="666"/>
      <c r="Q6" s="652">
        <f>SUM(E20+I20+M20+Q20+U20+E32+I32+M32+Q32+U32)</f>
        <v>994834.84000000008</v>
      </c>
      <c r="R6" s="653"/>
      <c r="S6" s="653"/>
      <c r="T6" s="656">
        <f>Q6/N6</f>
        <v>35.759699496764924</v>
      </c>
      <c r="U6" s="657"/>
    </row>
    <row r="7" spans="1:21" ht="16.5" thickBot="1" x14ac:dyDescent="0.3">
      <c r="A7" s="342"/>
      <c r="B7" s="343"/>
      <c r="C7" s="343"/>
      <c r="D7" s="575"/>
      <c r="E7" s="575"/>
      <c r="F7" s="354"/>
      <c r="G7" s="343"/>
      <c r="H7" s="343"/>
      <c r="I7" s="660"/>
      <c r="J7" s="661"/>
      <c r="K7" s="355" t="s">
        <v>37</v>
      </c>
      <c r="L7" s="467">
        <f>SUM(B3+B4+B5+B6+L3+L4+L5+L6)</f>
        <v>67392</v>
      </c>
      <c r="M7" s="359">
        <f>SUM(C3+C4+C5+C6+M3+M4+M5+M6)</f>
        <v>22201</v>
      </c>
      <c r="N7" s="667">
        <f>SUM(L7:M7)</f>
        <v>89593</v>
      </c>
      <c r="O7" s="668"/>
      <c r="P7" s="669"/>
      <c r="Q7" s="654">
        <f>SUM(F3+F4+F5+F6+Q3+Q4+Q5+Q6)</f>
        <v>3195458.1100000003</v>
      </c>
      <c r="R7" s="655"/>
      <c r="S7" s="655"/>
      <c r="T7" s="662">
        <f>Q7/N7</f>
        <v>35.666381413726519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110</v>
      </c>
      <c r="C11" s="687"/>
      <c r="D11" s="687"/>
      <c r="E11" s="688"/>
      <c r="F11" s="698" t="s">
        <v>111</v>
      </c>
      <c r="G11" s="689"/>
      <c r="H11" s="689"/>
      <c r="I11" s="690"/>
      <c r="J11" s="699" t="s">
        <v>112</v>
      </c>
      <c r="K11" s="691"/>
      <c r="L11" s="691"/>
      <c r="M11" s="692"/>
      <c r="N11" s="700" t="s">
        <v>113</v>
      </c>
      <c r="O11" s="693"/>
      <c r="P11" s="693"/>
      <c r="Q11" s="694"/>
      <c r="R11" s="701" t="s">
        <v>114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102</v>
      </c>
      <c r="C13" s="74">
        <v>26</v>
      </c>
      <c r="D13" s="57">
        <f>SUM(B13+C13)</f>
        <v>128</v>
      </c>
      <c r="E13" s="290">
        <v>5068.2</v>
      </c>
      <c r="F13" s="391">
        <v>113</v>
      </c>
      <c r="G13" s="392">
        <v>35</v>
      </c>
      <c r="H13" s="393">
        <f>SUM(F13+G13)</f>
        <v>148</v>
      </c>
      <c r="I13" s="394">
        <v>5782.57</v>
      </c>
      <c r="J13" s="293">
        <v>116</v>
      </c>
      <c r="K13" s="77">
        <v>39</v>
      </c>
      <c r="L13" s="54">
        <f>SUM(J13+K13)</f>
        <v>155</v>
      </c>
      <c r="M13" s="299">
        <v>6053.82</v>
      </c>
      <c r="N13" s="296">
        <v>117</v>
      </c>
      <c r="O13" s="168">
        <v>41</v>
      </c>
      <c r="P13" s="151">
        <f>SUM(N13+O13)</f>
        <v>158</v>
      </c>
      <c r="Q13" s="305">
        <v>6146.26</v>
      </c>
      <c r="R13" s="302">
        <v>108</v>
      </c>
      <c r="S13" s="121">
        <v>41</v>
      </c>
      <c r="T13" s="122">
        <f>SUM(R13+S13)</f>
        <v>149</v>
      </c>
      <c r="U13" s="229">
        <v>5852.9</v>
      </c>
    </row>
    <row r="14" spans="1:21" x14ac:dyDescent="0.25">
      <c r="A14" s="17" t="s">
        <v>30</v>
      </c>
      <c r="B14" s="253">
        <v>150</v>
      </c>
      <c r="C14" s="55">
        <v>68</v>
      </c>
      <c r="D14" s="57">
        <f t="shared" ref="D14:D20" si="2">SUM(B14+C14)</f>
        <v>218</v>
      </c>
      <c r="E14" s="291">
        <v>8092.96</v>
      </c>
      <c r="F14" s="395">
        <v>174</v>
      </c>
      <c r="G14" s="396">
        <v>75</v>
      </c>
      <c r="H14" s="393">
        <f t="shared" ref="H14:H20" si="3">SUM(F14+G14)</f>
        <v>249</v>
      </c>
      <c r="I14" s="397">
        <v>9132.89</v>
      </c>
      <c r="J14" s="294">
        <v>187</v>
      </c>
      <c r="K14" s="71">
        <v>85</v>
      </c>
      <c r="L14" s="54">
        <f t="shared" ref="L14:L20" si="4">SUM(J14+K14)</f>
        <v>272</v>
      </c>
      <c r="M14" s="300">
        <v>9874.41</v>
      </c>
      <c r="N14" s="297">
        <v>187</v>
      </c>
      <c r="O14" s="170">
        <v>85</v>
      </c>
      <c r="P14" s="151">
        <f t="shared" ref="P14:P20" si="5">SUM(N14+O14)</f>
        <v>272</v>
      </c>
      <c r="Q14" s="306">
        <v>9874.41</v>
      </c>
      <c r="R14" s="303">
        <v>189</v>
      </c>
      <c r="S14" s="123">
        <v>86</v>
      </c>
      <c r="T14" s="122">
        <f t="shared" ref="T14:T20" si="6">SUM(R14+S14)</f>
        <v>275</v>
      </c>
      <c r="U14" s="230">
        <v>9942.23</v>
      </c>
    </row>
    <row r="15" spans="1:21" x14ac:dyDescent="0.25">
      <c r="A15" s="17" t="s">
        <v>31</v>
      </c>
      <c r="B15" s="253">
        <v>121</v>
      </c>
      <c r="C15" s="55">
        <v>74</v>
      </c>
      <c r="D15" s="57">
        <f t="shared" si="2"/>
        <v>195</v>
      </c>
      <c r="E15" s="291">
        <v>7288.12</v>
      </c>
      <c r="F15" s="395">
        <v>133</v>
      </c>
      <c r="G15" s="396">
        <v>83</v>
      </c>
      <c r="H15" s="393">
        <f t="shared" si="3"/>
        <v>216</v>
      </c>
      <c r="I15" s="397">
        <v>8129.2</v>
      </c>
      <c r="J15" s="294">
        <v>133</v>
      </c>
      <c r="K15" s="71">
        <v>87</v>
      </c>
      <c r="L15" s="54">
        <f t="shared" si="4"/>
        <v>220</v>
      </c>
      <c r="M15" s="300">
        <v>8287.3700000000008</v>
      </c>
      <c r="N15" s="297">
        <v>134</v>
      </c>
      <c r="O15" s="170">
        <v>90</v>
      </c>
      <c r="P15" s="151">
        <f t="shared" si="5"/>
        <v>224</v>
      </c>
      <c r="Q15" s="306">
        <v>8359.7199999999993</v>
      </c>
      <c r="R15" s="303">
        <v>136</v>
      </c>
      <c r="S15" s="123">
        <v>91</v>
      </c>
      <c r="T15" s="122">
        <f t="shared" si="6"/>
        <v>227</v>
      </c>
      <c r="U15" s="230">
        <v>8495.34</v>
      </c>
    </row>
    <row r="16" spans="1:21" x14ac:dyDescent="0.25">
      <c r="A16" s="17" t="s">
        <v>32</v>
      </c>
      <c r="B16" s="253">
        <v>462</v>
      </c>
      <c r="C16" s="55">
        <v>203</v>
      </c>
      <c r="D16" s="57">
        <f t="shared" si="2"/>
        <v>665</v>
      </c>
      <c r="E16" s="501">
        <v>23854.04</v>
      </c>
      <c r="F16" s="395">
        <v>519</v>
      </c>
      <c r="G16" s="396">
        <v>232</v>
      </c>
      <c r="H16" s="393">
        <f t="shared" si="3"/>
        <v>751</v>
      </c>
      <c r="I16" s="397">
        <v>27082.3</v>
      </c>
      <c r="J16" s="294">
        <v>528</v>
      </c>
      <c r="K16" s="71">
        <v>244</v>
      </c>
      <c r="L16" s="54">
        <f t="shared" si="4"/>
        <v>772</v>
      </c>
      <c r="M16" s="300">
        <v>27507.49</v>
      </c>
      <c r="N16" s="297">
        <v>535</v>
      </c>
      <c r="O16" s="170">
        <v>243</v>
      </c>
      <c r="P16" s="151">
        <f t="shared" si="5"/>
        <v>778</v>
      </c>
      <c r="Q16" s="306">
        <v>27890.68</v>
      </c>
      <c r="R16" s="303">
        <v>535</v>
      </c>
      <c r="S16" s="123">
        <v>249</v>
      </c>
      <c r="T16" s="122">
        <f t="shared" si="6"/>
        <v>784</v>
      </c>
      <c r="U16" s="230">
        <v>28139.34</v>
      </c>
    </row>
    <row r="17" spans="1:24" ht="15.75" thickBot="1" x14ac:dyDescent="0.3">
      <c r="A17" s="17" t="s">
        <v>33</v>
      </c>
      <c r="B17" s="253">
        <v>232</v>
      </c>
      <c r="C17" s="55">
        <v>317</v>
      </c>
      <c r="D17" s="57">
        <f t="shared" si="2"/>
        <v>549</v>
      </c>
      <c r="E17" s="291">
        <v>20422.28</v>
      </c>
      <c r="F17" s="395">
        <v>263</v>
      </c>
      <c r="G17" s="396">
        <v>376</v>
      </c>
      <c r="H17" s="393">
        <f t="shared" si="3"/>
        <v>639</v>
      </c>
      <c r="I17" s="397">
        <v>23731.85</v>
      </c>
      <c r="J17" s="294">
        <v>267</v>
      </c>
      <c r="K17" s="71">
        <v>398</v>
      </c>
      <c r="L17" s="54">
        <f t="shared" si="4"/>
        <v>665</v>
      </c>
      <c r="M17" s="300">
        <v>24458.81</v>
      </c>
      <c r="N17" s="297">
        <v>268</v>
      </c>
      <c r="O17" s="170">
        <v>404</v>
      </c>
      <c r="P17" s="151">
        <f t="shared" si="5"/>
        <v>672</v>
      </c>
      <c r="Q17" s="306">
        <v>24874.74</v>
      </c>
      <c r="R17" s="303">
        <v>268</v>
      </c>
      <c r="S17" s="123">
        <v>413</v>
      </c>
      <c r="T17" s="122">
        <f t="shared" si="6"/>
        <v>681</v>
      </c>
      <c r="U17" s="230">
        <v>25164.080000000002</v>
      </c>
      <c r="X17" s="489">
        <v>100199.99</v>
      </c>
    </row>
    <row r="18" spans="1:24" x14ac:dyDescent="0.25">
      <c r="A18" s="17" t="s">
        <v>34</v>
      </c>
      <c r="B18" s="253">
        <v>1264</v>
      </c>
      <c r="C18" s="55">
        <v>233</v>
      </c>
      <c r="D18" s="57">
        <f t="shared" si="2"/>
        <v>1497</v>
      </c>
      <c r="E18" s="291">
        <v>52365.58</v>
      </c>
      <c r="F18" s="395">
        <v>1393</v>
      </c>
      <c r="G18" s="480">
        <v>280</v>
      </c>
      <c r="H18" s="393">
        <f t="shared" si="3"/>
        <v>1673</v>
      </c>
      <c r="I18" s="397">
        <v>58062.55</v>
      </c>
      <c r="J18" s="294">
        <v>1415</v>
      </c>
      <c r="K18" s="71">
        <v>293</v>
      </c>
      <c r="L18" s="54">
        <f t="shared" si="4"/>
        <v>1708</v>
      </c>
      <c r="M18" s="300">
        <v>58958.239999999998</v>
      </c>
      <c r="N18" s="297">
        <v>1405</v>
      </c>
      <c r="O18" s="170">
        <v>297</v>
      </c>
      <c r="P18" s="151">
        <f t="shared" si="5"/>
        <v>1702</v>
      </c>
      <c r="Q18" s="306">
        <v>58831.31</v>
      </c>
      <c r="R18" s="303">
        <v>1384</v>
      </c>
      <c r="S18" s="123">
        <v>295</v>
      </c>
      <c r="T18" s="122">
        <f t="shared" si="6"/>
        <v>1679</v>
      </c>
      <c r="U18" s="230">
        <v>58184.18</v>
      </c>
    </row>
    <row r="19" spans="1:24" x14ac:dyDescent="0.25">
      <c r="A19" s="17" t="s">
        <v>35</v>
      </c>
      <c r="B19" s="253">
        <v>1831</v>
      </c>
      <c r="C19" s="55">
        <v>506</v>
      </c>
      <c r="D19" s="57">
        <f t="shared" si="2"/>
        <v>2337</v>
      </c>
      <c r="E19" s="501">
        <v>82675.73</v>
      </c>
      <c r="F19" s="395">
        <v>2004</v>
      </c>
      <c r="G19" s="396">
        <v>610</v>
      </c>
      <c r="H19" s="393">
        <f t="shared" si="3"/>
        <v>2614</v>
      </c>
      <c r="I19" s="397">
        <v>91583.86</v>
      </c>
      <c r="J19" s="294">
        <v>2038</v>
      </c>
      <c r="K19" s="71">
        <v>635</v>
      </c>
      <c r="L19" s="54">
        <f t="shared" si="4"/>
        <v>2673</v>
      </c>
      <c r="M19" s="300">
        <v>93025.4</v>
      </c>
      <c r="N19" s="297">
        <v>2047</v>
      </c>
      <c r="O19" s="170">
        <v>649</v>
      </c>
      <c r="P19" s="151">
        <f t="shared" si="5"/>
        <v>2696</v>
      </c>
      <c r="Q19" s="306">
        <v>93735.26</v>
      </c>
      <c r="R19" s="303">
        <v>2028</v>
      </c>
      <c r="S19" s="123">
        <v>667</v>
      </c>
      <c r="T19" s="122">
        <f t="shared" si="6"/>
        <v>2695</v>
      </c>
      <c r="U19" s="230">
        <v>94494.79</v>
      </c>
    </row>
    <row r="20" spans="1:24" ht="15.75" thickBot="1" x14ac:dyDescent="0.3">
      <c r="A20" s="18" t="s">
        <v>36</v>
      </c>
      <c r="B20" s="254">
        <v>2103</v>
      </c>
      <c r="C20" s="80">
        <v>407</v>
      </c>
      <c r="D20" s="57">
        <f t="shared" si="2"/>
        <v>2510</v>
      </c>
      <c r="E20" s="292">
        <v>88744.6</v>
      </c>
      <c r="F20" s="398">
        <v>2339</v>
      </c>
      <c r="G20" s="399">
        <v>466</v>
      </c>
      <c r="H20" s="393">
        <f t="shared" si="3"/>
        <v>2805</v>
      </c>
      <c r="I20" s="401">
        <v>98965.36</v>
      </c>
      <c r="J20" s="295">
        <v>2379</v>
      </c>
      <c r="K20" s="85">
        <v>484</v>
      </c>
      <c r="L20" s="54">
        <f t="shared" si="4"/>
        <v>2863</v>
      </c>
      <c r="M20" s="585">
        <v>100199.99</v>
      </c>
      <c r="N20" s="298">
        <v>2383</v>
      </c>
      <c r="O20" s="172">
        <v>486</v>
      </c>
      <c r="P20" s="151">
        <f t="shared" si="5"/>
        <v>2869</v>
      </c>
      <c r="Q20" s="307">
        <v>100418.82</v>
      </c>
      <c r="R20" s="304">
        <v>2357</v>
      </c>
      <c r="S20" s="124">
        <v>496</v>
      </c>
      <c r="T20" s="122">
        <f t="shared" si="6"/>
        <v>2853</v>
      </c>
      <c r="U20" s="231">
        <v>100042.52</v>
      </c>
    </row>
    <row r="21" spans="1:24" ht="15.75" thickBot="1" x14ac:dyDescent="0.3">
      <c r="A21" s="78" t="s">
        <v>37</v>
      </c>
      <c r="B21" s="503">
        <f t="shared" ref="B21:U21" si="7">SUM(B13:B20)</f>
        <v>6265</v>
      </c>
      <c r="C21" s="504">
        <f t="shared" si="7"/>
        <v>1834</v>
      </c>
      <c r="D21" s="502">
        <f t="shared" si="7"/>
        <v>8099</v>
      </c>
      <c r="E21" s="257">
        <f t="shared" si="7"/>
        <v>288511.51</v>
      </c>
      <c r="F21" s="507">
        <f t="shared" si="7"/>
        <v>6938</v>
      </c>
      <c r="G21" s="508">
        <f t="shared" si="7"/>
        <v>2157</v>
      </c>
      <c r="H21" s="284">
        <f t="shared" si="7"/>
        <v>9095</v>
      </c>
      <c r="I21" s="404">
        <f t="shared" si="7"/>
        <v>322470.57999999996</v>
      </c>
      <c r="J21" s="512">
        <f t="shared" si="7"/>
        <v>7063</v>
      </c>
      <c r="K21" s="512">
        <f t="shared" si="7"/>
        <v>2265</v>
      </c>
      <c r="L21" s="509">
        <f t="shared" si="7"/>
        <v>9328</v>
      </c>
      <c r="M21" s="68">
        <f t="shared" si="7"/>
        <v>328365.52999999997</v>
      </c>
      <c r="N21" s="513">
        <f t="shared" si="7"/>
        <v>7076</v>
      </c>
      <c r="O21" s="513">
        <f t="shared" si="7"/>
        <v>2295</v>
      </c>
      <c r="P21" s="510">
        <f t="shared" si="7"/>
        <v>9371</v>
      </c>
      <c r="Q21" s="177">
        <f t="shared" si="7"/>
        <v>330131.20000000001</v>
      </c>
      <c r="R21" s="514">
        <f t="shared" si="7"/>
        <v>7005</v>
      </c>
      <c r="S21" s="514">
        <f t="shared" si="7"/>
        <v>2338</v>
      </c>
      <c r="T21" s="511">
        <f t="shared" si="7"/>
        <v>9343</v>
      </c>
      <c r="U21" s="232">
        <f t="shared" si="7"/>
        <v>330315.38</v>
      </c>
    </row>
    <row r="22" spans="1:24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4" ht="15.75" thickBot="1" x14ac:dyDescent="0.3">
      <c r="A23" s="487"/>
      <c r="B23" s="701" t="s">
        <v>115</v>
      </c>
      <c r="C23" s="673"/>
      <c r="D23" s="673"/>
      <c r="E23" s="674"/>
      <c r="F23" s="702" t="s">
        <v>116</v>
      </c>
      <c r="G23" s="675"/>
      <c r="H23" s="675"/>
      <c r="I23" s="676"/>
      <c r="J23" s="703" t="s">
        <v>117</v>
      </c>
      <c r="K23" s="683"/>
      <c r="L23" s="683"/>
      <c r="M23" s="684"/>
      <c r="N23" s="701" t="s">
        <v>118</v>
      </c>
      <c r="O23" s="673"/>
      <c r="P23" s="673"/>
      <c r="Q23" s="674"/>
      <c r="R23" s="704" t="s">
        <v>119</v>
      </c>
      <c r="S23" s="685"/>
      <c r="T23" s="685"/>
      <c r="U23" s="686"/>
    </row>
    <row r="24" spans="1:24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4" x14ac:dyDescent="0.25">
      <c r="A25" s="16" t="s">
        <v>29</v>
      </c>
      <c r="B25" s="131">
        <v>105</v>
      </c>
      <c r="C25" s="102">
        <v>39</v>
      </c>
      <c r="D25" s="103">
        <f>SUM(B25+C25)</f>
        <v>144</v>
      </c>
      <c r="E25" s="308">
        <v>5601.72</v>
      </c>
      <c r="F25" s="497">
        <v>106</v>
      </c>
      <c r="G25" s="138">
        <v>42</v>
      </c>
      <c r="H25" s="140">
        <f>SUM(F25+G25)</f>
        <v>148</v>
      </c>
      <c r="I25" s="311">
        <v>5710.24</v>
      </c>
      <c r="J25" s="369">
        <v>107</v>
      </c>
      <c r="K25" s="370">
        <v>42</v>
      </c>
      <c r="L25" s="491">
        <f>SUM(J25+K25)</f>
        <v>149</v>
      </c>
      <c r="M25" s="372">
        <v>5737.28</v>
      </c>
      <c r="N25" s="493">
        <v>107</v>
      </c>
      <c r="O25" s="102">
        <v>45</v>
      </c>
      <c r="P25" s="103">
        <f>SUM(N25+O25)</f>
        <v>152</v>
      </c>
      <c r="Q25" s="314">
        <v>5841.27</v>
      </c>
      <c r="R25" s="181">
        <v>96</v>
      </c>
      <c r="S25" s="182">
        <v>34</v>
      </c>
      <c r="T25" s="317">
        <f>SUM(R25+S25)</f>
        <v>130</v>
      </c>
      <c r="U25" s="318">
        <v>5018.41</v>
      </c>
    </row>
    <row r="26" spans="1:24" x14ac:dyDescent="0.25">
      <c r="A26" s="17" t="s">
        <v>30</v>
      </c>
      <c r="B26" s="132">
        <v>181</v>
      </c>
      <c r="C26" s="105">
        <v>91</v>
      </c>
      <c r="D26" s="106">
        <f t="shared" ref="D26:D32" si="8">SUM(B26+C26)</f>
        <v>272</v>
      </c>
      <c r="E26" s="309">
        <v>9815.5499999999993</v>
      </c>
      <c r="F26" s="498">
        <v>178</v>
      </c>
      <c r="G26" s="142">
        <v>92</v>
      </c>
      <c r="H26" s="144">
        <f t="shared" ref="H26:H32" si="9">SUM(F26+G26)</f>
        <v>270</v>
      </c>
      <c r="I26" s="312">
        <v>9734.17</v>
      </c>
      <c r="J26" s="373">
        <v>179</v>
      </c>
      <c r="K26" s="374">
        <v>93</v>
      </c>
      <c r="L26" s="377">
        <f t="shared" ref="L26:L32" si="10">SUM(J26+K26)</f>
        <v>272</v>
      </c>
      <c r="M26" s="376">
        <v>9797.6</v>
      </c>
      <c r="N26" s="494">
        <v>178</v>
      </c>
      <c r="O26" s="105">
        <v>93</v>
      </c>
      <c r="P26" s="106">
        <f t="shared" ref="P26:P32" si="11">SUM(N26+O26)</f>
        <v>271</v>
      </c>
      <c r="Q26" s="315">
        <v>9761.34</v>
      </c>
      <c r="R26" s="272">
        <v>158</v>
      </c>
      <c r="S26" s="186">
        <v>82</v>
      </c>
      <c r="T26" s="321">
        <f t="shared" ref="T26:T32" si="12">SUM(R26+S26)</f>
        <v>240</v>
      </c>
      <c r="U26" s="320">
        <v>8631.02</v>
      </c>
    </row>
    <row r="27" spans="1:24" x14ac:dyDescent="0.25">
      <c r="A27" s="17" t="s">
        <v>31</v>
      </c>
      <c r="B27" s="132">
        <v>137</v>
      </c>
      <c r="C27" s="105">
        <v>80</v>
      </c>
      <c r="D27" s="106">
        <f t="shared" si="8"/>
        <v>217</v>
      </c>
      <c r="E27" s="309">
        <v>7812.74</v>
      </c>
      <c r="F27" s="498">
        <v>134</v>
      </c>
      <c r="G27" s="142">
        <v>82</v>
      </c>
      <c r="H27" s="144">
        <f t="shared" si="9"/>
        <v>216</v>
      </c>
      <c r="I27" s="312">
        <v>7662.91</v>
      </c>
      <c r="J27" s="373">
        <v>132</v>
      </c>
      <c r="K27" s="374">
        <v>86</v>
      </c>
      <c r="L27" s="377">
        <f t="shared" si="10"/>
        <v>218</v>
      </c>
      <c r="M27" s="376">
        <v>7790.8</v>
      </c>
      <c r="N27" s="494">
        <v>129</v>
      </c>
      <c r="O27" s="105">
        <v>86</v>
      </c>
      <c r="P27" s="106">
        <f t="shared" si="11"/>
        <v>215</v>
      </c>
      <c r="Q27" s="315">
        <v>7713.22</v>
      </c>
      <c r="R27" s="272">
        <v>116</v>
      </c>
      <c r="S27" s="186">
        <v>74</v>
      </c>
      <c r="T27" s="321">
        <f t="shared" si="12"/>
        <v>190</v>
      </c>
      <c r="U27" s="320">
        <v>6655.39</v>
      </c>
    </row>
    <row r="28" spans="1:24" x14ac:dyDescent="0.25">
      <c r="A28" s="17" t="s">
        <v>32</v>
      </c>
      <c r="B28" s="132">
        <v>494</v>
      </c>
      <c r="C28" s="105">
        <v>229</v>
      </c>
      <c r="D28" s="106">
        <f t="shared" si="8"/>
        <v>723</v>
      </c>
      <c r="E28" s="309">
        <v>25842.87</v>
      </c>
      <c r="F28" s="498">
        <v>503</v>
      </c>
      <c r="G28" s="142">
        <v>227</v>
      </c>
      <c r="H28" s="144">
        <f t="shared" si="9"/>
        <v>730</v>
      </c>
      <c r="I28" s="312">
        <v>26308.54</v>
      </c>
      <c r="J28" s="373">
        <v>498</v>
      </c>
      <c r="K28" s="374">
        <v>231</v>
      </c>
      <c r="L28" s="377">
        <f t="shared" si="10"/>
        <v>729</v>
      </c>
      <c r="M28" s="376">
        <v>26235</v>
      </c>
      <c r="N28" s="494">
        <v>489</v>
      </c>
      <c r="O28" s="105">
        <v>228</v>
      </c>
      <c r="P28" s="106">
        <f t="shared" si="11"/>
        <v>717</v>
      </c>
      <c r="Q28" s="315">
        <v>25706.83</v>
      </c>
      <c r="R28" s="272">
        <v>462</v>
      </c>
      <c r="S28" s="186">
        <v>177</v>
      </c>
      <c r="T28" s="321">
        <f t="shared" si="12"/>
        <v>639</v>
      </c>
      <c r="U28" s="320">
        <v>23247.32</v>
      </c>
    </row>
    <row r="29" spans="1:24" x14ac:dyDescent="0.25">
      <c r="A29" s="17" t="s">
        <v>33</v>
      </c>
      <c r="B29" s="132">
        <v>243</v>
      </c>
      <c r="C29" s="105">
        <v>423</v>
      </c>
      <c r="D29" s="106">
        <f t="shared" si="8"/>
        <v>666</v>
      </c>
      <c r="E29" s="309">
        <v>24352.76</v>
      </c>
      <c r="F29" s="498">
        <v>239</v>
      </c>
      <c r="G29" s="142">
        <v>432</v>
      </c>
      <c r="H29" s="144">
        <f t="shared" si="9"/>
        <v>671</v>
      </c>
      <c r="I29" s="312">
        <v>24617.11</v>
      </c>
      <c r="J29" s="373">
        <v>234</v>
      </c>
      <c r="K29" s="374">
        <v>439</v>
      </c>
      <c r="L29" s="377">
        <f t="shared" si="10"/>
        <v>673</v>
      </c>
      <c r="M29" s="376">
        <v>24609.040000000001</v>
      </c>
      <c r="N29" s="494">
        <v>236</v>
      </c>
      <c r="O29" s="105">
        <v>440</v>
      </c>
      <c r="P29" s="106">
        <f t="shared" si="11"/>
        <v>676</v>
      </c>
      <c r="Q29" s="315">
        <v>24704</v>
      </c>
      <c r="R29" s="272">
        <v>210</v>
      </c>
      <c r="S29" s="186">
        <v>367</v>
      </c>
      <c r="T29" s="321">
        <f t="shared" si="12"/>
        <v>577</v>
      </c>
      <c r="U29" s="320">
        <v>21267.55</v>
      </c>
    </row>
    <row r="30" spans="1:24" x14ac:dyDescent="0.25">
      <c r="A30" s="17" t="s">
        <v>34</v>
      </c>
      <c r="B30" s="132">
        <v>1273</v>
      </c>
      <c r="C30" s="105">
        <v>264</v>
      </c>
      <c r="D30" s="106">
        <f t="shared" si="8"/>
        <v>1537</v>
      </c>
      <c r="E30" s="309">
        <v>52659.6</v>
      </c>
      <c r="F30" s="498">
        <v>1310</v>
      </c>
      <c r="G30" s="142">
        <v>274</v>
      </c>
      <c r="H30" s="144">
        <f t="shared" si="9"/>
        <v>1584</v>
      </c>
      <c r="I30" s="312">
        <v>54612.87</v>
      </c>
      <c r="J30" s="373">
        <v>1305</v>
      </c>
      <c r="K30" s="374">
        <v>273</v>
      </c>
      <c r="L30" s="377">
        <f t="shared" si="10"/>
        <v>1578</v>
      </c>
      <c r="M30" s="376">
        <v>54278.29</v>
      </c>
      <c r="N30" s="494">
        <v>1289</v>
      </c>
      <c r="O30" s="105">
        <v>275</v>
      </c>
      <c r="P30" s="106">
        <f t="shared" si="11"/>
        <v>1564</v>
      </c>
      <c r="Q30" s="315">
        <v>53848.72</v>
      </c>
      <c r="R30" s="272">
        <v>1161</v>
      </c>
      <c r="S30" s="186">
        <v>236</v>
      </c>
      <c r="T30" s="321">
        <f t="shared" si="12"/>
        <v>1397</v>
      </c>
      <c r="U30" s="320">
        <v>48422.93</v>
      </c>
    </row>
    <row r="31" spans="1:24" x14ac:dyDescent="0.25">
      <c r="A31" s="17" t="s">
        <v>35</v>
      </c>
      <c r="B31" s="132">
        <v>1924</v>
      </c>
      <c r="C31" s="105">
        <v>683</v>
      </c>
      <c r="D31" s="106">
        <f t="shared" si="8"/>
        <v>2607</v>
      </c>
      <c r="E31" s="309">
        <v>93910.42</v>
      </c>
      <c r="F31" s="498">
        <v>1967</v>
      </c>
      <c r="G31" s="142">
        <v>691</v>
      </c>
      <c r="H31" s="144">
        <f t="shared" si="9"/>
        <v>2658</v>
      </c>
      <c r="I31" s="312">
        <v>95782.36</v>
      </c>
      <c r="J31" s="373">
        <v>1937</v>
      </c>
      <c r="K31" s="374">
        <v>693</v>
      </c>
      <c r="L31" s="377">
        <f t="shared" si="10"/>
        <v>2630</v>
      </c>
      <c r="M31" s="376">
        <v>95330.2</v>
      </c>
      <c r="N31" s="494">
        <v>1923</v>
      </c>
      <c r="O31" s="105">
        <v>686</v>
      </c>
      <c r="P31" s="106">
        <f t="shared" si="11"/>
        <v>2609</v>
      </c>
      <c r="Q31" s="315">
        <v>94349.24</v>
      </c>
      <c r="R31" s="272">
        <v>1764</v>
      </c>
      <c r="S31" s="186">
        <v>604</v>
      </c>
      <c r="T31" s="321">
        <f t="shared" si="12"/>
        <v>2368</v>
      </c>
      <c r="U31" s="320">
        <v>85831.05</v>
      </c>
    </row>
    <row r="32" spans="1:24" ht="15.75" thickBot="1" x14ac:dyDescent="0.3">
      <c r="A32" s="18" t="s">
        <v>36</v>
      </c>
      <c r="B32" s="133">
        <v>2355</v>
      </c>
      <c r="C32" s="108">
        <v>479</v>
      </c>
      <c r="D32" s="122">
        <f t="shared" si="8"/>
        <v>2834</v>
      </c>
      <c r="E32" s="310">
        <v>103753.25</v>
      </c>
      <c r="F32" s="499">
        <v>2382</v>
      </c>
      <c r="G32" s="146">
        <v>490</v>
      </c>
      <c r="H32" s="223">
        <f t="shared" si="9"/>
        <v>2872</v>
      </c>
      <c r="I32" s="313">
        <v>104724.96</v>
      </c>
      <c r="J32" s="379">
        <v>2351</v>
      </c>
      <c r="K32" s="380">
        <v>491</v>
      </c>
      <c r="L32" s="580">
        <f t="shared" si="10"/>
        <v>2842</v>
      </c>
      <c r="M32" s="382">
        <v>103505.16</v>
      </c>
      <c r="N32" s="495">
        <v>2336</v>
      </c>
      <c r="O32" s="492">
        <v>486</v>
      </c>
      <c r="P32" s="122">
        <f t="shared" si="11"/>
        <v>2822</v>
      </c>
      <c r="Q32" s="489">
        <v>102491.92</v>
      </c>
      <c r="R32" s="273">
        <v>2117</v>
      </c>
      <c r="S32" s="274">
        <v>433</v>
      </c>
      <c r="T32" s="496">
        <f t="shared" si="12"/>
        <v>2550</v>
      </c>
      <c r="U32" s="322">
        <v>91988.26</v>
      </c>
    </row>
    <row r="33" spans="1:21" ht="15.75" thickBot="1" x14ac:dyDescent="0.3">
      <c r="A33" s="194" t="s">
        <v>37</v>
      </c>
      <c r="B33" s="515">
        <f t="shared" ref="B33:U33" si="13">SUM(B25:B32)</f>
        <v>6712</v>
      </c>
      <c r="C33" s="515">
        <f t="shared" si="13"/>
        <v>2288</v>
      </c>
      <c r="D33" s="511">
        <f t="shared" si="13"/>
        <v>9000</v>
      </c>
      <c r="E33" s="277">
        <f t="shared" si="13"/>
        <v>323748.90999999997</v>
      </c>
      <c r="F33" s="280">
        <f t="shared" si="13"/>
        <v>6819</v>
      </c>
      <c r="G33" s="280">
        <f t="shared" si="13"/>
        <v>2330</v>
      </c>
      <c r="H33" s="280">
        <f t="shared" si="13"/>
        <v>9149</v>
      </c>
      <c r="I33" s="281">
        <f t="shared" si="13"/>
        <v>329153.16000000003</v>
      </c>
      <c r="J33" s="516">
        <f t="shared" si="13"/>
        <v>6743</v>
      </c>
      <c r="K33" s="516">
        <f t="shared" si="13"/>
        <v>2348</v>
      </c>
      <c r="L33" s="385">
        <f t="shared" si="13"/>
        <v>9091</v>
      </c>
      <c r="M33" s="386">
        <f t="shared" si="13"/>
        <v>327283.37</v>
      </c>
      <c r="N33" s="518">
        <f t="shared" si="13"/>
        <v>6687</v>
      </c>
      <c r="O33" s="519">
        <f t="shared" si="13"/>
        <v>2339</v>
      </c>
      <c r="P33" s="511">
        <f t="shared" si="13"/>
        <v>9026</v>
      </c>
      <c r="Q33" s="490">
        <f t="shared" si="13"/>
        <v>324416.53999999998</v>
      </c>
      <c r="R33" s="517">
        <f t="shared" si="13"/>
        <v>6084</v>
      </c>
      <c r="S33" s="517">
        <f t="shared" si="13"/>
        <v>2007</v>
      </c>
      <c r="T33" s="288">
        <f t="shared" si="13"/>
        <v>8091</v>
      </c>
      <c r="U33" s="289">
        <f t="shared" si="13"/>
        <v>291061.93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A38:U38"/>
    <mergeCell ref="B23:E23"/>
    <mergeCell ref="F23:I23"/>
    <mergeCell ref="J23:M23"/>
    <mergeCell ref="N23:Q23"/>
    <mergeCell ref="R23:U23"/>
    <mergeCell ref="F35:U35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B1:U1"/>
    <mergeCell ref="D2:E2"/>
    <mergeCell ref="F2:H2"/>
    <mergeCell ref="I2:J2"/>
    <mergeCell ref="N2:P2"/>
    <mergeCell ref="Q2:S2"/>
    <mergeCell ref="T2:U2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U33" sqref="U3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126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855</v>
      </c>
      <c r="C3" s="348">
        <f t="shared" ref="B3:C5" si="0">SUM(C13+G13+K13+O13+S13+C25+G25+K25+O25+S25)</f>
        <v>322</v>
      </c>
      <c r="D3" s="639">
        <f>SUM(B3:C3)</f>
        <v>1177</v>
      </c>
      <c r="E3" s="641"/>
      <c r="F3" s="670">
        <f>SUM(E13+I13+M13+Q13+U13+E25+I25+M25+Q25+U25)</f>
        <v>45852.17</v>
      </c>
      <c r="G3" s="671"/>
      <c r="H3" s="672"/>
      <c r="I3" s="658">
        <f>F3/D3</f>
        <v>38.956813933729819</v>
      </c>
      <c r="J3" s="659"/>
      <c r="K3" s="361" t="s">
        <v>33</v>
      </c>
      <c r="L3" s="349">
        <f>SUM(B17+F17+J17+N17+R17+B29+F29+J29+N29+R29)</f>
        <v>1869</v>
      </c>
      <c r="M3" s="340">
        <f>SUM(C17+G17+K17+O17+S17+C29+G29+K29+O29+S29)</f>
        <v>3337</v>
      </c>
      <c r="N3" s="639">
        <f>SUM(L3:M3)</f>
        <v>5206</v>
      </c>
      <c r="O3" s="640"/>
      <c r="P3" s="641"/>
      <c r="Q3" s="647">
        <f>SUM(E17+I17+M17+Q17+U17+E29+I29+M29+Q29+U29)</f>
        <v>199832.77999999997</v>
      </c>
      <c r="R3" s="648"/>
      <c r="S3" s="648"/>
      <c r="T3" s="632">
        <f>Q3/N3</f>
        <v>38.385090280445631</v>
      </c>
      <c r="U3" s="633"/>
    </row>
    <row r="4" spans="1:21" x14ac:dyDescent="0.25">
      <c r="A4" s="361" t="s">
        <v>30</v>
      </c>
      <c r="B4" s="349">
        <f t="shared" si="0"/>
        <v>1163</v>
      </c>
      <c r="C4" s="350">
        <f t="shared" si="0"/>
        <v>752</v>
      </c>
      <c r="D4" s="642">
        <f>SUM(B4:C4)</f>
        <v>1915</v>
      </c>
      <c r="E4" s="644"/>
      <c r="F4" s="677">
        <f>SUM(E14+I14+M14+Q14+U14+E26+I26+M26+Q26+U26)</f>
        <v>70342.3</v>
      </c>
      <c r="G4" s="678"/>
      <c r="H4" s="679"/>
      <c r="I4" s="634">
        <f>F4/D4</f>
        <v>36.732271540469974</v>
      </c>
      <c r="J4" s="635"/>
      <c r="K4" s="361" t="s">
        <v>34</v>
      </c>
      <c r="L4" s="349">
        <f t="shared" ref="L4:M6" si="1">SUM(B18+F18+J18+N18+R18+B30+F30+J30+N30+R30)</f>
        <v>10035</v>
      </c>
      <c r="M4" s="340">
        <f t="shared" si="1"/>
        <v>2150</v>
      </c>
      <c r="N4" s="642">
        <f>SUM(L4:M4)</f>
        <v>12185</v>
      </c>
      <c r="O4" s="643"/>
      <c r="P4" s="644"/>
      <c r="Q4" s="649">
        <f>SUM(E18+I18+M18+Q18+U18+E30+I30+M30+Q30+U30)</f>
        <v>425724.83000000007</v>
      </c>
      <c r="R4" s="650"/>
      <c r="S4" s="650"/>
      <c r="T4" s="634">
        <f>Q4/N4</f>
        <v>34.938434961017649</v>
      </c>
      <c r="U4" s="635"/>
    </row>
    <row r="5" spans="1:21" x14ac:dyDescent="0.25">
      <c r="A5" s="361" t="s">
        <v>31</v>
      </c>
      <c r="B5" s="349">
        <f t="shared" si="0"/>
        <v>1056</v>
      </c>
      <c r="C5" s="350">
        <f t="shared" si="0"/>
        <v>635</v>
      </c>
      <c r="D5" s="642">
        <f>SUM(B5:C5)</f>
        <v>1691</v>
      </c>
      <c r="E5" s="644"/>
      <c r="F5" s="677">
        <f>SUM(E15+I15+M15+Q15+U15+E27+I27+M27+Q27+U27)</f>
        <v>63787.670000000006</v>
      </c>
      <c r="G5" s="678"/>
      <c r="H5" s="679"/>
      <c r="I5" s="634">
        <f>F5/D5</f>
        <v>37.721862803075105</v>
      </c>
      <c r="J5" s="635"/>
      <c r="K5" s="361" t="s">
        <v>35</v>
      </c>
      <c r="L5" s="349">
        <f t="shared" si="1"/>
        <v>16373</v>
      </c>
      <c r="M5" s="340">
        <f t="shared" si="1"/>
        <v>5251</v>
      </c>
      <c r="N5" s="642">
        <f>SUM(L5:M5)</f>
        <v>21624</v>
      </c>
      <c r="O5" s="643"/>
      <c r="P5" s="644"/>
      <c r="Q5" s="649">
        <f>SUM(E19+I19+M19+Q19+U19+E31+I31+M31+Q31+U31)</f>
        <v>775538.2699999999</v>
      </c>
      <c r="R5" s="650"/>
      <c r="S5" s="650"/>
      <c r="T5" s="634">
        <f>Q5/N5</f>
        <v>35.864699870514237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3720</v>
      </c>
      <c r="C6" s="352">
        <f>SUM(C16+G16+K16+O16+S16+C28+G28+K28+O28+S28)</f>
        <v>1773</v>
      </c>
      <c r="D6" s="664">
        <f>SUM(B6:C6)</f>
        <v>5493</v>
      </c>
      <c r="E6" s="666"/>
      <c r="F6" s="680">
        <f>SUM(E16+I16+M16+Q16+U16+E28+I28+M28+Q28+U28)</f>
        <v>199408.35</v>
      </c>
      <c r="G6" s="681"/>
      <c r="H6" s="682"/>
      <c r="I6" s="656">
        <f>F6/D6</f>
        <v>36.302266521026759</v>
      </c>
      <c r="J6" s="657"/>
      <c r="K6" s="363" t="s">
        <v>36</v>
      </c>
      <c r="L6" s="353">
        <f t="shared" si="1"/>
        <v>19203</v>
      </c>
      <c r="M6" s="341">
        <f t="shared" si="1"/>
        <v>3921</v>
      </c>
      <c r="N6" s="664">
        <f>SUM(L6:M6)</f>
        <v>23124</v>
      </c>
      <c r="O6" s="665"/>
      <c r="P6" s="666"/>
      <c r="Q6" s="652">
        <f>SUM(E20+I20+M20+Q20+U20+E32+I32+M32+Q32+U32)</f>
        <v>834225.12000000011</v>
      </c>
      <c r="R6" s="653"/>
      <c r="S6" s="653"/>
      <c r="T6" s="656">
        <f>Q6/N6</f>
        <v>36.076159833938767</v>
      </c>
      <c r="U6" s="657"/>
    </row>
    <row r="7" spans="1:21" ht="16.5" thickBot="1" x14ac:dyDescent="0.3">
      <c r="A7" s="342"/>
      <c r="B7" s="343"/>
      <c r="C7" s="343"/>
      <c r="D7" s="583"/>
      <c r="E7" s="583"/>
      <c r="F7" s="354"/>
      <c r="G7" s="343"/>
      <c r="H7" s="343"/>
      <c r="I7" s="660"/>
      <c r="J7" s="661"/>
      <c r="K7" s="355" t="s">
        <v>37</v>
      </c>
      <c r="L7" s="467">
        <f>SUM(B3+B4+B5+B6+L3+L4+L5+L6)</f>
        <v>54274</v>
      </c>
      <c r="M7" s="359">
        <f>SUM(C3+C4+C5+C6+M3+M4+M5+M6)</f>
        <v>18141</v>
      </c>
      <c r="N7" s="667">
        <f>SUM(L7:M7)</f>
        <v>72415</v>
      </c>
      <c r="O7" s="668"/>
      <c r="P7" s="669"/>
      <c r="Q7" s="654">
        <f>SUM(F3+F4+F5+F6+Q3+Q4+Q5+Q6)</f>
        <v>2614711.4900000002</v>
      </c>
      <c r="R7" s="655"/>
      <c r="S7" s="655"/>
      <c r="T7" s="662">
        <f>Q7/N7</f>
        <v>36.107318787544017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127</v>
      </c>
      <c r="C11" s="687"/>
      <c r="D11" s="687"/>
      <c r="E11" s="688"/>
      <c r="F11" s="698" t="s">
        <v>128</v>
      </c>
      <c r="G11" s="689"/>
      <c r="H11" s="689"/>
      <c r="I11" s="690"/>
      <c r="J11" s="699" t="s">
        <v>129</v>
      </c>
      <c r="K11" s="691"/>
      <c r="L11" s="691"/>
      <c r="M11" s="692"/>
      <c r="N11" s="700" t="s">
        <v>130</v>
      </c>
      <c r="O11" s="693"/>
      <c r="P11" s="693"/>
      <c r="Q11" s="694"/>
      <c r="R11" s="701" t="s">
        <v>131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84</v>
      </c>
      <c r="C13" s="74">
        <v>24</v>
      </c>
      <c r="D13" s="57">
        <f>SUM(B13+C13)</f>
        <v>108</v>
      </c>
      <c r="E13" s="290">
        <v>4339.28</v>
      </c>
      <c r="F13" s="391">
        <v>95</v>
      </c>
      <c r="G13" s="392">
        <v>30</v>
      </c>
      <c r="H13" s="393">
        <f>SUM(F13+G13)</f>
        <v>125</v>
      </c>
      <c r="I13" s="394">
        <v>4771.88</v>
      </c>
      <c r="J13" s="293">
        <v>92</v>
      </c>
      <c r="K13" s="77">
        <v>33</v>
      </c>
      <c r="L13" s="54">
        <f>SUM(J13+K13)</f>
        <v>125</v>
      </c>
      <c r="M13" s="299">
        <v>4931.24</v>
      </c>
      <c r="N13" s="296">
        <v>95</v>
      </c>
      <c r="O13" s="168">
        <v>34</v>
      </c>
      <c r="P13" s="151">
        <f>SUM(N13+O13)</f>
        <v>129</v>
      </c>
      <c r="Q13" s="305">
        <v>5076.95</v>
      </c>
      <c r="R13" s="302">
        <v>86</v>
      </c>
      <c r="S13" s="121">
        <v>33</v>
      </c>
      <c r="T13" s="122">
        <f>SUM(R13+S13)</f>
        <v>119</v>
      </c>
      <c r="U13" s="229">
        <v>4685.3599999999997</v>
      </c>
    </row>
    <row r="14" spans="1:21" x14ac:dyDescent="0.25">
      <c r="A14" s="17" t="s">
        <v>30</v>
      </c>
      <c r="B14" s="253">
        <v>106</v>
      </c>
      <c r="C14" s="55">
        <v>57</v>
      </c>
      <c r="D14" s="57">
        <f t="shared" ref="D14:D20" si="2">SUM(B14+C14)</f>
        <v>163</v>
      </c>
      <c r="E14" s="291">
        <v>5938.23</v>
      </c>
      <c r="F14" s="395">
        <v>118</v>
      </c>
      <c r="G14" s="396">
        <v>72</v>
      </c>
      <c r="H14" s="393">
        <f t="shared" ref="H14:H20" si="3">SUM(F14+G14)</f>
        <v>190</v>
      </c>
      <c r="I14" s="397">
        <v>7025.41</v>
      </c>
      <c r="J14" s="294">
        <v>124</v>
      </c>
      <c r="K14" s="71">
        <v>82</v>
      </c>
      <c r="L14" s="54">
        <f t="shared" ref="L14:L20" si="4">SUM(J14+K14)</f>
        <v>206</v>
      </c>
      <c r="M14" s="300">
        <v>7539.89</v>
      </c>
      <c r="N14" s="297">
        <v>125</v>
      </c>
      <c r="O14" s="170">
        <v>85</v>
      </c>
      <c r="P14" s="151">
        <f t="shared" ref="P14:P20" si="5">SUM(N14+O14)</f>
        <v>210</v>
      </c>
      <c r="Q14" s="306">
        <v>7635.53</v>
      </c>
      <c r="R14" s="303">
        <v>126</v>
      </c>
      <c r="S14" s="123">
        <v>83</v>
      </c>
      <c r="T14" s="122">
        <f t="shared" ref="T14:T20" si="6">SUM(R14+S14)</f>
        <v>209</v>
      </c>
      <c r="U14" s="230">
        <v>7564.3</v>
      </c>
    </row>
    <row r="15" spans="1:21" x14ac:dyDescent="0.25">
      <c r="A15" s="17" t="s">
        <v>31</v>
      </c>
      <c r="B15" s="253">
        <v>104</v>
      </c>
      <c r="C15" s="55">
        <v>48</v>
      </c>
      <c r="D15" s="57">
        <f t="shared" si="2"/>
        <v>152</v>
      </c>
      <c r="E15" s="291">
        <v>5864.64</v>
      </c>
      <c r="F15" s="395">
        <v>115</v>
      </c>
      <c r="G15" s="396">
        <v>55</v>
      </c>
      <c r="H15" s="393">
        <f t="shared" si="3"/>
        <v>170</v>
      </c>
      <c r="I15" s="397">
        <v>6511.24</v>
      </c>
      <c r="J15" s="294">
        <v>118</v>
      </c>
      <c r="K15" s="71">
        <v>60</v>
      </c>
      <c r="L15" s="54">
        <f t="shared" si="4"/>
        <v>178</v>
      </c>
      <c r="M15" s="300">
        <v>6811.77</v>
      </c>
      <c r="N15" s="297">
        <v>117</v>
      </c>
      <c r="O15" s="170">
        <v>62</v>
      </c>
      <c r="P15" s="151">
        <f t="shared" si="5"/>
        <v>179</v>
      </c>
      <c r="Q15" s="306">
        <v>6902.81</v>
      </c>
      <c r="R15" s="303">
        <v>117</v>
      </c>
      <c r="S15" s="123">
        <v>63</v>
      </c>
      <c r="T15" s="122">
        <f t="shared" si="6"/>
        <v>180</v>
      </c>
      <c r="U15" s="230">
        <v>6948.35</v>
      </c>
    </row>
    <row r="16" spans="1:21" x14ac:dyDescent="0.25">
      <c r="A16" s="17" t="s">
        <v>32</v>
      </c>
      <c r="B16" s="253">
        <v>331</v>
      </c>
      <c r="C16" s="55">
        <v>145</v>
      </c>
      <c r="D16" s="57">
        <f t="shared" si="2"/>
        <v>476</v>
      </c>
      <c r="E16" s="501">
        <v>17508.2</v>
      </c>
      <c r="F16" s="395">
        <v>388</v>
      </c>
      <c r="G16" s="396">
        <v>167</v>
      </c>
      <c r="H16" s="393">
        <f t="shared" si="3"/>
        <v>555</v>
      </c>
      <c r="I16" s="397">
        <v>20353.71</v>
      </c>
      <c r="J16" s="294">
        <v>394</v>
      </c>
      <c r="K16" s="71">
        <v>185</v>
      </c>
      <c r="L16" s="54">
        <f t="shared" si="4"/>
        <v>579</v>
      </c>
      <c r="M16" s="300">
        <v>21118.720000000001</v>
      </c>
      <c r="N16" s="297">
        <v>394</v>
      </c>
      <c r="O16" s="170">
        <v>188</v>
      </c>
      <c r="P16" s="151">
        <f t="shared" si="5"/>
        <v>582</v>
      </c>
      <c r="Q16" s="306">
        <v>21228.02</v>
      </c>
      <c r="R16" s="303">
        <v>397</v>
      </c>
      <c r="S16" s="123">
        <v>192</v>
      </c>
      <c r="T16" s="122">
        <f t="shared" si="6"/>
        <v>589</v>
      </c>
      <c r="U16" s="230">
        <v>21382.81</v>
      </c>
    </row>
    <row r="17" spans="1:21" x14ac:dyDescent="0.25">
      <c r="A17" s="17" t="s">
        <v>33</v>
      </c>
      <c r="B17" s="253">
        <v>179</v>
      </c>
      <c r="C17" s="55">
        <v>270</v>
      </c>
      <c r="D17" s="57">
        <f t="shared" si="2"/>
        <v>449</v>
      </c>
      <c r="E17" s="291">
        <v>17562.400000000001</v>
      </c>
      <c r="F17" s="395">
        <v>195</v>
      </c>
      <c r="G17" s="396">
        <v>320</v>
      </c>
      <c r="H17" s="393">
        <f t="shared" si="3"/>
        <v>515</v>
      </c>
      <c r="I17" s="397">
        <v>19998.189999999999</v>
      </c>
      <c r="J17" s="294">
        <v>199</v>
      </c>
      <c r="K17" s="71">
        <v>336</v>
      </c>
      <c r="L17" s="54">
        <f t="shared" si="4"/>
        <v>535</v>
      </c>
      <c r="M17" s="300">
        <v>20571.75</v>
      </c>
      <c r="N17" s="297">
        <v>203</v>
      </c>
      <c r="O17" s="170">
        <v>340</v>
      </c>
      <c r="P17" s="151">
        <f t="shared" si="5"/>
        <v>543</v>
      </c>
      <c r="Q17" s="306">
        <v>20896.330000000002</v>
      </c>
      <c r="R17" s="303">
        <v>201</v>
      </c>
      <c r="S17" s="123">
        <v>346</v>
      </c>
      <c r="T17" s="122">
        <f t="shared" si="6"/>
        <v>547</v>
      </c>
      <c r="U17" s="230">
        <v>21213.759999999998</v>
      </c>
    </row>
    <row r="18" spans="1:21" x14ac:dyDescent="0.25">
      <c r="A18" s="17" t="s">
        <v>34</v>
      </c>
      <c r="B18" s="253">
        <v>960</v>
      </c>
      <c r="C18" s="55">
        <v>170</v>
      </c>
      <c r="D18" s="57">
        <f t="shared" si="2"/>
        <v>1130</v>
      </c>
      <c r="E18" s="291">
        <v>39624.800000000003</v>
      </c>
      <c r="F18" s="395">
        <v>1044</v>
      </c>
      <c r="G18" s="480">
        <v>221</v>
      </c>
      <c r="H18" s="393">
        <f t="shared" si="3"/>
        <v>1265</v>
      </c>
      <c r="I18" s="397">
        <v>44183.360000000001</v>
      </c>
      <c r="J18" s="294">
        <v>1061</v>
      </c>
      <c r="K18" s="71">
        <v>229</v>
      </c>
      <c r="L18" s="54">
        <f t="shared" si="4"/>
        <v>1290</v>
      </c>
      <c r="M18" s="300">
        <v>44879.199999999997</v>
      </c>
      <c r="N18" s="297">
        <v>1055</v>
      </c>
      <c r="O18" s="170">
        <v>234</v>
      </c>
      <c r="P18" s="151">
        <f t="shared" si="5"/>
        <v>1289</v>
      </c>
      <c r="Q18" s="306">
        <v>45047.360000000001</v>
      </c>
      <c r="R18" s="303">
        <v>1063</v>
      </c>
      <c r="S18" s="123">
        <v>233</v>
      </c>
      <c r="T18" s="122">
        <f t="shared" si="6"/>
        <v>1296</v>
      </c>
      <c r="U18" s="230">
        <v>45111.66</v>
      </c>
    </row>
    <row r="19" spans="1:21" x14ac:dyDescent="0.25">
      <c r="A19" s="17" t="s">
        <v>35</v>
      </c>
      <c r="B19" s="253">
        <v>1529</v>
      </c>
      <c r="C19" s="55">
        <v>399</v>
      </c>
      <c r="D19" s="57">
        <f t="shared" si="2"/>
        <v>1928</v>
      </c>
      <c r="E19" s="501">
        <v>69405.11</v>
      </c>
      <c r="F19" s="395">
        <v>1688</v>
      </c>
      <c r="G19" s="396">
        <v>502</v>
      </c>
      <c r="H19" s="393">
        <f t="shared" si="3"/>
        <v>2190</v>
      </c>
      <c r="I19" s="397">
        <v>78269.240000000005</v>
      </c>
      <c r="J19" s="294">
        <v>1714</v>
      </c>
      <c r="K19" s="71">
        <v>525</v>
      </c>
      <c r="L19" s="54">
        <f t="shared" si="4"/>
        <v>2239</v>
      </c>
      <c r="M19" s="300">
        <v>79398.11</v>
      </c>
      <c r="N19" s="297">
        <v>1732</v>
      </c>
      <c r="O19" s="170">
        <v>531</v>
      </c>
      <c r="P19" s="151">
        <f t="shared" si="5"/>
        <v>2263</v>
      </c>
      <c r="Q19" s="306">
        <v>80167.740000000005</v>
      </c>
      <c r="R19" s="303">
        <v>1713</v>
      </c>
      <c r="S19" s="123">
        <v>543</v>
      </c>
      <c r="T19" s="122">
        <f t="shared" si="6"/>
        <v>2256</v>
      </c>
      <c r="U19" s="230">
        <v>79398.25</v>
      </c>
    </row>
    <row r="20" spans="1:21" ht="15.75" thickBot="1" x14ac:dyDescent="0.3">
      <c r="A20" s="18" t="s">
        <v>36</v>
      </c>
      <c r="B20" s="254">
        <v>1800</v>
      </c>
      <c r="C20" s="80">
        <v>280</v>
      </c>
      <c r="D20" s="57">
        <f t="shared" si="2"/>
        <v>2080</v>
      </c>
      <c r="E20" s="292">
        <v>73766.87</v>
      </c>
      <c r="F20" s="398">
        <v>1999</v>
      </c>
      <c r="G20" s="399">
        <v>369</v>
      </c>
      <c r="H20" s="393">
        <f t="shared" si="3"/>
        <v>2368</v>
      </c>
      <c r="I20" s="401">
        <v>83921.18</v>
      </c>
      <c r="J20" s="295">
        <v>1989</v>
      </c>
      <c r="K20" s="85">
        <v>400</v>
      </c>
      <c r="L20" s="54">
        <f t="shared" si="4"/>
        <v>2389</v>
      </c>
      <c r="M20" s="301">
        <v>84635.1</v>
      </c>
      <c r="N20" s="298">
        <v>1961</v>
      </c>
      <c r="O20" s="172">
        <v>403</v>
      </c>
      <c r="P20" s="151">
        <f t="shared" si="5"/>
        <v>2364</v>
      </c>
      <c r="Q20" s="307">
        <v>83587.87</v>
      </c>
      <c r="R20" s="304">
        <v>1945</v>
      </c>
      <c r="S20" s="124">
        <v>408</v>
      </c>
      <c r="T20" s="122">
        <f t="shared" si="6"/>
        <v>2353</v>
      </c>
      <c r="U20" s="231">
        <v>82863.679999999993</v>
      </c>
    </row>
    <row r="21" spans="1:21" ht="15.75" thickBot="1" x14ac:dyDescent="0.3">
      <c r="A21" s="78" t="s">
        <v>37</v>
      </c>
      <c r="B21" s="503">
        <f t="shared" ref="B21:U21" si="7">SUM(B13:B20)</f>
        <v>5093</v>
      </c>
      <c r="C21" s="504">
        <f t="shared" si="7"/>
        <v>1393</v>
      </c>
      <c r="D21" s="502">
        <f t="shared" si="7"/>
        <v>6486</v>
      </c>
      <c r="E21" s="257">
        <f t="shared" si="7"/>
        <v>234009.53</v>
      </c>
      <c r="F21" s="507">
        <f t="shared" si="7"/>
        <v>5642</v>
      </c>
      <c r="G21" s="508">
        <f t="shared" si="7"/>
        <v>1736</v>
      </c>
      <c r="H21" s="284">
        <f t="shared" si="7"/>
        <v>7378</v>
      </c>
      <c r="I21" s="404">
        <f t="shared" si="7"/>
        <v>265034.20999999996</v>
      </c>
      <c r="J21" s="512">
        <f t="shared" si="7"/>
        <v>5691</v>
      </c>
      <c r="K21" s="512">
        <f t="shared" si="7"/>
        <v>1850</v>
      </c>
      <c r="L21" s="509">
        <f t="shared" si="7"/>
        <v>7541</v>
      </c>
      <c r="M21" s="68">
        <f t="shared" si="7"/>
        <v>269885.78000000003</v>
      </c>
      <c r="N21" s="513">
        <f t="shared" si="7"/>
        <v>5682</v>
      </c>
      <c r="O21" s="513">
        <f t="shared" si="7"/>
        <v>1877</v>
      </c>
      <c r="P21" s="510">
        <f t="shared" si="7"/>
        <v>7559</v>
      </c>
      <c r="Q21" s="177">
        <f t="shared" si="7"/>
        <v>270542.61</v>
      </c>
      <c r="R21" s="514">
        <f t="shared" si="7"/>
        <v>5648</v>
      </c>
      <c r="S21" s="514">
        <f t="shared" si="7"/>
        <v>1901</v>
      </c>
      <c r="T21" s="511">
        <f t="shared" si="7"/>
        <v>7549</v>
      </c>
      <c r="U21" s="232">
        <f t="shared" si="7"/>
        <v>269168.17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701" t="s">
        <v>132</v>
      </c>
      <c r="C23" s="673"/>
      <c r="D23" s="673"/>
      <c r="E23" s="674"/>
      <c r="F23" s="702" t="s">
        <v>133</v>
      </c>
      <c r="G23" s="675"/>
      <c r="H23" s="675"/>
      <c r="I23" s="676"/>
      <c r="J23" s="703" t="s">
        <v>134</v>
      </c>
      <c r="K23" s="683"/>
      <c r="L23" s="683"/>
      <c r="M23" s="684"/>
      <c r="N23" s="701" t="s">
        <v>135</v>
      </c>
      <c r="O23" s="673"/>
      <c r="P23" s="673"/>
      <c r="Q23" s="674"/>
      <c r="R23" s="704" t="s">
        <v>136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88</v>
      </c>
      <c r="C25" s="102">
        <v>34</v>
      </c>
      <c r="D25" s="103">
        <f>SUM(B25+C25)</f>
        <v>122</v>
      </c>
      <c r="E25" s="308">
        <v>4708.21</v>
      </c>
      <c r="F25" s="497">
        <v>86</v>
      </c>
      <c r="G25" s="138">
        <v>34</v>
      </c>
      <c r="H25" s="140">
        <f>SUM(F25+G25)</f>
        <v>120</v>
      </c>
      <c r="I25" s="311">
        <v>4644.45</v>
      </c>
      <c r="J25" s="369">
        <v>82</v>
      </c>
      <c r="K25" s="370">
        <v>35</v>
      </c>
      <c r="L25" s="491">
        <f>SUM(J25+K25)</f>
        <v>117</v>
      </c>
      <c r="M25" s="372">
        <v>4498.75</v>
      </c>
      <c r="N25" s="493">
        <v>75</v>
      </c>
      <c r="O25" s="102">
        <v>34</v>
      </c>
      <c r="P25" s="103">
        <f>SUM(N25+O25)</f>
        <v>109</v>
      </c>
      <c r="Q25" s="314">
        <v>4202.76</v>
      </c>
      <c r="R25" s="181">
        <v>72</v>
      </c>
      <c r="S25" s="182">
        <v>31</v>
      </c>
      <c r="T25" s="317">
        <f>SUM(R25+S25)</f>
        <v>103</v>
      </c>
      <c r="U25" s="318">
        <v>3993.29</v>
      </c>
    </row>
    <row r="26" spans="1:21" x14ac:dyDescent="0.25">
      <c r="A26" s="17" t="s">
        <v>30</v>
      </c>
      <c r="B26" s="132">
        <v>110</v>
      </c>
      <c r="C26" s="105">
        <v>78</v>
      </c>
      <c r="D26" s="106">
        <f t="shared" ref="D26:D32" si="8">SUM(B26+C26)</f>
        <v>188</v>
      </c>
      <c r="E26" s="309">
        <v>6895.02</v>
      </c>
      <c r="F26" s="498">
        <v>117</v>
      </c>
      <c r="G26" s="142">
        <v>78</v>
      </c>
      <c r="H26" s="144">
        <f t="shared" ref="H26:H32" si="9">SUM(F26+G26)</f>
        <v>195</v>
      </c>
      <c r="I26" s="312">
        <v>7253.59</v>
      </c>
      <c r="J26" s="373">
        <v>116</v>
      </c>
      <c r="K26" s="374">
        <v>78</v>
      </c>
      <c r="L26" s="377">
        <f t="shared" ref="L26:L32" si="10">SUM(J26+K26)</f>
        <v>194</v>
      </c>
      <c r="M26" s="376">
        <v>7176.17</v>
      </c>
      <c r="N26" s="494">
        <v>116</v>
      </c>
      <c r="O26" s="105">
        <v>79</v>
      </c>
      <c r="P26" s="106">
        <f t="shared" ref="P26:P32" si="11">SUM(N26+O26)</f>
        <v>195</v>
      </c>
      <c r="Q26" s="315">
        <v>7221.7</v>
      </c>
      <c r="R26" s="272">
        <v>105</v>
      </c>
      <c r="S26" s="186">
        <v>60</v>
      </c>
      <c r="T26" s="321">
        <f t="shared" ref="T26:T32" si="12">SUM(R26+S26)</f>
        <v>165</v>
      </c>
      <c r="U26" s="320">
        <v>6092.46</v>
      </c>
    </row>
    <row r="27" spans="1:21" x14ac:dyDescent="0.25">
      <c r="A27" s="17" t="s">
        <v>31</v>
      </c>
      <c r="B27" s="132">
        <v>102</v>
      </c>
      <c r="C27" s="105">
        <v>69</v>
      </c>
      <c r="D27" s="106">
        <f t="shared" si="8"/>
        <v>171</v>
      </c>
      <c r="E27" s="309">
        <v>6306.42</v>
      </c>
      <c r="F27" s="498">
        <v>99</v>
      </c>
      <c r="G27" s="142">
        <v>71</v>
      </c>
      <c r="H27" s="144">
        <f t="shared" si="9"/>
        <v>170</v>
      </c>
      <c r="I27" s="312">
        <v>6251.77</v>
      </c>
      <c r="J27" s="373">
        <v>98</v>
      </c>
      <c r="K27" s="374">
        <v>71</v>
      </c>
      <c r="L27" s="377">
        <f t="shared" si="10"/>
        <v>169</v>
      </c>
      <c r="M27" s="376">
        <v>6242.66</v>
      </c>
      <c r="N27" s="494">
        <v>96</v>
      </c>
      <c r="O27" s="105">
        <v>71</v>
      </c>
      <c r="P27" s="106">
        <f t="shared" si="11"/>
        <v>167</v>
      </c>
      <c r="Q27" s="315">
        <v>6233.54</v>
      </c>
      <c r="R27" s="272">
        <v>90</v>
      </c>
      <c r="S27" s="186">
        <v>65</v>
      </c>
      <c r="T27" s="321">
        <f t="shared" si="12"/>
        <v>155</v>
      </c>
      <c r="U27" s="320">
        <v>5714.47</v>
      </c>
    </row>
    <row r="28" spans="1:21" x14ac:dyDescent="0.25">
      <c r="A28" s="17" t="s">
        <v>32</v>
      </c>
      <c r="B28" s="132">
        <v>370</v>
      </c>
      <c r="C28" s="105">
        <v>184</v>
      </c>
      <c r="D28" s="106">
        <f t="shared" si="8"/>
        <v>554</v>
      </c>
      <c r="E28" s="309">
        <v>19866.650000000001</v>
      </c>
      <c r="F28" s="498">
        <v>377</v>
      </c>
      <c r="G28" s="142">
        <v>182</v>
      </c>
      <c r="H28" s="144">
        <f t="shared" si="9"/>
        <v>559</v>
      </c>
      <c r="I28" s="312">
        <v>20076.12</v>
      </c>
      <c r="J28" s="373">
        <v>374</v>
      </c>
      <c r="K28" s="374">
        <v>186</v>
      </c>
      <c r="L28" s="377">
        <f t="shared" si="10"/>
        <v>560</v>
      </c>
      <c r="M28" s="376">
        <v>20221.78</v>
      </c>
      <c r="N28" s="494">
        <v>372</v>
      </c>
      <c r="O28" s="105">
        <v>185</v>
      </c>
      <c r="P28" s="106">
        <f t="shared" si="11"/>
        <v>557</v>
      </c>
      <c r="Q28" s="315">
        <v>20167.16</v>
      </c>
      <c r="R28" s="272">
        <v>323</v>
      </c>
      <c r="S28" s="186">
        <v>159</v>
      </c>
      <c r="T28" s="321">
        <f t="shared" si="12"/>
        <v>482</v>
      </c>
      <c r="U28" s="320">
        <v>17485.18</v>
      </c>
    </row>
    <row r="29" spans="1:21" x14ac:dyDescent="0.25">
      <c r="A29" s="17" t="s">
        <v>33</v>
      </c>
      <c r="B29" s="132">
        <v>185</v>
      </c>
      <c r="C29" s="105">
        <v>353</v>
      </c>
      <c r="D29" s="106">
        <f t="shared" si="8"/>
        <v>538</v>
      </c>
      <c r="E29" s="309">
        <v>20599.23</v>
      </c>
      <c r="F29" s="498">
        <v>184</v>
      </c>
      <c r="G29" s="142">
        <v>360</v>
      </c>
      <c r="H29" s="144">
        <f t="shared" si="9"/>
        <v>544</v>
      </c>
      <c r="I29" s="312">
        <v>20681.240000000002</v>
      </c>
      <c r="J29" s="373">
        <v>180</v>
      </c>
      <c r="K29" s="374">
        <v>359</v>
      </c>
      <c r="L29" s="377">
        <f t="shared" si="10"/>
        <v>539</v>
      </c>
      <c r="M29" s="376">
        <v>20503.64</v>
      </c>
      <c r="N29" s="494">
        <v>177</v>
      </c>
      <c r="O29" s="105">
        <v>359</v>
      </c>
      <c r="P29" s="106">
        <f t="shared" si="11"/>
        <v>536</v>
      </c>
      <c r="Q29" s="315">
        <v>20389.82</v>
      </c>
      <c r="R29" s="272">
        <v>166</v>
      </c>
      <c r="S29" s="186">
        <v>294</v>
      </c>
      <c r="T29" s="321">
        <f t="shared" si="12"/>
        <v>460</v>
      </c>
      <c r="U29" s="320">
        <v>17416.419999999998</v>
      </c>
    </row>
    <row r="30" spans="1:21" x14ac:dyDescent="0.25">
      <c r="A30" s="17" t="s">
        <v>34</v>
      </c>
      <c r="B30" s="132">
        <v>986</v>
      </c>
      <c r="C30" s="105">
        <v>214</v>
      </c>
      <c r="D30" s="106">
        <f t="shared" si="8"/>
        <v>1200</v>
      </c>
      <c r="E30" s="309">
        <v>42056</v>
      </c>
      <c r="F30" s="498">
        <v>1003</v>
      </c>
      <c r="G30" s="142">
        <v>220</v>
      </c>
      <c r="H30" s="144">
        <f t="shared" si="9"/>
        <v>1223</v>
      </c>
      <c r="I30" s="312">
        <v>42715.57</v>
      </c>
      <c r="J30" s="373">
        <v>1001</v>
      </c>
      <c r="K30" s="374">
        <v>221</v>
      </c>
      <c r="L30" s="377">
        <f t="shared" si="10"/>
        <v>1222</v>
      </c>
      <c r="M30" s="376">
        <v>42789.46</v>
      </c>
      <c r="N30" s="494">
        <v>996</v>
      </c>
      <c r="O30" s="105">
        <v>228</v>
      </c>
      <c r="P30" s="106">
        <f t="shared" si="11"/>
        <v>1224</v>
      </c>
      <c r="Q30" s="315">
        <v>42825.58</v>
      </c>
      <c r="R30" s="272">
        <v>866</v>
      </c>
      <c r="S30" s="186">
        <v>180</v>
      </c>
      <c r="T30" s="321">
        <f t="shared" si="12"/>
        <v>1046</v>
      </c>
      <c r="U30" s="320">
        <v>36491.839999999997</v>
      </c>
    </row>
    <row r="31" spans="1:21" x14ac:dyDescent="0.25">
      <c r="A31" s="17" t="s">
        <v>35</v>
      </c>
      <c r="B31" s="132">
        <v>1615</v>
      </c>
      <c r="C31" s="105">
        <v>558</v>
      </c>
      <c r="D31" s="106">
        <f t="shared" si="8"/>
        <v>2173</v>
      </c>
      <c r="E31" s="309">
        <v>78377.23</v>
      </c>
      <c r="F31" s="498">
        <v>1655</v>
      </c>
      <c r="G31" s="142">
        <v>571</v>
      </c>
      <c r="H31" s="144">
        <f t="shared" si="9"/>
        <v>2226</v>
      </c>
      <c r="I31" s="312">
        <v>80371.8</v>
      </c>
      <c r="J31" s="373">
        <v>1629</v>
      </c>
      <c r="K31" s="374">
        <v>577</v>
      </c>
      <c r="L31" s="377">
        <f t="shared" si="10"/>
        <v>2206</v>
      </c>
      <c r="M31" s="376">
        <v>79301.759999999995</v>
      </c>
      <c r="N31" s="494">
        <v>1601</v>
      </c>
      <c r="O31" s="105">
        <v>572</v>
      </c>
      <c r="P31" s="106">
        <f t="shared" si="11"/>
        <v>2173</v>
      </c>
      <c r="Q31" s="315">
        <v>78190.69</v>
      </c>
      <c r="R31" s="272">
        <v>1497</v>
      </c>
      <c r="S31" s="186">
        <v>473</v>
      </c>
      <c r="T31" s="321">
        <f t="shared" si="12"/>
        <v>1970</v>
      </c>
      <c r="U31" s="320">
        <v>72658.34</v>
      </c>
    </row>
    <row r="32" spans="1:21" ht="15.75" thickBot="1" x14ac:dyDescent="0.3">
      <c r="A32" s="18" t="s">
        <v>36</v>
      </c>
      <c r="B32" s="133">
        <v>1933</v>
      </c>
      <c r="C32" s="108">
        <v>407</v>
      </c>
      <c r="D32" s="122">
        <f t="shared" si="8"/>
        <v>2340</v>
      </c>
      <c r="E32" s="310">
        <v>86199.83</v>
      </c>
      <c r="F32" s="499">
        <v>1977</v>
      </c>
      <c r="G32" s="146">
        <v>425</v>
      </c>
      <c r="H32" s="223">
        <f t="shared" si="9"/>
        <v>2402</v>
      </c>
      <c r="I32" s="313">
        <v>88403.85</v>
      </c>
      <c r="J32" s="379">
        <v>1954</v>
      </c>
      <c r="K32" s="380">
        <v>432</v>
      </c>
      <c r="L32" s="580">
        <f t="shared" si="10"/>
        <v>2386</v>
      </c>
      <c r="M32" s="382">
        <v>87760.18</v>
      </c>
      <c r="N32" s="495">
        <v>1911</v>
      </c>
      <c r="O32" s="492">
        <v>428</v>
      </c>
      <c r="P32" s="122">
        <f t="shared" si="11"/>
        <v>2339</v>
      </c>
      <c r="Q32" s="489">
        <v>85943.25</v>
      </c>
      <c r="R32" s="273">
        <v>1734</v>
      </c>
      <c r="S32" s="274">
        <v>369</v>
      </c>
      <c r="T32" s="496">
        <f t="shared" si="12"/>
        <v>2103</v>
      </c>
      <c r="U32" s="322">
        <v>77143.31</v>
      </c>
    </row>
    <row r="33" spans="1:21" ht="15.75" thickBot="1" x14ac:dyDescent="0.3">
      <c r="A33" s="194" t="s">
        <v>37</v>
      </c>
      <c r="B33" s="515">
        <f t="shared" ref="B33:U33" si="13">SUM(B25:B32)</f>
        <v>5389</v>
      </c>
      <c r="C33" s="515">
        <f t="shared" si="13"/>
        <v>1897</v>
      </c>
      <c r="D33" s="511">
        <f t="shared" si="13"/>
        <v>7286</v>
      </c>
      <c r="E33" s="277">
        <f t="shared" si="13"/>
        <v>265008.59000000003</v>
      </c>
      <c r="F33" s="280">
        <f t="shared" si="13"/>
        <v>5498</v>
      </c>
      <c r="G33" s="280">
        <f t="shared" si="13"/>
        <v>1941</v>
      </c>
      <c r="H33" s="280">
        <f t="shared" si="13"/>
        <v>7439</v>
      </c>
      <c r="I33" s="281">
        <f t="shared" si="13"/>
        <v>270398.39</v>
      </c>
      <c r="J33" s="516">
        <f t="shared" si="13"/>
        <v>5434</v>
      </c>
      <c r="K33" s="516">
        <f t="shared" si="13"/>
        <v>1959</v>
      </c>
      <c r="L33" s="385">
        <f t="shared" si="13"/>
        <v>7393</v>
      </c>
      <c r="M33" s="386">
        <f t="shared" si="13"/>
        <v>268494.39999999997</v>
      </c>
      <c r="N33" s="518">
        <f t="shared" si="13"/>
        <v>5344</v>
      </c>
      <c r="O33" s="519">
        <f t="shared" si="13"/>
        <v>1956</v>
      </c>
      <c r="P33" s="511">
        <f t="shared" si="13"/>
        <v>7300</v>
      </c>
      <c r="Q33" s="490">
        <f t="shared" si="13"/>
        <v>265174.5</v>
      </c>
      <c r="R33" s="517">
        <f t="shared" si="13"/>
        <v>4853</v>
      </c>
      <c r="S33" s="517">
        <f t="shared" si="13"/>
        <v>1631</v>
      </c>
      <c r="T33" s="288">
        <f t="shared" si="13"/>
        <v>6484</v>
      </c>
      <c r="U33" s="289">
        <f t="shared" si="13"/>
        <v>236995.31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A38:U38"/>
    <mergeCell ref="B23:E23"/>
    <mergeCell ref="F23:I23"/>
    <mergeCell ref="J23:M23"/>
    <mergeCell ref="N23:Q23"/>
    <mergeCell ref="R23:U23"/>
    <mergeCell ref="F35:U35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B1:U1"/>
    <mergeCell ref="D2:E2"/>
    <mergeCell ref="F2:H2"/>
    <mergeCell ref="I2:J2"/>
    <mergeCell ref="N2:P2"/>
    <mergeCell ref="Q2:S2"/>
    <mergeCell ref="T2:U2"/>
  </mergeCells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U33" sqref="U3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137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667</v>
      </c>
      <c r="C3" s="348">
        <f t="shared" ref="B3:C5" si="0">SUM(C13+G13+K13+O13+S13+C25+G25+K25+O25+S25)</f>
        <v>287</v>
      </c>
      <c r="D3" s="639">
        <f>SUM(B3:C3)</f>
        <v>954</v>
      </c>
      <c r="E3" s="641"/>
      <c r="F3" s="670">
        <f>SUM(E13+I13+M13+Q13+U13+E25+I25+M25+Q25+U25)</f>
        <v>37645.24</v>
      </c>
      <c r="G3" s="671"/>
      <c r="H3" s="672"/>
      <c r="I3" s="658">
        <f>F3/D3</f>
        <v>39.460419287211735</v>
      </c>
      <c r="J3" s="659"/>
      <c r="K3" s="361" t="s">
        <v>33</v>
      </c>
      <c r="L3" s="349">
        <f>SUM(B17+F17+J17+N17+R17+B29+F29+J29+N29+R29)</f>
        <v>1511</v>
      </c>
      <c r="M3" s="340">
        <f>SUM(C17+G17+K17+O17+S17+C29+G29+K29+O29+S29)</f>
        <v>2451</v>
      </c>
      <c r="N3" s="639">
        <f>SUM(L3:M3)</f>
        <v>3962</v>
      </c>
      <c r="O3" s="640"/>
      <c r="P3" s="641"/>
      <c r="Q3" s="647">
        <f>SUM(E17+I17+M17+Q17+U17+E29+I29+M29+Q29+U29)</f>
        <v>159332.79</v>
      </c>
      <c r="R3" s="648"/>
      <c r="S3" s="648"/>
      <c r="T3" s="632">
        <f>Q3/N3</f>
        <v>40.215242301867747</v>
      </c>
      <c r="U3" s="633"/>
    </row>
    <row r="4" spans="1:21" x14ac:dyDescent="0.25">
      <c r="A4" s="361" t="s">
        <v>30</v>
      </c>
      <c r="B4" s="349">
        <f t="shared" si="0"/>
        <v>891</v>
      </c>
      <c r="C4" s="350">
        <f t="shared" si="0"/>
        <v>530</v>
      </c>
      <c r="D4" s="642">
        <f>SUM(B4:C4)</f>
        <v>1421</v>
      </c>
      <c r="E4" s="644"/>
      <c r="F4" s="677">
        <f>SUM(E14+I14+M14+Q14+U14+E26+I26+M26+Q26+U26)</f>
        <v>52904.090000000004</v>
      </c>
      <c r="G4" s="678"/>
      <c r="H4" s="679"/>
      <c r="I4" s="634">
        <f>F4/D4</f>
        <v>37.230182969739623</v>
      </c>
      <c r="J4" s="635"/>
      <c r="K4" s="361" t="s">
        <v>34</v>
      </c>
      <c r="L4" s="349">
        <f t="shared" ref="L4:M6" si="1">SUM(B18+F18+J18+N18+R18+B30+F30+J30+N30+R30)</f>
        <v>8097</v>
      </c>
      <c r="M4" s="340">
        <f t="shared" si="1"/>
        <v>1688</v>
      </c>
      <c r="N4" s="642">
        <f>SUM(L4:M4)</f>
        <v>9785</v>
      </c>
      <c r="O4" s="643"/>
      <c r="P4" s="644"/>
      <c r="Q4" s="649">
        <f>SUM(E18+I18+M18+Q18+U18+E30+I30+M30+Q30+U30)</f>
        <v>345415</v>
      </c>
      <c r="R4" s="650"/>
      <c r="S4" s="650"/>
      <c r="T4" s="634">
        <f>Q4/N4</f>
        <v>35.300459887583038</v>
      </c>
      <c r="U4" s="635"/>
    </row>
    <row r="5" spans="1:21" x14ac:dyDescent="0.25">
      <c r="A5" s="361" t="s">
        <v>31</v>
      </c>
      <c r="B5" s="349">
        <f t="shared" si="0"/>
        <v>750</v>
      </c>
      <c r="C5" s="350">
        <f t="shared" si="0"/>
        <v>526</v>
      </c>
      <c r="D5" s="642">
        <f>SUM(B5:C5)</f>
        <v>1276</v>
      </c>
      <c r="E5" s="644"/>
      <c r="F5" s="677">
        <f>SUM(E15+I15+M15+Q15+U15+E27+I27+M27+Q27+U27)</f>
        <v>50332.159999999996</v>
      </c>
      <c r="G5" s="678"/>
      <c r="H5" s="679"/>
      <c r="I5" s="634">
        <f>F5/D5</f>
        <v>39.445266457680248</v>
      </c>
      <c r="J5" s="635"/>
      <c r="K5" s="361" t="s">
        <v>35</v>
      </c>
      <c r="L5" s="349">
        <f t="shared" si="1"/>
        <v>13684</v>
      </c>
      <c r="M5" s="340">
        <f t="shared" si="1"/>
        <v>4370</v>
      </c>
      <c r="N5" s="642">
        <f>SUM(L5:M5)</f>
        <v>18054</v>
      </c>
      <c r="O5" s="643"/>
      <c r="P5" s="644"/>
      <c r="Q5" s="649">
        <f>SUM(E19+I19+M19+Q19+U19+E31+I31+M31+Q31+U31)</f>
        <v>668992.48</v>
      </c>
      <c r="R5" s="650"/>
      <c r="S5" s="650"/>
      <c r="T5" s="634">
        <f>Q5/N5</f>
        <v>37.05508363797496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2841</v>
      </c>
      <c r="C6" s="352">
        <f>SUM(C16+G16+K16+O16+S16+C28+G28+K28+O28+S28)</f>
        <v>1328</v>
      </c>
      <c r="D6" s="664">
        <f>SUM(B6:C6)</f>
        <v>4169</v>
      </c>
      <c r="E6" s="666"/>
      <c r="F6" s="680">
        <f>SUM(E16+I16+M16+Q16+U16+E28+I28+M28+Q28+U28)</f>
        <v>157842.96</v>
      </c>
      <c r="G6" s="681"/>
      <c r="H6" s="682"/>
      <c r="I6" s="656">
        <f>F6/D6</f>
        <v>37.861108179419524</v>
      </c>
      <c r="J6" s="657"/>
      <c r="K6" s="363" t="s">
        <v>36</v>
      </c>
      <c r="L6" s="353">
        <f t="shared" si="1"/>
        <v>15854</v>
      </c>
      <c r="M6" s="341">
        <f t="shared" si="1"/>
        <v>3485</v>
      </c>
      <c r="N6" s="664">
        <f>SUM(L6:M6)</f>
        <v>19339</v>
      </c>
      <c r="O6" s="665"/>
      <c r="P6" s="666"/>
      <c r="Q6" s="652">
        <f>SUM(E20+I20+M20+Q20+U20+E32+I32+M32+Q32+U32)</f>
        <v>723279.2699999999</v>
      </c>
      <c r="R6" s="653"/>
      <c r="S6" s="653"/>
      <c r="T6" s="656">
        <f>Q6/N6</f>
        <v>37.400034645017833</v>
      </c>
      <c r="U6" s="657"/>
    </row>
    <row r="7" spans="1:21" ht="16.5" thickBot="1" x14ac:dyDescent="0.3">
      <c r="A7" s="342"/>
      <c r="B7" s="343"/>
      <c r="C7" s="343"/>
      <c r="D7" s="587"/>
      <c r="E7" s="587"/>
      <c r="F7" s="354"/>
      <c r="G7" s="343"/>
      <c r="H7" s="343"/>
      <c r="I7" s="660"/>
      <c r="J7" s="661"/>
      <c r="K7" s="355" t="s">
        <v>37</v>
      </c>
      <c r="L7" s="467">
        <f>SUM(B3+B4+B5+B6+L3+L4+L5+L6)</f>
        <v>44295</v>
      </c>
      <c r="M7" s="359">
        <f>SUM(C3+C4+C5+C6+M3+M4+M5+M6)</f>
        <v>14665</v>
      </c>
      <c r="N7" s="667">
        <f>SUM(L7:M7)</f>
        <v>58960</v>
      </c>
      <c r="O7" s="668"/>
      <c r="P7" s="669"/>
      <c r="Q7" s="654">
        <f>SUM(F3+F4+F5+F6+Q3+Q4+Q5+Q6)</f>
        <v>2195743.9899999998</v>
      </c>
      <c r="R7" s="655"/>
      <c r="S7" s="655"/>
      <c r="T7" s="662">
        <f>Q7/N7</f>
        <v>37.241248134328352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138</v>
      </c>
      <c r="C11" s="687"/>
      <c r="D11" s="687"/>
      <c r="E11" s="688"/>
      <c r="F11" s="698" t="s">
        <v>139</v>
      </c>
      <c r="G11" s="689"/>
      <c r="H11" s="689"/>
      <c r="I11" s="690"/>
      <c r="J11" s="699" t="s">
        <v>140</v>
      </c>
      <c r="K11" s="691"/>
      <c r="L11" s="691"/>
      <c r="M11" s="692"/>
      <c r="N11" s="700" t="s">
        <v>141</v>
      </c>
      <c r="O11" s="693"/>
      <c r="P11" s="693"/>
      <c r="Q11" s="694"/>
      <c r="R11" s="701" t="s">
        <v>142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65</v>
      </c>
      <c r="C13" s="74">
        <v>21</v>
      </c>
      <c r="D13" s="57">
        <f>SUM(B13+C13)</f>
        <v>86</v>
      </c>
      <c r="E13" s="290">
        <v>3487.46</v>
      </c>
      <c r="F13" s="391">
        <v>70</v>
      </c>
      <c r="G13" s="392">
        <v>24</v>
      </c>
      <c r="H13" s="393">
        <f>SUM(F13+G13)</f>
        <v>94</v>
      </c>
      <c r="I13" s="394">
        <v>3889.15</v>
      </c>
      <c r="J13" s="293">
        <v>68</v>
      </c>
      <c r="K13" s="77">
        <v>30</v>
      </c>
      <c r="L13" s="54">
        <f>SUM(J13+K13)</f>
        <v>98</v>
      </c>
      <c r="M13" s="299">
        <v>3983.67</v>
      </c>
      <c r="N13" s="296">
        <v>68</v>
      </c>
      <c r="O13" s="168">
        <v>34</v>
      </c>
      <c r="P13" s="151">
        <f>SUM(N13+O13)</f>
        <v>102</v>
      </c>
      <c r="Q13" s="305">
        <v>4110.07</v>
      </c>
      <c r="R13" s="302">
        <v>65</v>
      </c>
      <c r="S13" s="121">
        <v>33</v>
      </c>
      <c r="T13" s="122">
        <f>SUM(R13+S13)</f>
        <v>98</v>
      </c>
      <c r="U13" s="229">
        <v>3904.1</v>
      </c>
    </row>
    <row r="14" spans="1:21" x14ac:dyDescent="0.25">
      <c r="A14" s="17" t="s">
        <v>30</v>
      </c>
      <c r="B14" s="253">
        <v>88</v>
      </c>
      <c r="C14" s="55">
        <v>35</v>
      </c>
      <c r="D14" s="57">
        <f t="shared" ref="D14:D20" si="2">SUM(B14+C14)</f>
        <v>123</v>
      </c>
      <c r="E14" s="291">
        <v>4551.46</v>
      </c>
      <c r="F14" s="395">
        <v>94</v>
      </c>
      <c r="G14" s="396">
        <v>46</v>
      </c>
      <c r="H14" s="393">
        <f t="shared" ref="H14:H20" si="3">SUM(F14+G14)</f>
        <v>140</v>
      </c>
      <c r="I14" s="397">
        <v>5238.32</v>
      </c>
      <c r="J14" s="294">
        <v>97</v>
      </c>
      <c r="K14" s="71">
        <v>56</v>
      </c>
      <c r="L14" s="54">
        <f t="shared" ref="L14:L20" si="4">SUM(J14+K14)</f>
        <v>153</v>
      </c>
      <c r="M14" s="300">
        <v>5678.36</v>
      </c>
      <c r="N14" s="297">
        <v>99</v>
      </c>
      <c r="O14" s="170">
        <v>56</v>
      </c>
      <c r="P14" s="151">
        <f t="shared" ref="P14:P20" si="5">SUM(N14+O14)</f>
        <v>155</v>
      </c>
      <c r="Q14" s="306">
        <v>5654.95</v>
      </c>
      <c r="R14" s="303">
        <v>96</v>
      </c>
      <c r="S14" s="123">
        <v>57</v>
      </c>
      <c r="T14" s="122">
        <f t="shared" ref="T14:T20" si="6">SUM(R14+S14)</f>
        <v>153</v>
      </c>
      <c r="U14" s="230">
        <v>5669</v>
      </c>
    </row>
    <row r="15" spans="1:21" x14ac:dyDescent="0.25">
      <c r="A15" s="17" t="s">
        <v>31</v>
      </c>
      <c r="B15" s="253">
        <v>71</v>
      </c>
      <c r="C15" s="55">
        <v>42</v>
      </c>
      <c r="D15" s="57">
        <f t="shared" si="2"/>
        <v>113</v>
      </c>
      <c r="E15" s="291">
        <v>4522.01</v>
      </c>
      <c r="F15" s="395">
        <v>80</v>
      </c>
      <c r="G15" s="396">
        <v>51</v>
      </c>
      <c r="H15" s="393">
        <f t="shared" si="3"/>
        <v>131</v>
      </c>
      <c r="I15" s="397">
        <v>5182.07</v>
      </c>
      <c r="J15" s="294">
        <v>85</v>
      </c>
      <c r="K15" s="71">
        <v>57</v>
      </c>
      <c r="L15" s="54">
        <f t="shared" si="4"/>
        <v>142</v>
      </c>
      <c r="M15" s="300">
        <v>5565.94</v>
      </c>
      <c r="N15" s="297">
        <v>84</v>
      </c>
      <c r="O15" s="170">
        <v>57</v>
      </c>
      <c r="P15" s="151">
        <f t="shared" si="5"/>
        <v>141</v>
      </c>
      <c r="Q15" s="306">
        <v>5542.53</v>
      </c>
      <c r="R15" s="303">
        <v>81</v>
      </c>
      <c r="S15" s="123">
        <v>56</v>
      </c>
      <c r="T15" s="122">
        <f t="shared" si="6"/>
        <v>137</v>
      </c>
      <c r="U15" s="230">
        <v>5392.73</v>
      </c>
    </row>
    <row r="16" spans="1:21" x14ac:dyDescent="0.25">
      <c r="A16" s="17" t="s">
        <v>32</v>
      </c>
      <c r="B16" s="253">
        <v>256</v>
      </c>
      <c r="C16" s="55">
        <v>103</v>
      </c>
      <c r="D16" s="57">
        <f t="shared" si="2"/>
        <v>359</v>
      </c>
      <c r="E16" s="501">
        <v>13763.97</v>
      </c>
      <c r="F16" s="395">
        <v>277</v>
      </c>
      <c r="G16" s="396">
        <v>127</v>
      </c>
      <c r="H16" s="393">
        <f t="shared" si="3"/>
        <v>404</v>
      </c>
      <c r="I16" s="397">
        <v>15520.27</v>
      </c>
      <c r="J16" s="294">
        <v>297</v>
      </c>
      <c r="K16" s="71">
        <v>136</v>
      </c>
      <c r="L16" s="54">
        <f t="shared" si="4"/>
        <v>433</v>
      </c>
      <c r="M16" s="300">
        <v>16265.16</v>
      </c>
      <c r="N16" s="297">
        <v>300</v>
      </c>
      <c r="O16" s="170">
        <v>140</v>
      </c>
      <c r="P16" s="151">
        <f t="shared" si="5"/>
        <v>440</v>
      </c>
      <c r="Q16" s="306">
        <v>16819.669999999998</v>
      </c>
      <c r="R16" s="303">
        <v>301</v>
      </c>
      <c r="S16" s="123">
        <v>144</v>
      </c>
      <c r="T16" s="122">
        <f t="shared" si="6"/>
        <v>445</v>
      </c>
      <c r="U16" s="230">
        <v>16913.3</v>
      </c>
    </row>
    <row r="17" spans="1:21" x14ac:dyDescent="0.25">
      <c r="A17" s="17" t="s">
        <v>33</v>
      </c>
      <c r="B17" s="253">
        <v>136</v>
      </c>
      <c r="C17" s="55">
        <v>207</v>
      </c>
      <c r="D17" s="57">
        <f t="shared" si="2"/>
        <v>343</v>
      </c>
      <c r="E17" s="291">
        <v>13845.95</v>
      </c>
      <c r="F17" s="395">
        <v>149</v>
      </c>
      <c r="G17" s="396">
        <v>231</v>
      </c>
      <c r="H17" s="393">
        <f t="shared" si="3"/>
        <v>380</v>
      </c>
      <c r="I17" s="397">
        <v>15464.45</v>
      </c>
      <c r="J17" s="294">
        <v>153</v>
      </c>
      <c r="K17" s="71">
        <v>247</v>
      </c>
      <c r="L17" s="54">
        <f t="shared" si="4"/>
        <v>400</v>
      </c>
      <c r="M17" s="300">
        <v>16202.32</v>
      </c>
      <c r="N17" s="297">
        <v>156</v>
      </c>
      <c r="O17" s="170">
        <v>258</v>
      </c>
      <c r="P17" s="151">
        <f t="shared" si="5"/>
        <v>414</v>
      </c>
      <c r="Q17" s="306">
        <v>17055.59</v>
      </c>
      <c r="R17" s="303">
        <v>159</v>
      </c>
      <c r="S17" s="123">
        <v>257</v>
      </c>
      <c r="T17" s="122">
        <f t="shared" si="6"/>
        <v>416</v>
      </c>
      <c r="U17" s="230">
        <v>16894.28</v>
      </c>
    </row>
    <row r="18" spans="1:21" x14ac:dyDescent="0.25">
      <c r="A18" s="17" t="s">
        <v>34</v>
      </c>
      <c r="B18" s="253">
        <v>721</v>
      </c>
      <c r="C18" s="55">
        <v>141</v>
      </c>
      <c r="D18" s="57">
        <f t="shared" si="2"/>
        <v>862</v>
      </c>
      <c r="E18" s="291">
        <v>30845.72</v>
      </c>
      <c r="F18" s="395">
        <v>814</v>
      </c>
      <c r="G18" s="480">
        <v>171</v>
      </c>
      <c r="H18" s="393">
        <f t="shared" si="3"/>
        <v>985</v>
      </c>
      <c r="I18" s="397">
        <v>34777.9</v>
      </c>
      <c r="J18" s="294">
        <v>858</v>
      </c>
      <c r="K18" s="71">
        <v>170</v>
      </c>
      <c r="L18" s="54">
        <f t="shared" si="4"/>
        <v>1028</v>
      </c>
      <c r="M18" s="300">
        <v>36322.47</v>
      </c>
      <c r="N18" s="297">
        <v>863</v>
      </c>
      <c r="O18" s="170">
        <v>170</v>
      </c>
      <c r="P18" s="151">
        <f t="shared" si="5"/>
        <v>1033</v>
      </c>
      <c r="Q18" s="306">
        <v>36228.86</v>
      </c>
      <c r="R18" s="303">
        <v>860</v>
      </c>
      <c r="S18" s="123">
        <v>174</v>
      </c>
      <c r="T18" s="122">
        <f t="shared" si="6"/>
        <v>1034</v>
      </c>
      <c r="U18" s="230">
        <v>36265.01</v>
      </c>
    </row>
    <row r="19" spans="1:21" x14ac:dyDescent="0.25">
      <c r="A19" s="17" t="s">
        <v>35</v>
      </c>
      <c r="B19" s="253">
        <v>1256</v>
      </c>
      <c r="C19" s="55">
        <v>324</v>
      </c>
      <c r="D19" s="57">
        <f t="shared" si="2"/>
        <v>1580</v>
      </c>
      <c r="E19" s="501">
        <v>58727.27</v>
      </c>
      <c r="F19" s="395">
        <v>1395</v>
      </c>
      <c r="G19" s="396">
        <v>416</v>
      </c>
      <c r="H19" s="393">
        <f t="shared" si="3"/>
        <v>1811</v>
      </c>
      <c r="I19" s="397">
        <v>67574.12</v>
      </c>
      <c r="J19" s="294">
        <v>1455</v>
      </c>
      <c r="K19" s="71">
        <v>442</v>
      </c>
      <c r="L19" s="54">
        <f t="shared" si="4"/>
        <v>1897</v>
      </c>
      <c r="M19" s="300">
        <v>68220.2</v>
      </c>
      <c r="N19" s="297">
        <v>1416</v>
      </c>
      <c r="O19" s="170">
        <v>447</v>
      </c>
      <c r="P19" s="151">
        <f t="shared" si="5"/>
        <v>1863</v>
      </c>
      <c r="Q19" s="306">
        <v>68571.289999999994</v>
      </c>
      <c r="R19" s="303">
        <v>1425</v>
      </c>
      <c r="S19" s="123">
        <v>460</v>
      </c>
      <c r="T19" s="122">
        <f t="shared" si="6"/>
        <v>1885</v>
      </c>
      <c r="U19" s="230">
        <v>69097.59</v>
      </c>
    </row>
    <row r="20" spans="1:21" ht="15.75" thickBot="1" x14ac:dyDescent="0.3">
      <c r="A20" s="18" t="s">
        <v>36</v>
      </c>
      <c r="B20" s="254">
        <v>1385</v>
      </c>
      <c r="C20" s="80">
        <v>258</v>
      </c>
      <c r="D20" s="81">
        <f t="shared" si="2"/>
        <v>1643</v>
      </c>
      <c r="E20" s="292">
        <v>60376.66</v>
      </c>
      <c r="F20" s="398">
        <v>1576</v>
      </c>
      <c r="G20" s="399">
        <v>325</v>
      </c>
      <c r="H20" s="393">
        <f t="shared" si="3"/>
        <v>1901</v>
      </c>
      <c r="I20" s="401">
        <v>69650.11</v>
      </c>
      <c r="J20" s="295">
        <v>1621</v>
      </c>
      <c r="K20" s="85">
        <v>343</v>
      </c>
      <c r="L20" s="54">
        <f t="shared" si="4"/>
        <v>1964</v>
      </c>
      <c r="M20" s="301">
        <v>71239.72</v>
      </c>
      <c r="N20" s="298">
        <v>1621</v>
      </c>
      <c r="O20" s="172">
        <v>365</v>
      </c>
      <c r="P20" s="150">
        <f t="shared" si="5"/>
        <v>1986</v>
      </c>
      <c r="Q20" s="307">
        <v>72040.259999999995</v>
      </c>
      <c r="R20" s="304">
        <v>1598</v>
      </c>
      <c r="S20" s="124">
        <v>362</v>
      </c>
      <c r="T20" s="122">
        <f t="shared" si="6"/>
        <v>1960</v>
      </c>
      <c r="U20" s="231">
        <v>71347.39</v>
      </c>
    </row>
    <row r="21" spans="1:21" ht="15.75" thickBot="1" x14ac:dyDescent="0.3">
      <c r="A21" s="78" t="s">
        <v>37</v>
      </c>
      <c r="B21" s="503">
        <f t="shared" ref="B21:U21" si="7">SUM(B13:B20)</f>
        <v>3978</v>
      </c>
      <c r="C21" s="504">
        <f t="shared" si="7"/>
        <v>1131</v>
      </c>
      <c r="D21" s="502">
        <f t="shared" si="7"/>
        <v>5109</v>
      </c>
      <c r="E21" s="257">
        <f t="shared" si="7"/>
        <v>190120.5</v>
      </c>
      <c r="F21" s="507">
        <f t="shared" si="7"/>
        <v>4455</v>
      </c>
      <c r="G21" s="508">
        <f t="shared" si="7"/>
        <v>1391</v>
      </c>
      <c r="H21" s="284">
        <f t="shared" si="7"/>
        <v>5846</v>
      </c>
      <c r="I21" s="404">
        <f t="shared" si="7"/>
        <v>217296.39</v>
      </c>
      <c r="J21" s="512">
        <f t="shared" si="7"/>
        <v>4634</v>
      </c>
      <c r="K21" s="512">
        <f t="shared" si="7"/>
        <v>1481</v>
      </c>
      <c r="L21" s="509">
        <f t="shared" si="7"/>
        <v>6115</v>
      </c>
      <c r="M21" s="68">
        <f t="shared" si="7"/>
        <v>223477.84</v>
      </c>
      <c r="N21" s="513">
        <f t="shared" si="7"/>
        <v>4607</v>
      </c>
      <c r="O21" s="513">
        <f t="shared" si="7"/>
        <v>1527</v>
      </c>
      <c r="P21" s="510">
        <f t="shared" si="7"/>
        <v>6134</v>
      </c>
      <c r="Q21" s="177">
        <f t="shared" si="7"/>
        <v>226023.21999999997</v>
      </c>
      <c r="R21" s="514">
        <f t="shared" si="7"/>
        <v>4585</v>
      </c>
      <c r="S21" s="514">
        <f t="shared" si="7"/>
        <v>1543</v>
      </c>
      <c r="T21" s="511">
        <f t="shared" si="7"/>
        <v>6128</v>
      </c>
      <c r="U21" s="232">
        <f t="shared" si="7"/>
        <v>225483.40000000002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701" t="s">
        <v>143</v>
      </c>
      <c r="C23" s="673"/>
      <c r="D23" s="673"/>
      <c r="E23" s="674"/>
      <c r="F23" s="702" t="s">
        <v>144</v>
      </c>
      <c r="G23" s="675"/>
      <c r="H23" s="675"/>
      <c r="I23" s="676"/>
      <c r="J23" s="703" t="s">
        <v>145</v>
      </c>
      <c r="K23" s="683"/>
      <c r="L23" s="683"/>
      <c r="M23" s="684"/>
      <c r="N23" s="701" t="s">
        <v>146</v>
      </c>
      <c r="O23" s="673"/>
      <c r="P23" s="673"/>
      <c r="Q23" s="674"/>
      <c r="R23" s="704" t="s">
        <v>147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69</v>
      </c>
      <c r="C25" s="102">
        <v>30</v>
      </c>
      <c r="D25" s="103">
        <f>SUM(B25+C25)</f>
        <v>99</v>
      </c>
      <c r="E25" s="308">
        <v>3824.55</v>
      </c>
      <c r="F25" s="497">
        <v>69</v>
      </c>
      <c r="G25" s="138">
        <v>29</v>
      </c>
      <c r="H25" s="140">
        <f>SUM(F25+G25)</f>
        <v>98</v>
      </c>
      <c r="I25" s="311">
        <v>3740.3</v>
      </c>
      <c r="J25" s="369">
        <v>67</v>
      </c>
      <c r="K25" s="370">
        <v>30</v>
      </c>
      <c r="L25" s="491">
        <f>SUM(J25+K25)</f>
        <v>97</v>
      </c>
      <c r="M25" s="372">
        <v>3754.33</v>
      </c>
      <c r="N25" s="493">
        <v>63</v>
      </c>
      <c r="O25" s="102">
        <v>30</v>
      </c>
      <c r="P25" s="103">
        <f>SUM(N25+O25)</f>
        <v>93</v>
      </c>
      <c r="Q25" s="314">
        <v>3567.09</v>
      </c>
      <c r="R25" s="181">
        <v>63</v>
      </c>
      <c r="S25" s="182">
        <v>26</v>
      </c>
      <c r="T25" s="317">
        <f>SUM(R25+S25)</f>
        <v>89</v>
      </c>
      <c r="U25" s="318">
        <v>3384.52</v>
      </c>
    </row>
    <row r="26" spans="1:21" x14ac:dyDescent="0.25">
      <c r="A26" s="17" t="s">
        <v>30</v>
      </c>
      <c r="B26" s="132">
        <v>85</v>
      </c>
      <c r="C26" s="105">
        <v>56</v>
      </c>
      <c r="D26" s="106">
        <f t="shared" ref="D26:D32" si="8">SUM(B26+C26)</f>
        <v>141</v>
      </c>
      <c r="E26" s="309">
        <v>5317.89</v>
      </c>
      <c r="F26" s="498">
        <v>85</v>
      </c>
      <c r="G26" s="142">
        <v>57</v>
      </c>
      <c r="H26" s="144">
        <f t="shared" ref="H26:H32" si="9">SUM(F26+G26)</f>
        <v>142</v>
      </c>
      <c r="I26" s="312">
        <v>5299.18</v>
      </c>
      <c r="J26" s="373">
        <v>85</v>
      </c>
      <c r="K26" s="374">
        <v>57</v>
      </c>
      <c r="L26" s="377">
        <f t="shared" ref="L26:L32" si="10">SUM(J26+K26)</f>
        <v>142</v>
      </c>
      <c r="M26" s="376">
        <v>5331.94</v>
      </c>
      <c r="N26" s="494">
        <v>84</v>
      </c>
      <c r="O26" s="105">
        <v>57</v>
      </c>
      <c r="P26" s="106">
        <f t="shared" ref="P26:P32" si="11">SUM(N26+O26)</f>
        <v>141</v>
      </c>
      <c r="Q26" s="315">
        <v>5285.13</v>
      </c>
      <c r="R26" s="272">
        <v>78</v>
      </c>
      <c r="S26" s="186">
        <v>53</v>
      </c>
      <c r="T26" s="321">
        <f t="shared" ref="T26:T32" si="12">SUM(R26+S26)</f>
        <v>131</v>
      </c>
      <c r="U26" s="320">
        <v>4877.8599999999997</v>
      </c>
    </row>
    <row r="27" spans="1:21" x14ac:dyDescent="0.25">
      <c r="A27" s="17" t="s">
        <v>31</v>
      </c>
      <c r="B27" s="132">
        <v>67</v>
      </c>
      <c r="C27" s="105">
        <v>54</v>
      </c>
      <c r="D27" s="106">
        <f t="shared" si="8"/>
        <v>121</v>
      </c>
      <c r="E27" s="309">
        <v>4770.13</v>
      </c>
      <c r="F27" s="498">
        <v>70</v>
      </c>
      <c r="G27" s="142">
        <v>54</v>
      </c>
      <c r="H27" s="144">
        <f t="shared" si="9"/>
        <v>124</v>
      </c>
      <c r="I27" s="312">
        <v>4910.57</v>
      </c>
      <c r="J27" s="373">
        <v>73</v>
      </c>
      <c r="K27" s="374">
        <v>55</v>
      </c>
      <c r="L27" s="377">
        <f t="shared" si="10"/>
        <v>128</v>
      </c>
      <c r="M27" s="376">
        <v>5013.57</v>
      </c>
      <c r="N27" s="494">
        <v>71</v>
      </c>
      <c r="O27" s="105">
        <v>55</v>
      </c>
      <c r="P27" s="106">
        <f t="shared" si="11"/>
        <v>126</v>
      </c>
      <c r="Q27" s="315">
        <v>4957.3900000000003</v>
      </c>
      <c r="R27" s="272">
        <v>68</v>
      </c>
      <c r="S27" s="186">
        <v>45</v>
      </c>
      <c r="T27" s="321">
        <f t="shared" si="12"/>
        <v>113</v>
      </c>
      <c r="U27" s="320">
        <v>4475.22</v>
      </c>
    </row>
    <row r="28" spans="1:21" x14ac:dyDescent="0.25">
      <c r="A28" s="17" t="s">
        <v>32</v>
      </c>
      <c r="B28" s="132">
        <v>290</v>
      </c>
      <c r="C28" s="105">
        <v>137</v>
      </c>
      <c r="D28" s="106">
        <f t="shared" si="8"/>
        <v>427</v>
      </c>
      <c r="E28" s="309">
        <v>16033.25</v>
      </c>
      <c r="F28" s="498">
        <v>291</v>
      </c>
      <c r="G28" s="142">
        <v>140</v>
      </c>
      <c r="H28" s="144">
        <f t="shared" si="9"/>
        <v>431</v>
      </c>
      <c r="I28" s="312">
        <v>16178.37</v>
      </c>
      <c r="J28" s="373">
        <v>293</v>
      </c>
      <c r="K28" s="374">
        <v>142</v>
      </c>
      <c r="L28" s="377">
        <f t="shared" si="10"/>
        <v>435</v>
      </c>
      <c r="M28" s="376">
        <v>16365.62</v>
      </c>
      <c r="N28" s="494">
        <v>290</v>
      </c>
      <c r="O28" s="105">
        <v>142</v>
      </c>
      <c r="P28" s="106">
        <f t="shared" si="11"/>
        <v>432</v>
      </c>
      <c r="Q28" s="315">
        <v>16272</v>
      </c>
      <c r="R28" s="272">
        <v>246</v>
      </c>
      <c r="S28" s="186">
        <v>117</v>
      </c>
      <c r="T28" s="321">
        <f t="shared" si="12"/>
        <v>363</v>
      </c>
      <c r="U28" s="320">
        <v>13711.35</v>
      </c>
    </row>
    <row r="29" spans="1:21" x14ac:dyDescent="0.25">
      <c r="A29" s="17" t="s">
        <v>33</v>
      </c>
      <c r="B29" s="132">
        <v>155</v>
      </c>
      <c r="C29" s="105">
        <v>252</v>
      </c>
      <c r="D29" s="106">
        <f t="shared" si="8"/>
        <v>407</v>
      </c>
      <c r="E29" s="309">
        <v>16299.84</v>
      </c>
      <c r="F29" s="498">
        <v>157</v>
      </c>
      <c r="G29" s="142">
        <v>257</v>
      </c>
      <c r="H29" s="144">
        <f t="shared" si="9"/>
        <v>414</v>
      </c>
      <c r="I29" s="312">
        <v>16430.830000000002</v>
      </c>
      <c r="J29" s="373">
        <v>155</v>
      </c>
      <c r="K29" s="374">
        <v>258</v>
      </c>
      <c r="L29" s="377">
        <f t="shared" si="10"/>
        <v>413</v>
      </c>
      <c r="M29" s="376">
        <v>16393.38</v>
      </c>
      <c r="N29" s="494">
        <v>153</v>
      </c>
      <c r="O29" s="105">
        <v>259</v>
      </c>
      <c r="P29" s="106">
        <f t="shared" si="11"/>
        <v>412</v>
      </c>
      <c r="Q29" s="315">
        <v>16346.87</v>
      </c>
      <c r="R29" s="272">
        <v>138</v>
      </c>
      <c r="S29" s="186">
        <v>225</v>
      </c>
      <c r="T29" s="321">
        <f t="shared" si="12"/>
        <v>363</v>
      </c>
      <c r="U29" s="320">
        <v>14399.28</v>
      </c>
    </row>
    <row r="30" spans="1:21" x14ac:dyDescent="0.25">
      <c r="A30" s="17" t="s">
        <v>34</v>
      </c>
      <c r="B30" s="132">
        <v>810</v>
      </c>
      <c r="C30" s="105">
        <v>176</v>
      </c>
      <c r="D30" s="106">
        <f t="shared" si="8"/>
        <v>986</v>
      </c>
      <c r="E30" s="309">
        <v>34627.730000000003</v>
      </c>
      <c r="F30" s="498">
        <v>812</v>
      </c>
      <c r="G30" s="142">
        <v>177</v>
      </c>
      <c r="H30" s="144">
        <f t="shared" si="9"/>
        <v>989</v>
      </c>
      <c r="I30" s="312">
        <v>34774.089999999997</v>
      </c>
      <c r="J30" s="373">
        <v>814</v>
      </c>
      <c r="K30" s="374">
        <v>179</v>
      </c>
      <c r="L30" s="377">
        <f t="shared" si="10"/>
        <v>993</v>
      </c>
      <c r="M30" s="376">
        <v>35137.919999999998</v>
      </c>
      <c r="N30" s="494">
        <v>811</v>
      </c>
      <c r="O30" s="105">
        <v>178</v>
      </c>
      <c r="P30" s="106">
        <f t="shared" si="11"/>
        <v>989</v>
      </c>
      <c r="Q30" s="315">
        <v>34950.68</v>
      </c>
      <c r="R30" s="272">
        <v>734</v>
      </c>
      <c r="S30" s="186">
        <v>152</v>
      </c>
      <c r="T30" s="321">
        <f t="shared" si="12"/>
        <v>886</v>
      </c>
      <c r="U30" s="320">
        <v>31484.62</v>
      </c>
    </row>
    <row r="31" spans="1:21" x14ac:dyDescent="0.25">
      <c r="A31" s="17" t="s">
        <v>35</v>
      </c>
      <c r="B31" s="132">
        <v>1357</v>
      </c>
      <c r="C31" s="105">
        <v>466</v>
      </c>
      <c r="D31" s="106">
        <f t="shared" si="8"/>
        <v>1823</v>
      </c>
      <c r="E31" s="309">
        <v>67521.91</v>
      </c>
      <c r="F31" s="498">
        <v>1392</v>
      </c>
      <c r="G31" s="142">
        <v>479</v>
      </c>
      <c r="H31" s="144">
        <f t="shared" si="9"/>
        <v>1871</v>
      </c>
      <c r="I31" s="312">
        <v>69402.720000000001</v>
      </c>
      <c r="J31" s="373">
        <v>1384</v>
      </c>
      <c r="K31" s="374">
        <v>478</v>
      </c>
      <c r="L31" s="377">
        <f t="shared" si="10"/>
        <v>1862</v>
      </c>
      <c r="M31" s="376">
        <v>69167.850000000006</v>
      </c>
      <c r="N31" s="494">
        <v>1363</v>
      </c>
      <c r="O31" s="105">
        <v>469</v>
      </c>
      <c r="P31" s="106">
        <f t="shared" si="11"/>
        <v>1832</v>
      </c>
      <c r="Q31" s="315">
        <v>68355.73</v>
      </c>
      <c r="R31" s="272">
        <v>1241</v>
      </c>
      <c r="S31" s="186">
        <v>389</v>
      </c>
      <c r="T31" s="321">
        <f t="shared" si="12"/>
        <v>1630</v>
      </c>
      <c r="U31" s="320">
        <v>62353.8</v>
      </c>
    </row>
    <row r="32" spans="1:21" ht="15.75" thickBot="1" x14ac:dyDescent="0.3">
      <c r="A32" s="18" t="s">
        <v>36</v>
      </c>
      <c r="B32" s="133">
        <v>1627</v>
      </c>
      <c r="C32" s="108">
        <v>364</v>
      </c>
      <c r="D32" s="122">
        <f t="shared" si="8"/>
        <v>1991</v>
      </c>
      <c r="E32" s="310">
        <v>76486.240000000005</v>
      </c>
      <c r="F32" s="499">
        <v>1669</v>
      </c>
      <c r="G32" s="146">
        <v>383</v>
      </c>
      <c r="H32" s="223">
        <f t="shared" si="9"/>
        <v>2052</v>
      </c>
      <c r="I32" s="313">
        <v>78355.570000000007</v>
      </c>
      <c r="J32" s="379">
        <v>1647</v>
      </c>
      <c r="K32" s="380">
        <v>374</v>
      </c>
      <c r="L32" s="580">
        <f t="shared" si="10"/>
        <v>2021</v>
      </c>
      <c r="M32" s="382">
        <v>77500.52</v>
      </c>
      <c r="N32" s="495">
        <v>1615</v>
      </c>
      <c r="O32" s="492">
        <v>378</v>
      </c>
      <c r="P32" s="122">
        <f t="shared" si="11"/>
        <v>1993</v>
      </c>
      <c r="Q32" s="489">
        <v>75666.929999999993</v>
      </c>
      <c r="R32" s="273">
        <v>1495</v>
      </c>
      <c r="S32" s="274">
        <v>333</v>
      </c>
      <c r="T32" s="496">
        <f t="shared" si="12"/>
        <v>1828</v>
      </c>
      <c r="U32" s="322">
        <v>70615.87</v>
      </c>
    </row>
    <row r="33" spans="1:21" ht="15.75" thickBot="1" x14ac:dyDescent="0.3">
      <c r="A33" s="194" t="s">
        <v>37</v>
      </c>
      <c r="B33" s="515">
        <f t="shared" ref="B33:U33" si="13">SUM(B25:B32)</f>
        <v>4460</v>
      </c>
      <c r="C33" s="515">
        <f t="shared" si="13"/>
        <v>1535</v>
      </c>
      <c r="D33" s="511">
        <f t="shared" si="13"/>
        <v>5995</v>
      </c>
      <c r="E33" s="277">
        <f t="shared" si="13"/>
        <v>224881.54000000004</v>
      </c>
      <c r="F33" s="280">
        <f t="shared" si="13"/>
        <v>4545</v>
      </c>
      <c r="G33" s="280">
        <f t="shared" si="13"/>
        <v>1576</v>
      </c>
      <c r="H33" s="280">
        <f t="shared" si="13"/>
        <v>6121</v>
      </c>
      <c r="I33" s="281">
        <f t="shared" si="13"/>
        <v>229091.63</v>
      </c>
      <c r="J33" s="516">
        <f t="shared" si="13"/>
        <v>4518</v>
      </c>
      <c r="K33" s="516">
        <f t="shared" si="13"/>
        <v>1573</v>
      </c>
      <c r="L33" s="385">
        <f t="shared" si="13"/>
        <v>6091</v>
      </c>
      <c r="M33" s="386">
        <f t="shared" si="13"/>
        <v>228665.13</v>
      </c>
      <c r="N33" s="518">
        <f t="shared" si="13"/>
        <v>4450</v>
      </c>
      <c r="O33" s="519">
        <f t="shared" si="13"/>
        <v>1568</v>
      </c>
      <c r="P33" s="511">
        <f t="shared" si="13"/>
        <v>6018</v>
      </c>
      <c r="Q33" s="490">
        <f t="shared" si="13"/>
        <v>225401.82</v>
      </c>
      <c r="R33" s="517">
        <f t="shared" si="13"/>
        <v>4063</v>
      </c>
      <c r="S33" s="517">
        <f t="shared" si="13"/>
        <v>1340</v>
      </c>
      <c r="T33" s="288">
        <f t="shared" si="13"/>
        <v>5403</v>
      </c>
      <c r="U33" s="289">
        <f t="shared" si="13"/>
        <v>205302.52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B1:U1"/>
    <mergeCell ref="D2:E2"/>
    <mergeCell ref="F2:H2"/>
    <mergeCell ref="I2:J2"/>
    <mergeCell ref="N2:P2"/>
    <mergeCell ref="Q2:S2"/>
    <mergeCell ref="T2:U2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A38:U38"/>
    <mergeCell ref="B23:E23"/>
    <mergeCell ref="F23:I23"/>
    <mergeCell ref="J23:M23"/>
    <mergeCell ref="N23:Q23"/>
    <mergeCell ref="R23:U23"/>
    <mergeCell ref="F35:U35"/>
  </mergeCells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U33" sqref="U33"/>
    </sheetView>
  </sheetViews>
  <sheetFormatPr defaultRowHeight="15" x14ac:dyDescent="0.25"/>
  <cols>
    <col min="1" max="1" width="4" customWidth="1"/>
    <col min="2" max="2" width="5.7109375" customWidth="1"/>
    <col min="3" max="3" width="4.85546875" customWidth="1"/>
    <col min="4" max="4" width="5.7109375" customWidth="1"/>
    <col min="5" max="5" width="9.140625" customWidth="1"/>
    <col min="6" max="6" width="4.85546875" customWidth="1"/>
    <col min="7" max="8" width="5.7109375" customWidth="1"/>
    <col min="9" max="9" width="11.85546875" customWidth="1"/>
    <col min="10" max="10" width="5.5703125" customWidth="1"/>
    <col min="11" max="11" width="4.85546875" customWidth="1"/>
    <col min="12" max="12" width="6.42578125" customWidth="1"/>
    <col min="13" max="13" width="9.140625" customWidth="1"/>
    <col min="14" max="14" width="5.140625" customWidth="1"/>
    <col min="15" max="15" width="5.42578125" customWidth="1"/>
    <col min="16" max="16" width="5.85546875" customWidth="1"/>
    <col min="17" max="17" width="9.140625" customWidth="1"/>
    <col min="18" max="19" width="5.5703125" customWidth="1"/>
    <col min="20" max="20" width="5.7109375" customWidth="1"/>
    <col min="21" max="21" width="9.28515625" customWidth="1"/>
  </cols>
  <sheetData>
    <row r="1" spans="1:21" ht="16.5" thickBot="1" x14ac:dyDescent="0.3">
      <c r="A1" s="482"/>
      <c r="B1" s="696" t="s">
        <v>148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9"/>
    </row>
    <row r="2" spans="1:21" ht="23.25" customHeight="1" thickBot="1" x14ac:dyDescent="0.3">
      <c r="A2" s="364"/>
      <c r="B2" s="328" t="s">
        <v>26</v>
      </c>
      <c r="C2" s="329" t="s">
        <v>27</v>
      </c>
      <c r="D2" s="636" t="s">
        <v>63</v>
      </c>
      <c r="E2" s="638"/>
      <c r="F2" s="645" t="s">
        <v>65</v>
      </c>
      <c r="G2" s="646"/>
      <c r="H2" s="651"/>
      <c r="I2" s="630" t="s">
        <v>62</v>
      </c>
      <c r="J2" s="631"/>
      <c r="K2" s="345"/>
      <c r="L2" s="328" t="s">
        <v>26</v>
      </c>
      <c r="M2" s="329" t="s">
        <v>27</v>
      </c>
      <c r="N2" s="636" t="s">
        <v>63</v>
      </c>
      <c r="O2" s="637"/>
      <c r="P2" s="638"/>
      <c r="Q2" s="645" t="s">
        <v>65</v>
      </c>
      <c r="R2" s="646"/>
      <c r="S2" s="646"/>
      <c r="T2" s="630" t="s">
        <v>62</v>
      </c>
      <c r="U2" s="631"/>
    </row>
    <row r="3" spans="1:21" x14ac:dyDescent="0.25">
      <c r="A3" s="360" t="s">
        <v>29</v>
      </c>
      <c r="B3" s="347">
        <f>SUM(B13+F13+J13+N13+R13+B25+F25+J25+N25+R25)</f>
        <v>581</v>
      </c>
      <c r="C3" s="348">
        <f t="shared" ref="B3:C5" si="0">SUM(C13+G13+K13+O13+S13+C25+G25+K25+O25+S25)</f>
        <v>203</v>
      </c>
      <c r="D3" s="639">
        <f>SUM(B3:C3)</f>
        <v>784</v>
      </c>
      <c r="E3" s="641"/>
      <c r="F3" s="670">
        <f>SUM(E13+I13+M13+Q13+U13+E25+I25+M25+Q25+U25)</f>
        <v>28967.279999999999</v>
      </c>
      <c r="G3" s="671"/>
      <c r="H3" s="672"/>
      <c r="I3" s="658">
        <f>F3/D3</f>
        <v>36.948061224489791</v>
      </c>
      <c r="J3" s="659"/>
      <c r="K3" s="361" t="s">
        <v>33</v>
      </c>
      <c r="L3" s="349">
        <f>SUM(B17+F17+J17+N17+R17+B29+F29+J29+N29+R29)</f>
        <v>1166</v>
      </c>
      <c r="M3" s="340">
        <f>SUM(C17+G17+K17+O17+S17+C29+G29+K29+O29+S29)</f>
        <v>1927</v>
      </c>
      <c r="N3" s="639">
        <f>SUM(L3:M3)</f>
        <v>3093</v>
      </c>
      <c r="O3" s="640"/>
      <c r="P3" s="641"/>
      <c r="Q3" s="647">
        <f>SUM(E17+I17+M17+Q17+U17+E29+I29+M29+Q29+U29)</f>
        <v>130896.32000000001</v>
      </c>
      <c r="R3" s="648"/>
      <c r="S3" s="648"/>
      <c r="T3" s="632">
        <f>Q3/N3</f>
        <v>42.32018105399289</v>
      </c>
      <c r="U3" s="633"/>
    </row>
    <row r="4" spans="1:21" x14ac:dyDescent="0.25">
      <c r="A4" s="361" t="s">
        <v>30</v>
      </c>
      <c r="B4" s="349">
        <f t="shared" si="0"/>
        <v>697</v>
      </c>
      <c r="C4" s="350">
        <f t="shared" si="0"/>
        <v>449</v>
      </c>
      <c r="D4" s="642">
        <f>SUM(B4:C4)</f>
        <v>1146</v>
      </c>
      <c r="E4" s="644"/>
      <c r="F4" s="677">
        <f>SUM(E14+I14+M14+Q14+U14+E26+I26+M26+Q26+U26)</f>
        <v>44320.209999999992</v>
      </c>
      <c r="G4" s="678"/>
      <c r="H4" s="679"/>
      <c r="I4" s="634">
        <f>F4/D4</f>
        <v>38.673830715532276</v>
      </c>
      <c r="J4" s="635"/>
      <c r="K4" s="361" t="s">
        <v>34</v>
      </c>
      <c r="L4" s="349">
        <f t="shared" ref="L4:M6" si="1">SUM(B18+F18+J18+N18+R18+B30+F30+J30+N30+R30)</f>
        <v>6792</v>
      </c>
      <c r="M4" s="340">
        <f t="shared" si="1"/>
        <v>1351</v>
      </c>
      <c r="N4" s="642">
        <f>SUM(L4:M4)</f>
        <v>8143</v>
      </c>
      <c r="O4" s="643"/>
      <c r="P4" s="644"/>
      <c r="Q4" s="649">
        <f>SUM(E18+I18+M18+Q18+U18+E30+I30+M30+Q30+U30)</f>
        <v>295626.49</v>
      </c>
      <c r="R4" s="650"/>
      <c r="S4" s="650"/>
      <c r="T4" s="634">
        <f>Q4/N4</f>
        <v>36.30437062507675</v>
      </c>
      <c r="U4" s="635"/>
    </row>
    <row r="5" spans="1:21" x14ac:dyDescent="0.25">
      <c r="A5" s="361" t="s">
        <v>31</v>
      </c>
      <c r="B5" s="349">
        <f t="shared" si="0"/>
        <v>536</v>
      </c>
      <c r="C5" s="350">
        <f t="shared" si="0"/>
        <v>377</v>
      </c>
      <c r="D5" s="642">
        <f>SUM(B5:C5)</f>
        <v>913</v>
      </c>
      <c r="E5" s="644"/>
      <c r="F5" s="677">
        <f>SUM(E15+I15+M15+Q15+U15+E27+I27+M27+Q27+U27)</f>
        <v>37592.03</v>
      </c>
      <c r="G5" s="678"/>
      <c r="H5" s="679"/>
      <c r="I5" s="634">
        <f>F5/D5</f>
        <v>41.174184008762317</v>
      </c>
      <c r="J5" s="635"/>
      <c r="K5" s="361" t="s">
        <v>35</v>
      </c>
      <c r="L5" s="349">
        <f t="shared" si="1"/>
        <v>12209</v>
      </c>
      <c r="M5" s="340">
        <f t="shared" si="1"/>
        <v>3282</v>
      </c>
      <c r="N5" s="642">
        <f>SUM(L5:M5)</f>
        <v>15491</v>
      </c>
      <c r="O5" s="643"/>
      <c r="P5" s="644"/>
      <c r="Q5" s="649">
        <f>SUM(E19+I19+M19+Q19+U19+E31+I31+M31+Q31+U31)</f>
        <v>587641.36</v>
      </c>
      <c r="R5" s="650"/>
      <c r="S5" s="650"/>
      <c r="T5" s="634">
        <f>Q5/N5</f>
        <v>37.934372216125489</v>
      </c>
      <c r="U5" s="635"/>
    </row>
    <row r="6" spans="1:21" ht="15.75" thickBot="1" x14ac:dyDescent="0.3">
      <c r="A6" s="362" t="s">
        <v>32</v>
      </c>
      <c r="B6" s="351">
        <f>SUM(B16+F16+J16+N16+R16+B28+F28+J28+N28+R28)</f>
        <v>2168</v>
      </c>
      <c r="C6" s="352">
        <f>SUM(C16+G16+K16+O16+S16+C28+G28+K28+O28+S28)</f>
        <v>1089</v>
      </c>
      <c r="D6" s="664">
        <f>SUM(B6:C6)</f>
        <v>3257</v>
      </c>
      <c r="E6" s="666"/>
      <c r="F6" s="680">
        <f>SUM(E16+I16+M16+Q16+U16+E28+I28+M28+Q28+U28)</f>
        <v>126181.73000000001</v>
      </c>
      <c r="G6" s="681"/>
      <c r="H6" s="682"/>
      <c r="I6" s="656">
        <f>F6/D6</f>
        <v>38.741704022106234</v>
      </c>
      <c r="J6" s="657"/>
      <c r="K6" s="363" t="s">
        <v>36</v>
      </c>
      <c r="L6" s="353">
        <f t="shared" si="1"/>
        <v>13941</v>
      </c>
      <c r="M6" s="341">
        <f t="shared" si="1"/>
        <v>4300</v>
      </c>
      <c r="N6" s="664">
        <f>SUM(L6:M6)</f>
        <v>18241</v>
      </c>
      <c r="O6" s="665"/>
      <c r="P6" s="666"/>
      <c r="Q6" s="652">
        <f>SUM(E20+I20+M20+Q20+U20+E32+I32+M32+Q32+U32)</f>
        <v>710086.19</v>
      </c>
      <c r="R6" s="653"/>
      <c r="S6" s="653"/>
      <c r="T6" s="656">
        <f>Q6/N6</f>
        <v>38.928029713283259</v>
      </c>
      <c r="U6" s="657"/>
    </row>
    <row r="7" spans="1:21" ht="16.5" thickBot="1" x14ac:dyDescent="0.3">
      <c r="A7" s="342"/>
      <c r="B7" s="343"/>
      <c r="C7" s="343"/>
      <c r="D7" s="589"/>
      <c r="E7" s="589"/>
      <c r="F7" s="354"/>
      <c r="G7" s="343"/>
      <c r="H7" s="343"/>
      <c r="I7" s="660"/>
      <c r="J7" s="661"/>
      <c r="K7" s="355" t="s">
        <v>37</v>
      </c>
      <c r="L7" s="467">
        <f>SUM(B3+B4+B5+B6+L3+L4+L5+L6)</f>
        <v>38090</v>
      </c>
      <c r="M7" s="359">
        <f>SUM(C3+C4+C5+C6+M3+M4+M5+M6)</f>
        <v>12978</v>
      </c>
      <c r="N7" s="667">
        <f>SUM(L7:M7)</f>
        <v>51068</v>
      </c>
      <c r="O7" s="668"/>
      <c r="P7" s="669"/>
      <c r="Q7" s="654">
        <f>SUM(F3+F4+F5+F6+Q3+Q4+Q5+Q6)</f>
        <v>1961311.6099999999</v>
      </c>
      <c r="R7" s="655"/>
      <c r="S7" s="655"/>
      <c r="T7" s="662">
        <f>Q7/N7</f>
        <v>38.405882548758512</v>
      </c>
      <c r="U7" s="663"/>
    </row>
    <row r="8" spans="1:21" ht="15.75" x14ac:dyDescent="0.25">
      <c r="A8" s="456"/>
      <c r="B8" s="457"/>
      <c r="C8" s="457"/>
      <c r="D8" s="458"/>
      <c r="E8" s="458"/>
      <c r="F8" s="456"/>
      <c r="G8" s="457"/>
      <c r="H8" s="457"/>
      <c r="I8" s="458"/>
      <c r="J8" s="458"/>
      <c r="K8" s="459"/>
      <c r="L8" s="460"/>
      <c r="M8" s="461"/>
      <c r="N8" s="462"/>
      <c r="O8" s="462"/>
      <c r="P8" s="462"/>
      <c r="Q8" s="463"/>
      <c r="R8" s="463"/>
      <c r="S8" s="463"/>
      <c r="T8" s="464"/>
      <c r="U8" s="464"/>
    </row>
    <row r="9" spans="1:21" x14ac:dyDescent="0.25">
      <c r="A9" s="331" t="s">
        <v>44</v>
      </c>
      <c r="B9" s="326"/>
      <c r="C9" s="326"/>
      <c r="D9" s="334"/>
      <c r="E9" s="334"/>
      <c r="F9" s="335"/>
      <c r="G9" s="335"/>
      <c r="H9" s="335"/>
      <c r="I9" s="336"/>
      <c r="K9" s="323"/>
      <c r="M9" s="325"/>
      <c r="N9" s="325"/>
      <c r="O9" s="325"/>
      <c r="P9" s="325"/>
    </row>
    <row r="10" spans="1:21" ht="15.75" thickBot="1" x14ac:dyDescent="0.3">
      <c r="A10" s="483" t="s">
        <v>45</v>
      </c>
      <c r="B10" s="327"/>
      <c r="C10" s="327"/>
      <c r="D10" s="339"/>
      <c r="E10" s="339"/>
      <c r="F10" s="333"/>
      <c r="G10" s="333"/>
      <c r="H10" s="333"/>
      <c r="I10" s="337"/>
      <c r="K10" s="323"/>
      <c r="M10" s="325"/>
      <c r="N10" s="325"/>
      <c r="O10" s="325"/>
    </row>
    <row r="11" spans="1:21" ht="15.75" thickBot="1" x14ac:dyDescent="0.3">
      <c r="A11" s="484"/>
      <c r="B11" s="697" t="s">
        <v>149</v>
      </c>
      <c r="C11" s="687"/>
      <c r="D11" s="687"/>
      <c r="E11" s="688"/>
      <c r="F11" s="698" t="s">
        <v>150</v>
      </c>
      <c r="G11" s="689"/>
      <c r="H11" s="689"/>
      <c r="I11" s="690"/>
      <c r="J11" s="699" t="s">
        <v>151</v>
      </c>
      <c r="K11" s="691"/>
      <c r="L11" s="691"/>
      <c r="M11" s="692"/>
      <c r="N11" s="700" t="s">
        <v>152</v>
      </c>
      <c r="O11" s="693"/>
      <c r="P11" s="693"/>
      <c r="Q11" s="694"/>
      <c r="R11" s="701" t="s">
        <v>153</v>
      </c>
      <c r="S11" s="673"/>
      <c r="T11" s="673"/>
      <c r="U11" s="674"/>
    </row>
    <row r="12" spans="1:21" ht="26.25" thickBot="1" x14ac:dyDescent="0.3">
      <c r="A12" s="485"/>
      <c r="B12" s="236" t="s">
        <v>26</v>
      </c>
      <c r="C12" s="237" t="s">
        <v>27</v>
      </c>
      <c r="D12" s="238" t="s">
        <v>66</v>
      </c>
      <c r="E12" s="239" t="s">
        <v>47</v>
      </c>
      <c r="F12" s="387" t="s">
        <v>26</v>
      </c>
      <c r="G12" s="388" t="s">
        <v>27</v>
      </c>
      <c r="H12" s="389" t="s">
        <v>66</v>
      </c>
      <c r="I12" s="390" t="s">
        <v>47</v>
      </c>
      <c r="J12" s="240" t="s">
        <v>26</v>
      </c>
      <c r="K12" s="241" t="s">
        <v>27</v>
      </c>
      <c r="L12" s="242" t="s">
        <v>66</v>
      </c>
      <c r="M12" s="243" t="s">
        <v>47</v>
      </c>
      <c r="N12" s="244" t="s">
        <v>26</v>
      </c>
      <c r="O12" s="245" t="s">
        <v>27</v>
      </c>
      <c r="P12" s="246" t="s">
        <v>66</v>
      </c>
      <c r="Q12" s="247" t="s">
        <v>48</v>
      </c>
      <c r="R12" s="248" t="s">
        <v>26</v>
      </c>
      <c r="S12" s="249" t="s">
        <v>27</v>
      </c>
      <c r="T12" s="250" t="s">
        <v>66</v>
      </c>
      <c r="U12" s="251" t="s">
        <v>48</v>
      </c>
    </row>
    <row r="13" spans="1:21" x14ac:dyDescent="0.25">
      <c r="A13" s="72" t="s">
        <v>29</v>
      </c>
      <c r="B13" s="252">
        <v>49</v>
      </c>
      <c r="C13" s="74">
        <v>13</v>
      </c>
      <c r="D13" s="57">
        <f>SUM(B13+C13)</f>
        <v>62</v>
      </c>
      <c r="E13" s="290">
        <v>2379.84</v>
      </c>
      <c r="F13" s="391">
        <v>56</v>
      </c>
      <c r="G13" s="392">
        <v>18</v>
      </c>
      <c r="H13" s="393">
        <f>SUM(F13+G13)</f>
        <v>74</v>
      </c>
      <c r="I13" s="394">
        <v>2736.07</v>
      </c>
      <c r="J13" s="293">
        <v>58</v>
      </c>
      <c r="K13" s="77">
        <v>22</v>
      </c>
      <c r="L13" s="54">
        <f>SUM(J13+K13)</f>
        <v>80</v>
      </c>
      <c r="M13" s="299">
        <v>2989.19</v>
      </c>
      <c r="N13" s="296">
        <v>54</v>
      </c>
      <c r="O13" s="168">
        <v>22</v>
      </c>
      <c r="P13" s="151">
        <f>SUM(N13+O13)</f>
        <v>76</v>
      </c>
      <c r="Q13" s="305">
        <v>2816.45</v>
      </c>
      <c r="R13" s="302">
        <v>59</v>
      </c>
      <c r="S13" s="121">
        <v>22</v>
      </c>
      <c r="T13" s="122">
        <f>SUM(R13+S13)</f>
        <v>81</v>
      </c>
      <c r="U13" s="229">
        <v>3027.57</v>
      </c>
    </row>
    <row r="14" spans="1:21" x14ac:dyDescent="0.25">
      <c r="A14" s="17" t="s">
        <v>30</v>
      </c>
      <c r="B14" s="253">
        <v>62</v>
      </c>
      <c r="C14" s="55">
        <v>37</v>
      </c>
      <c r="D14" s="57">
        <f t="shared" ref="D14:D20" si="2">SUM(B14+C14)</f>
        <v>99</v>
      </c>
      <c r="E14" s="291">
        <v>3867.28</v>
      </c>
      <c r="F14" s="395">
        <v>71</v>
      </c>
      <c r="G14" s="396">
        <v>43</v>
      </c>
      <c r="H14" s="393">
        <f t="shared" ref="H14:H20" si="3">SUM(F14+G14)</f>
        <v>114</v>
      </c>
      <c r="I14" s="397">
        <v>4428.67</v>
      </c>
      <c r="J14" s="294">
        <v>72</v>
      </c>
      <c r="K14" s="71">
        <v>47</v>
      </c>
      <c r="L14" s="54">
        <f t="shared" ref="L14:L20" si="4">SUM(J14+K14)</f>
        <v>119</v>
      </c>
      <c r="M14" s="300">
        <v>4587</v>
      </c>
      <c r="N14" s="297">
        <v>74</v>
      </c>
      <c r="O14" s="170">
        <v>47</v>
      </c>
      <c r="P14" s="151">
        <f t="shared" ref="P14:P20" si="5">SUM(N14+O14)</f>
        <v>121</v>
      </c>
      <c r="Q14" s="306">
        <v>4643.76</v>
      </c>
      <c r="R14" s="303">
        <v>76</v>
      </c>
      <c r="S14" s="123">
        <v>47</v>
      </c>
      <c r="T14" s="122">
        <f t="shared" ref="T14:T20" si="6">SUM(R14+S14)</f>
        <v>123</v>
      </c>
      <c r="U14" s="230">
        <v>4765.3500000000004</v>
      </c>
    </row>
    <row r="15" spans="1:21" x14ac:dyDescent="0.25">
      <c r="A15" s="17" t="s">
        <v>31</v>
      </c>
      <c r="B15" s="253">
        <v>46</v>
      </c>
      <c r="C15" s="55">
        <v>30</v>
      </c>
      <c r="D15" s="57">
        <f t="shared" si="2"/>
        <v>76</v>
      </c>
      <c r="E15" s="291">
        <v>3138.52</v>
      </c>
      <c r="F15" s="395">
        <v>51</v>
      </c>
      <c r="G15" s="396">
        <v>34</v>
      </c>
      <c r="H15" s="393">
        <f t="shared" si="3"/>
        <v>85</v>
      </c>
      <c r="I15" s="397">
        <v>3579.36</v>
      </c>
      <c r="J15" s="294">
        <v>57</v>
      </c>
      <c r="K15" s="71">
        <v>39</v>
      </c>
      <c r="L15" s="54">
        <f t="shared" si="4"/>
        <v>96</v>
      </c>
      <c r="M15" s="300">
        <v>4029.8</v>
      </c>
      <c r="N15" s="297">
        <v>56</v>
      </c>
      <c r="O15" s="170">
        <v>39</v>
      </c>
      <c r="P15" s="151">
        <f t="shared" si="5"/>
        <v>95</v>
      </c>
      <c r="Q15" s="306">
        <v>3981.82</v>
      </c>
      <c r="R15" s="303">
        <v>58</v>
      </c>
      <c r="S15" s="123">
        <v>40</v>
      </c>
      <c r="T15" s="122">
        <f t="shared" si="6"/>
        <v>98</v>
      </c>
      <c r="U15" s="230">
        <v>4125.76</v>
      </c>
    </row>
    <row r="16" spans="1:21" x14ac:dyDescent="0.25">
      <c r="A16" s="17" t="s">
        <v>32</v>
      </c>
      <c r="B16" s="253">
        <v>191</v>
      </c>
      <c r="C16" s="55">
        <v>85</v>
      </c>
      <c r="D16" s="57">
        <f t="shared" si="2"/>
        <v>276</v>
      </c>
      <c r="E16" s="501">
        <v>10868.9</v>
      </c>
      <c r="F16" s="395">
        <v>223</v>
      </c>
      <c r="G16" s="396">
        <v>112</v>
      </c>
      <c r="H16" s="393">
        <f t="shared" si="3"/>
        <v>335</v>
      </c>
      <c r="I16" s="397">
        <v>12950.09</v>
      </c>
      <c r="J16" s="294">
        <v>232</v>
      </c>
      <c r="K16" s="71">
        <v>121</v>
      </c>
      <c r="L16" s="54">
        <f t="shared" si="4"/>
        <v>353</v>
      </c>
      <c r="M16" s="300">
        <v>13741.78</v>
      </c>
      <c r="N16" s="297">
        <v>231</v>
      </c>
      <c r="O16" s="170">
        <v>125</v>
      </c>
      <c r="P16" s="151">
        <f t="shared" si="5"/>
        <v>356</v>
      </c>
      <c r="Q16" s="306">
        <v>13799.34</v>
      </c>
      <c r="R16" s="303">
        <v>228</v>
      </c>
      <c r="S16" s="123">
        <v>123</v>
      </c>
      <c r="T16" s="122">
        <f t="shared" si="6"/>
        <v>351</v>
      </c>
      <c r="U16" s="230">
        <v>13602.63</v>
      </c>
    </row>
    <row r="17" spans="1:21" x14ac:dyDescent="0.25">
      <c r="A17" s="17" t="s">
        <v>33</v>
      </c>
      <c r="B17" s="253">
        <v>113</v>
      </c>
      <c r="C17" s="55">
        <v>153</v>
      </c>
      <c r="D17" s="57">
        <f t="shared" si="2"/>
        <v>266</v>
      </c>
      <c r="E17" s="291">
        <v>11486.96</v>
      </c>
      <c r="F17" s="395">
        <v>122</v>
      </c>
      <c r="G17" s="396">
        <v>195</v>
      </c>
      <c r="H17" s="393">
        <f t="shared" si="3"/>
        <v>317</v>
      </c>
      <c r="I17" s="397">
        <v>13635.72</v>
      </c>
      <c r="J17" s="294">
        <v>123</v>
      </c>
      <c r="K17" s="71">
        <v>199</v>
      </c>
      <c r="L17" s="54">
        <f t="shared" si="4"/>
        <v>322</v>
      </c>
      <c r="M17" s="300">
        <v>13688.89</v>
      </c>
      <c r="N17" s="297">
        <v>120</v>
      </c>
      <c r="O17" s="170">
        <v>203</v>
      </c>
      <c r="P17" s="151">
        <f t="shared" si="5"/>
        <v>323</v>
      </c>
      <c r="Q17" s="306">
        <v>13708.09</v>
      </c>
      <c r="R17" s="303">
        <v>120</v>
      </c>
      <c r="S17" s="123">
        <v>205</v>
      </c>
      <c r="T17" s="122">
        <f t="shared" si="6"/>
        <v>325</v>
      </c>
      <c r="U17" s="230">
        <v>13780.06</v>
      </c>
    </row>
    <row r="18" spans="1:21" x14ac:dyDescent="0.25">
      <c r="A18" s="17" t="s">
        <v>34</v>
      </c>
      <c r="B18" s="253">
        <v>618</v>
      </c>
      <c r="C18" s="55">
        <v>106</v>
      </c>
      <c r="D18" s="57">
        <f t="shared" si="2"/>
        <v>724</v>
      </c>
      <c r="E18" s="291">
        <v>26290.52</v>
      </c>
      <c r="F18" s="395">
        <v>707</v>
      </c>
      <c r="G18" s="480">
        <v>134</v>
      </c>
      <c r="H18" s="393">
        <f t="shared" si="3"/>
        <v>841</v>
      </c>
      <c r="I18" s="397">
        <v>30376.83</v>
      </c>
      <c r="J18" s="294">
        <v>726</v>
      </c>
      <c r="K18" s="71">
        <v>142</v>
      </c>
      <c r="L18" s="54">
        <f t="shared" si="4"/>
        <v>868</v>
      </c>
      <c r="M18" s="300">
        <v>31125.27</v>
      </c>
      <c r="N18" s="297">
        <v>734</v>
      </c>
      <c r="O18" s="170">
        <v>141</v>
      </c>
      <c r="P18" s="151">
        <f t="shared" si="5"/>
        <v>875</v>
      </c>
      <c r="Q18" s="306">
        <v>31437.18</v>
      </c>
      <c r="R18" s="303">
        <v>734</v>
      </c>
      <c r="S18" s="123">
        <v>144</v>
      </c>
      <c r="T18" s="122">
        <f t="shared" si="6"/>
        <v>878</v>
      </c>
      <c r="U18" s="230">
        <v>30976.62</v>
      </c>
    </row>
    <row r="19" spans="1:21" x14ac:dyDescent="0.25">
      <c r="A19" s="17" t="s">
        <v>35</v>
      </c>
      <c r="B19" s="253">
        <v>1119</v>
      </c>
      <c r="C19" s="55">
        <v>262</v>
      </c>
      <c r="D19" s="57">
        <f t="shared" si="2"/>
        <v>1381</v>
      </c>
      <c r="E19" s="501">
        <v>51791.01</v>
      </c>
      <c r="F19" s="395">
        <v>1228</v>
      </c>
      <c r="G19" s="396">
        <v>327</v>
      </c>
      <c r="H19" s="393">
        <f t="shared" si="3"/>
        <v>1555</v>
      </c>
      <c r="I19" s="397">
        <v>57630.13</v>
      </c>
      <c r="J19" s="294">
        <v>1264</v>
      </c>
      <c r="K19" s="71">
        <v>339</v>
      </c>
      <c r="L19" s="54">
        <f t="shared" si="4"/>
        <v>1603</v>
      </c>
      <c r="M19" s="300">
        <v>59230.13</v>
      </c>
      <c r="N19" s="297">
        <v>1268</v>
      </c>
      <c r="O19" s="170">
        <v>349</v>
      </c>
      <c r="P19" s="151">
        <f t="shared" si="5"/>
        <v>1617</v>
      </c>
      <c r="Q19" s="306">
        <v>59947.62</v>
      </c>
      <c r="R19" s="303">
        <v>1264</v>
      </c>
      <c r="S19" s="123">
        <v>355</v>
      </c>
      <c r="T19" s="122">
        <f t="shared" si="6"/>
        <v>1619</v>
      </c>
      <c r="U19" s="230">
        <v>60067.55</v>
      </c>
    </row>
    <row r="20" spans="1:21" ht="15.75" thickBot="1" x14ac:dyDescent="0.3">
      <c r="A20" s="18" t="s">
        <v>36</v>
      </c>
      <c r="B20" s="254">
        <v>1174</v>
      </c>
      <c r="C20" s="80">
        <v>234</v>
      </c>
      <c r="D20" s="81">
        <f t="shared" si="2"/>
        <v>1408</v>
      </c>
      <c r="E20" s="292">
        <v>53162.83</v>
      </c>
      <c r="F20" s="398">
        <v>1339</v>
      </c>
      <c r="G20" s="399">
        <v>292</v>
      </c>
      <c r="H20" s="393">
        <f t="shared" si="3"/>
        <v>1631</v>
      </c>
      <c r="I20" s="401">
        <v>61027.1</v>
      </c>
      <c r="J20" s="295">
        <v>1393</v>
      </c>
      <c r="K20" s="85">
        <v>365</v>
      </c>
      <c r="L20" s="54">
        <f t="shared" si="4"/>
        <v>1758</v>
      </c>
      <c r="M20" s="301">
        <v>65076.59</v>
      </c>
      <c r="N20" s="298">
        <v>1394</v>
      </c>
      <c r="O20" s="172">
        <v>371</v>
      </c>
      <c r="P20" s="150">
        <f t="shared" si="5"/>
        <v>1765</v>
      </c>
      <c r="Q20" s="307">
        <v>65332.68</v>
      </c>
      <c r="R20" s="304">
        <v>1390</v>
      </c>
      <c r="S20" s="124">
        <v>370</v>
      </c>
      <c r="T20" s="122">
        <f t="shared" si="6"/>
        <v>1760</v>
      </c>
      <c r="U20" s="231">
        <v>64160.2</v>
      </c>
    </row>
    <row r="21" spans="1:21" ht="15.75" thickBot="1" x14ac:dyDescent="0.3">
      <c r="A21" s="78" t="s">
        <v>37</v>
      </c>
      <c r="B21" s="503">
        <f t="shared" ref="B21:U21" si="7">SUM(B13:B20)</f>
        <v>3372</v>
      </c>
      <c r="C21" s="504">
        <f t="shared" si="7"/>
        <v>920</v>
      </c>
      <c r="D21" s="502">
        <f t="shared" si="7"/>
        <v>4292</v>
      </c>
      <c r="E21" s="257">
        <f t="shared" si="7"/>
        <v>162985.85999999999</v>
      </c>
      <c r="F21" s="507">
        <f t="shared" si="7"/>
        <v>3797</v>
      </c>
      <c r="G21" s="508">
        <f t="shared" si="7"/>
        <v>1155</v>
      </c>
      <c r="H21" s="284">
        <f t="shared" si="7"/>
        <v>4952</v>
      </c>
      <c r="I21" s="404">
        <f t="shared" si="7"/>
        <v>186363.97</v>
      </c>
      <c r="J21" s="512">
        <f t="shared" si="7"/>
        <v>3925</v>
      </c>
      <c r="K21" s="512">
        <f t="shared" si="7"/>
        <v>1274</v>
      </c>
      <c r="L21" s="509">
        <f t="shared" si="7"/>
        <v>5199</v>
      </c>
      <c r="M21" s="68">
        <f t="shared" si="7"/>
        <v>194468.65</v>
      </c>
      <c r="N21" s="513">
        <f t="shared" si="7"/>
        <v>3931</v>
      </c>
      <c r="O21" s="513">
        <f t="shared" si="7"/>
        <v>1297</v>
      </c>
      <c r="P21" s="510">
        <f t="shared" si="7"/>
        <v>5228</v>
      </c>
      <c r="Q21" s="177">
        <f t="shared" si="7"/>
        <v>195666.94</v>
      </c>
      <c r="R21" s="514">
        <f t="shared" si="7"/>
        <v>3929</v>
      </c>
      <c r="S21" s="514">
        <f t="shared" si="7"/>
        <v>1306</v>
      </c>
      <c r="T21" s="511">
        <f t="shared" si="7"/>
        <v>5235</v>
      </c>
      <c r="U21" s="232">
        <f t="shared" si="7"/>
        <v>194505.74</v>
      </c>
    </row>
    <row r="22" spans="1:21" ht="15.75" thickBot="1" x14ac:dyDescent="0.3">
      <c r="A22" s="486"/>
      <c r="B22" s="258"/>
      <c r="C22" s="259"/>
      <c r="D22" s="260"/>
      <c r="E22" s="259"/>
      <c r="F22" s="258"/>
      <c r="G22" s="259"/>
      <c r="H22" s="258"/>
      <c r="I22" s="259"/>
      <c r="J22" s="258"/>
      <c r="K22" s="259"/>
      <c r="L22" s="260"/>
      <c r="M22" s="259"/>
      <c r="N22" s="261"/>
      <c r="O22" s="262"/>
      <c r="P22" s="263"/>
      <c r="Q22" s="262"/>
      <c r="R22" s="1"/>
      <c r="S22" s="1"/>
      <c r="T22" s="1"/>
      <c r="U22" s="1"/>
    </row>
    <row r="23" spans="1:21" ht="15.75" thickBot="1" x14ac:dyDescent="0.3">
      <c r="A23" s="487"/>
      <c r="B23" s="701" t="s">
        <v>154</v>
      </c>
      <c r="C23" s="673"/>
      <c r="D23" s="673"/>
      <c r="E23" s="674"/>
      <c r="F23" s="702" t="s">
        <v>155</v>
      </c>
      <c r="G23" s="675"/>
      <c r="H23" s="675"/>
      <c r="I23" s="676"/>
      <c r="J23" s="703" t="s">
        <v>156</v>
      </c>
      <c r="K23" s="683"/>
      <c r="L23" s="683"/>
      <c r="M23" s="684"/>
      <c r="N23" s="701" t="s">
        <v>157</v>
      </c>
      <c r="O23" s="673"/>
      <c r="P23" s="673"/>
      <c r="Q23" s="674"/>
      <c r="R23" s="704" t="s">
        <v>158</v>
      </c>
      <c r="S23" s="685"/>
      <c r="T23" s="685"/>
      <c r="U23" s="686"/>
    </row>
    <row r="24" spans="1:21" ht="26.25" thickBot="1" x14ac:dyDescent="0.3">
      <c r="A24" s="488"/>
      <c r="B24" s="248" t="s">
        <v>26</v>
      </c>
      <c r="C24" s="249" t="s">
        <v>27</v>
      </c>
      <c r="D24" s="250" t="s">
        <v>66</v>
      </c>
      <c r="E24" s="251" t="s">
        <v>48</v>
      </c>
      <c r="F24" s="264" t="s">
        <v>26</v>
      </c>
      <c r="G24" s="265" t="s">
        <v>27</v>
      </c>
      <c r="H24" s="266" t="s">
        <v>66</v>
      </c>
      <c r="I24" s="267" t="s">
        <v>48</v>
      </c>
      <c r="J24" s="366" t="s">
        <v>26</v>
      </c>
      <c r="K24" s="366" t="s">
        <v>27</v>
      </c>
      <c r="L24" s="367" t="s">
        <v>66</v>
      </c>
      <c r="M24" s="368" t="s">
        <v>47</v>
      </c>
      <c r="N24" s="248" t="s">
        <v>26</v>
      </c>
      <c r="O24" s="249" t="s">
        <v>27</v>
      </c>
      <c r="P24" s="250" t="s">
        <v>66</v>
      </c>
      <c r="Q24" s="251" t="s">
        <v>47</v>
      </c>
      <c r="R24" s="268" t="s">
        <v>26</v>
      </c>
      <c r="S24" s="269" t="s">
        <v>27</v>
      </c>
      <c r="T24" s="270" t="s">
        <v>66</v>
      </c>
      <c r="U24" s="271" t="s">
        <v>47</v>
      </c>
    </row>
    <row r="25" spans="1:21" x14ac:dyDescent="0.25">
      <c r="A25" s="16" t="s">
        <v>29</v>
      </c>
      <c r="B25" s="131">
        <v>58</v>
      </c>
      <c r="C25" s="102">
        <v>21</v>
      </c>
      <c r="D25" s="103">
        <f>SUM(B25+C25)</f>
        <v>79</v>
      </c>
      <c r="E25" s="308">
        <v>2653.37</v>
      </c>
      <c r="F25" s="497">
        <v>59</v>
      </c>
      <c r="G25" s="138">
        <v>21</v>
      </c>
      <c r="H25" s="140">
        <f>SUM(F25+G25)</f>
        <v>80</v>
      </c>
      <c r="I25" s="311">
        <v>2917.26</v>
      </c>
      <c r="J25" s="369">
        <v>65</v>
      </c>
      <c r="K25" s="370">
        <v>23</v>
      </c>
      <c r="L25" s="491">
        <f>SUM(J25+K25)</f>
        <v>88</v>
      </c>
      <c r="M25" s="372">
        <v>3517.03</v>
      </c>
      <c r="N25" s="493">
        <v>63</v>
      </c>
      <c r="O25" s="102">
        <v>22</v>
      </c>
      <c r="P25" s="103">
        <f>SUM(N25+O25)</f>
        <v>85</v>
      </c>
      <c r="Q25" s="314">
        <v>3090</v>
      </c>
      <c r="R25" s="181">
        <v>60</v>
      </c>
      <c r="S25" s="182">
        <v>19</v>
      </c>
      <c r="T25" s="317">
        <f>SUM(R25+S25)</f>
        <v>79</v>
      </c>
      <c r="U25" s="318">
        <v>2840.5</v>
      </c>
    </row>
    <row r="26" spans="1:21" x14ac:dyDescent="0.25">
      <c r="A26" s="17" t="s">
        <v>30</v>
      </c>
      <c r="B26" s="132">
        <v>71</v>
      </c>
      <c r="C26" s="105">
        <v>49</v>
      </c>
      <c r="D26" s="106">
        <f t="shared" ref="D26:D32" si="8">SUM(B26+C26)</f>
        <v>120</v>
      </c>
      <c r="E26" s="309">
        <v>4774.09</v>
      </c>
      <c r="F26" s="498">
        <v>71</v>
      </c>
      <c r="G26" s="142">
        <v>49</v>
      </c>
      <c r="H26" s="144">
        <f t="shared" ref="H26:H32" si="9">SUM(F26+G26)</f>
        <v>120</v>
      </c>
      <c r="I26" s="312">
        <v>4606.2</v>
      </c>
      <c r="J26" s="373">
        <v>71</v>
      </c>
      <c r="K26" s="374">
        <v>49</v>
      </c>
      <c r="L26" s="377">
        <f t="shared" ref="L26:L32" si="10">SUM(J26+K26)</f>
        <v>120</v>
      </c>
      <c r="M26" s="376">
        <v>4606.2</v>
      </c>
      <c r="N26" s="494">
        <v>71</v>
      </c>
      <c r="O26" s="105">
        <v>49</v>
      </c>
      <c r="P26" s="106">
        <f t="shared" ref="P26:P32" si="11">SUM(N26+O26)</f>
        <v>120</v>
      </c>
      <c r="Q26" s="315">
        <v>4606.2</v>
      </c>
      <c r="R26" s="272">
        <v>58</v>
      </c>
      <c r="S26" s="186">
        <v>32</v>
      </c>
      <c r="T26" s="321">
        <f t="shared" ref="T26:T32" si="12">SUM(R26+S26)</f>
        <v>90</v>
      </c>
      <c r="U26" s="320">
        <v>3435.46</v>
      </c>
    </row>
    <row r="27" spans="1:21" x14ac:dyDescent="0.25">
      <c r="A27" s="17" t="s">
        <v>31</v>
      </c>
      <c r="B27" s="132">
        <v>57</v>
      </c>
      <c r="C27" s="105">
        <v>38</v>
      </c>
      <c r="D27" s="106">
        <f t="shared" si="8"/>
        <v>95</v>
      </c>
      <c r="E27" s="309">
        <v>3852.91</v>
      </c>
      <c r="F27" s="498">
        <v>57</v>
      </c>
      <c r="G27" s="142">
        <v>40</v>
      </c>
      <c r="H27" s="144">
        <f t="shared" si="9"/>
        <v>97</v>
      </c>
      <c r="I27" s="312">
        <v>3934.48</v>
      </c>
      <c r="J27" s="373">
        <v>57</v>
      </c>
      <c r="K27" s="374">
        <v>40</v>
      </c>
      <c r="L27" s="377">
        <f t="shared" si="10"/>
        <v>97</v>
      </c>
      <c r="M27" s="376">
        <v>3934.48</v>
      </c>
      <c r="N27" s="494">
        <v>57</v>
      </c>
      <c r="O27" s="105">
        <v>40</v>
      </c>
      <c r="P27" s="106">
        <f t="shared" si="11"/>
        <v>97</v>
      </c>
      <c r="Q27" s="315">
        <v>3934.48</v>
      </c>
      <c r="R27" s="272">
        <v>40</v>
      </c>
      <c r="S27" s="186">
        <v>37</v>
      </c>
      <c r="T27" s="321">
        <f t="shared" si="12"/>
        <v>77</v>
      </c>
      <c r="U27" s="320">
        <v>3080.42</v>
      </c>
    </row>
    <row r="28" spans="1:21" x14ac:dyDescent="0.25">
      <c r="A28" s="17" t="s">
        <v>32</v>
      </c>
      <c r="B28" s="132">
        <v>220</v>
      </c>
      <c r="C28" s="105">
        <v>109</v>
      </c>
      <c r="D28" s="106">
        <f t="shared" si="8"/>
        <v>329</v>
      </c>
      <c r="E28" s="309">
        <v>12643.01</v>
      </c>
      <c r="F28" s="498">
        <v>223</v>
      </c>
      <c r="G28" s="142">
        <v>111</v>
      </c>
      <c r="H28" s="144">
        <f t="shared" si="9"/>
        <v>334</v>
      </c>
      <c r="I28" s="312">
        <v>12926.1</v>
      </c>
      <c r="J28" s="373">
        <v>222</v>
      </c>
      <c r="K28" s="374">
        <v>111</v>
      </c>
      <c r="L28" s="377">
        <f t="shared" si="10"/>
        <v>333</v>
      </c>
      <c r="M28" s="376">
        <v>12844.53</v>
      </c>
      <c r="N28" s="494">
        <v>221</v>
      </c>
      <c r="O28" s="105">
        <v>111</v>
      </c>
      <c r="P28" s="106">
        <f t="shared" si="11"/>
        <v>332</v>
      </c>
      <c r="Q28" s="315">
        <v>12796.55</v>
      </c>
      <c r="R28" s="272">
        <v>177</v>
      </c>
      <c r="S28" s="186">
        <v>81</v>
      </c>
      <c r="T28" s="321">
        <f t="shared" si="12"/>
        <v>258</v>
      </c>
      <c r="U28" s="320">
        <v>10008.799999999999</v>
      </c>
    </row>
    <row r="29" spans="1:21" x14ac:dyDescent="0.25">
      <c r="A29" s="17" t="s">
        <v>33</v>
      </c>
      <c r="B29" s="132">
        <v>121</v>
      </c>
      <c r="C29" s="105">
        <v>205</v>
      </c>
      <c r="D29" s="106">
        <f t="shared" si="8"/>
        <v>326</v>
      </c>
      <c r="E29" s="309">
        <v>13636.16</v>
      </c>
      <c r="F29" s="498">
        <v>120</v>
      </c>
      <c r="G29" s="142">
        <v>206</v>
      </c>
      <c r="H29" s="144">
        <f t="shared" si="9"/>
        <v>326</v>
      </c>
      <c r="I29" s="312">
        <v>13640.95</v>
      </c>
      <c r="J29" s="373">
        <v>120</v>
      </c>
      <c r="K29" s="374">
        <v>206</v>
      </c>
      <c r="L29" s="377">
        <f t="shared" si="10"/>
        <v>326</v>
      </c>
      <c r="M29" s="376">
        <v>13640.95</v>
      </c>
      <c r="N29" s="494">
        <v>121</v>
      </c>
      <c r="O29" s="105">
        <v>207</v>
      </c>
      <c r="P29" s="106">
        <f t="shared" si="11"/>
        <v>328</v>
      </c>
      <c r="Q29" s="315">
        <v>13741.72</v>
      </c>
      <c r="R29" s="272">
        <v>86</v>
      </c>
      <c r="S29" s="186">
        <v>148</v>
      </c>
      <c r="T29" s="321">
        <f t="shared" si="12"/>
        <v>234</v>
      </c>
      <c r="U29" s="320">
        <v>9936.82</v>
      </c>
    </row>
    <row r="30" spans="1:21" x14ac:dyDescent="0.25">
      <c r="A30" s="17" t="s">
        <v>34</v>
      </c>
      <c r="B30" s="132">
        <v>682</v>
      </c>
      <c r="C30" s="105">
        <v>137</v>
      </c>
      <c r="D30" s="106">
        <f t="shared" si="8"/>
        <v>819</v>
      </c>
      <c r="E30" s="309">
        <v>30021.41</v>
      </c>
      <c r="F30" s="498">
        <v>688</v>
      </c>
      <c r="G30" s="142">
        <v>143</v>
      </c>
      <c r="H30" s="144">
        <f t="shared" si="9"/>
        <v>831</v>
      </c>
      <c r="I30" s="312">
        <v>30328.49</v>
      </c>
      <c r="J30" s="373">
        <v>674</v>
      </c>
      <c r="K30" s="374">
        <v>144</v>
      </c>
      <c r="L30" s="377">
        <f t="shared" si="10"/>
        <v>818</v>
      </c>
      <c r="M30" s="376">
        <v>30171.360000000001</v>
      </c>
      <c r="N30" s="494">
        <v>672</v>
      </c>
      <c r="O30" s="105">
        <v>144</v>
      </c>
      <c r="P30" s="106">
        <f t="shared" si="11"/>
        <v>816</v>
      </c>
      <c r="Q30" s="315">
        <v>30165.75</v>
      </c>
      <c r="R30" s="272">
        <v>557</v>
      </c>
      <c r="S30" s="186">
        <v>116</v>
      </c>
      <c r="T30" s="321">
        <f t="shared" si="12"/>
        <v>673</v>
      </c>
      <c r="U30" s="320">
        <v>24733.06</v>
      </c>
    </row>
    <row r="31" spans="1:21" x14ac:dyDescent="0.25">
      <c r="A31" s="17" t="s">
        <v>35</v>
      </c>
      <c r="B31" s="132">
        <v>1231</v>
      </c>
      <c r="C31" s="105">
        <v>341</v>
      </c>
      <c r="D31" s="106">
        <f t="shared" si="8"/>
        <v>1572</v>
      </c>
      <c r="E31" s="309">
        <v>60940.76</v>
      </c>
      <c r="F31" s="498">
        <v>1272</v>
      </c>
      <c r="G31" s="142">
        <v>350</v>
      </c>
      <c r="H31" s="144">
        <f t="shared" si="9"/>
        <v>1622</v>
      </c>
      <c r="I31" s="312">
        <v>62932</v>
      </c>
      <c r="J31" s="373">
        <v>1276</v>
      </c>
      <c r="K31" s="374">
        <v>353</v>
      </c>
      <c r="L31" s="377">
        <f t="shared" si="10"/>
        <v>1629</v>
      </c>
      <c r="M31" s="376">
        <v>63099.95</v>
      </c>
      <c r="N31" s="494">
        <v>1278</v>
      </c>
      <c r="O31" s="105">
        <v>348</v>
      </c>
      <c r="P31" s="106">
        <f t="shared" si="11"/>
        <v>1626</v>
      </c>
      <c r="Q31" s="315">
        <v>63095.14</v>
      </c>
      <c r="R31" s="272">
        <v>1009</v>
      </c>
      <c r="S31" s="186">
        <v>258</v>
      </c>
      <c r="T31" s="321">
        <f t="shared" si="12"/>
        <v>1267</v>
      </c>
      <c r="U31" s="320">
        <v>48907.07</v>
      </c>
    </row>
    <row r="32" spans="1:21" ht="15.75" thickBot="1" x14ac:dyDescent="0.3">
      <c r="A32" s="18" t="s">
        <v>36</v>
      </c>
      <c r="B32" s="133">
        <v>1479</v>
      </c>
      <c r="C32" s="108">
        <v>555</v>
      </c>
      <c r="D32" s="122">
        <f t="shared" si="8"/>
        <v>2034</v>
      </c>
      <c r="E32" s="310">
        <v>82205.490000000005</v>
      </c>
      <c r="F32" s="499">
        <v>1485</v>
      </c>
      <c r="G32" s="146">
        <v>548</v>
      </c>
      <c r="H32" s="223">
        <f t="shared" si="9"/>
        <v>2033</v>
      </c>
      <c r="I32" s="313">
        <v>82661.5</v>
      </c>
      <c r="J32" s="379">
        <v>1494</v>
      </c>
      <c r="K32" s="380">
        <v>543</v>
      </c>
      <c r="L32" s="580">
        <f t="shared" si="10"/>
        <v>2037</v>
      </c>
      <c r="M32" s="382">
        <v>82306.679999999993</v>
      </c>
      <c r="N32" s="495">
        <v>1491</v>
      </c>
      <c r="O32" s="492">
        <v>538</v>
      </c>
      <c r="P32" s="122">
        <f t="shared" si="11"/>
        <v>2029</v>
      </c>
      <c r="Q32" s="489">
        <v>81711.5</v>
      </c>
      <c r="R32" s="273">
        <v>1302</v>
      </c>
      <c r="S32" s="274">
        <v>484</v>
      </c>
      <c r="T32" s="496">
        <f t="shared" si="12"/>
        <v>1786</v>
      </c>
      <c r="U32" s="322">
        <v>72441.62</v>
      </c>
    </row>
    <row r="33" spans="1:21" ht="15.75" thickBot="1" x14ac:dyDescent="0.3">
      <c r="A33" s="194" t="s">
        <v>37</v>
      </c>
      <c r="B33" s="515">
        <f t="shared" ref="B33:U33" si="13">SUM(B25:B32)</f>
        <v>3919</v>
      </c>
      <c r="C33" s="515">
        <f t="shared" si="13"/>
        <v>1455</v>
      </c>
      <c r="D33" s="511">
        <f t="shared" si="13"/>
        <v>5374</v>
      </c>
      <c r="E33" s="277">
        <f t="shared" si="13"/>
        <v>210727.2</v>
      </c>
      <c r="F33" s="280">
        <f t="shared" si="13"/>
        <v>3975</v>
      </c>
      <c r="G33" s="280">
        <f t="shared" si="13"/>
        <v>1468</v>
      </c>
      <c r="H33" s="280">
        <f t="shared" si="13"/>
        <v>5443</v>
      </c>
      <c r="I33" s="281">
        <f t="shared" si="13"/>
        <v>213946.98</v>
      </c>
      <c r="J33" s="516">
        <f t="shared" si="13"/>
        <v>3979</v>
      </c>
      <c r="K33" s="516">
        <f t="shared" si="13"/>
        <v>1469</v>
      </c>
      <c r="L33" s="385">
        <f t="shared" si="13"/>
        <v>5448</v>
      </c>
      <c r="M33" s="386">
        <f t="shared" si="13"/>
        <v>214121.18</v>
      </c>
      <c r="N33" s="518">
        <f t="shared" si="13"/>
        <v>3974</v>
      </c>
      <c r="O33" s="519">
        <f t="shared" si="13"/>
        <v>1459</v>
      </c>
      <c r="P33" s="593">
        <f t="shared" si="13"/>
        <v>5433</v>
      </c>
      <c r="Q33" s="592">
        <f t="shared" si="13"/>
        <v>213141.34</v>
      </c>
      <c r="R33" s="517">
        <f t="shared" si="13"/>
        <v>3289</v>
      </c>
      <c r="S33" s="517">
        <f t="shared" si="13"/>
        <v>1175</v>
      </c>
      <c r="T33" s="288">
        <f t="shared" si="13"/>
        <v>4464</v>
      </c>
      <c r="U33" s="289">
        <f t="shared" si="13"/>
        <v>175383.75</v>
      </c>
    </row>
    <row r="35" spans="1:21" x14ac:dyDescent="0.25">
      <c r="A35" s="468" t="s">
        <v>78</v>
      </c>
      <c r="B35" s="469"/>
      <c r="C35" s="469"/>
      <c r="D35" s="469"/>
      <c r="E35" s="469"/>
      <c r="F35" s="695" t="s">
        <v>108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</row>
    <row r="36" spans="1:21" s="471" customFormat="1" ht="16.5" x14ac:dyDescent="0.3">
      <c r="A36" s="470"/>
      <c r="B36" s="470"/>
      <c r="C36" s="470"/>
      <c r="D36" s="470"/>
      <c r="E36" s="470"/>
    </row>
    <row r="38" spans="1:21" s="470" customFormat="1" ht="12.75" x14ac:dyDescent="0.2">
      <c r="A38" s="695" t="s">
        <v>81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</row>
  </sheetData>
  <mergeCells count="47">
    <mergeCell ref="A38:U38"/>
    <mergeCell ref="B23:E23"/>
    <mergeCell ref="F23:I23"/>
    <mergeCell ref="J23:M23"/>
    <mergeCell ref="N23:Q23"/>
    <mergeCell ref="R23:U23"/>
    <mergeCell ref="F35:U35"/>
    <mergeCell ref="I7:J7"/>
    <mergeCell ref="N7:P7"/>
    <mergeCell ref="Q7:S7"/>
    <mergeCell ref="T7:U7"/>
    <mergeCell ref="B11:E11"/>
    <mergeCell ref="F11:I11"/>
    <mergeCell ref="J11:M11"/>
    <mergeCell ref="N11:Q11"/>
    <mergeCell ref="R11:U11"/>
    <mergeCell ref="T6:U6"/>
    <mergeCell ref="D5:E5"/>
    <mergeCell ref="F5:H5"/>
    <mergeCell ref="I5:J5"/>
    <mergeCell ref="N5:P5"/>
    <mergeCell ref="Q5:S5"/>
    <mergeCell ref="T5:U5"/>
    <mergeCell ref="D6:E6"/>
    <mergeCell ref="F6:H6"/>
    <mergeCell ref="I6:J6"/>
    <mergeCell ref="N6:P6"/>
    <mergeCell ref="Q6:S6"/>
    <mergeCell ref="T4:U4"/>
    <mergeCell ref="D3:E3"/>
    <mergeCell ref="F3:H3"/>
    <mergeCell ref="I3:J3"/>
    <mergeCell ref="N3:P3"/>
    <mergeCell ref="Q3:S3"/>
    <mergeCell ref="T3:U3"/>
    <mergeCell ref="D4:E4"/>
    <mergeCell ref="F4:H4"/>
    <mergeCell ref="I4:J4"/>
    <mergeCell ref="N4:P4"/>
    <mergeCell ref="Q4:S4"/>
    <mergeCell ref="B1:U1"/>
    <mergeCell ref="D2:E2"/>
    <mergeCell ref="F2:H2"/>
    <mergeCell ref="I2:J2"/>
    <mergeCell ref="N2:P2"/>
    <mergeCell ref="Q2:S2"/>
    <mergeCell ref="T2:U2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 </vt:lpstr>
      <vt:lpstr>2019-2020</vt:lpstr>
      <vt:lpstr>2020-2021</vt:lpstr>
      <vt:lpstr>2021-2022</vt:lpstr>
      <vt:lpstr>Súhrn_2011-2021</vt:lpstr>
      <vt:lpstr>Súhrn_2021.....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Ruzena Grochova</dc:creator>
  <cp:lastModifiedBy>Uliankova Agata</cp:lastModifiedBy>
  <cp:lastPrinted>2017-01-20T09:54:02Z</cp:lastPrinted>
  <dcterms:created xsi:type="dcterms:W3CDTF">2013-01-23T11:44:45Z</dcterms:created>
  <dcterms:modified xsi:type="dcterms:W3CDTF">2022-09-20T08:59:47Z</dcterms:modified>
</cp:coreProperties>
</file>