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PK2024\SPRACOVANIE2\TLAC2st\"/>
    </mc:Choice>
  </mc:AlternateContent>
  <bookViews>
    <workbookView xWindow="0" yWindow="30" windowWidth="7485" windowHeight="4140" tabRatio="689"/>
  </bookViews>
  <sheets>
    <sheet name="OBSAH" sheetId="37" r:id="rId1"/>
    <sheet name="Úvod" sheetId="38" r:id="rId2"/>
    <sheet name=" VŠ" sheetId="35" r:id="rId3"/>
    <sheet name="T 01" sheetId="15" r:id="rId4"/>
    <sheet name="T 02" sheetId="16" r:id="rId5"/>
    <sheet name="T 03" sheetId="17" r:id="rId6"/>
    <sheet name="T 04" sheetId="18" r:id="rId7"/>
    <sheet name="T 05" sheetId="31" r:id="rId8"/>
    <sheet name="T 07a" sheetId="30" r:id="rId9"/>
    <sheet name="T 07b" sheetId="29" r:id="rId10"/>
    <sheet name="T 08" sheetId="28" r:id="rId11"/>
    <sheet name="T 10" sheetId="27" r:id="rId12"/>
    <sheet name="T 13" sheetId="26" r:id="rId13"/>
    <sheet name="T 15" sheetId="24" r:id="rId14"/>
    <sheet name="T 15e" sheetId="23" r:id="rId15"/>
    <sheet name="T 14" sheetId="25" r:id="rId16"/>
    <sheet name="G 11" sheetId="33" r:id="rId17"/>
    <sheet name="T 16" sheetId="22" r:id="rId18"/>
    <sheet name="G 12" sheetId="34" r:id="rId19"/>
    <sheet name="T 17" sheetId="21" r:id="rId20"/>
    <sheet name="T 19" sheetId="20" r:id="rId21"/>
    <sheet name="T 20" sheetId="19" r:id="rId22"/>
  </sheets>
  <definedNames>
    <definedName name="_xlnm.Print_Titles" localSheetId="3">'T 01'!$2:$2</definedName>
    <definedName name="_xlnm.Print_Titles" localSheetId="4">'T 02'!$2:$2</definedName>
    <definedName name="_xlnm.Print_Titles" localSheetId="5">'T 03'!$2:$2</definedName>
    <definedName name="_xlnm.Print_Titles" localSheetId="6">'T 04'!$3:$5</definedName>
    <definedName name="_xlnm.Print_Titles" localSheetId="7">'T 05'!$2:$5</definedName>
    <definedName name="_xlnm.Print_Titles" localSheetId="8">'T 07a'!$3:$3</definedName>
    <definedName name="_xlnm.Print_Titles" localSheetId="9">'T 07b'!$2:$2</definedName>
    <definedName name="_xlnm.Print_Titles" localSheetId="11">'T 10'!$2:$6</definedName>
    <definedName name="_xlnm.Print_Titles" localSheetId="12">'T 13'!$4:$5</definedName>
    <definedName name="_xlnm.Print_Titles" localSheetId="19">'T 17'!$2:$4</definedName>
    <definedName name="_xlnm.Print_Titles" localSheetId="20">'T 19'!$3:$6</definedName>
    <definedName name="_xlnm.Print_Titles" localSheetId="21">'T 20'!$2:$4</definedName>
    <definedName name="_xlnm.Print_Area" localSheetId="2">' VŠ'!$A$2:$B$207</definedName>
    <definedName name="_xlnm.Print_Area" localSheetId="16">'G 11'!$B$1:$O$38</definedName>
    <definedName name="_xlnm.Print_Area" localSheetId="18">'G 12'!$B$1:$O$38</definedName>
    <definedName name="_xlnm.Print_Area" localSheetId="0">OBSAH!$B$2:$D$47</definedName>
    <definedName name="_xlnm.Print_Area" localSheetId="3">'T 01'!$B$1:$N$161</definedName>
    <definedName name="_xlnm.Print_Area" localSheetId="4">'T 02'!$B$1:$N$113</definedName>
    <definedName name="_xlnm.Print_Area" localSheetId="5">'T 03'!$B$1:$N$170</definedName>
    <definedName name="_xlnm.Print_Area" localSheetId="6">'T 04'!$B$1:$T$76</definedName>
    <definedName name="_xlnm.Print_Area" localSheetId="7">'T 05'!$B$1:$T$77</definedName>
    <definedName name="_xlnm.Print_Area" localSheetId="8">'T 07a'!$B$2:$L$213</definedName>
    <definedName name="_xlnm.Print_Area" localSheetId="9">'T 07b'!$B$1:$M$63</definedName>
    <definedName name="_xlnm.Print_Area" localSheetId="10">'T 08'!$B$1:$T$18</definedName>
    <definedName name="_xlnm.Print_Area" localSheetId="11">'T 10'!$B$1:$K$310</definedName>
    <definedName name="_xlnm.Print_Area" localSheetId="12">'T 13'!$B$2:$T$99</definedName>
    <definedName name="_xlnm.Print_Area" localSheetId="15">'T 14'!$B$1:$K$36</definedName>
    <definedName name="_xlnm.Print_Area" localSheetId="13">'T 15'!$B$1:$O$30</definedName>
    <definedName name="_xlnm.Print_Area" localSheetId="14">'T 15e'!$B$1:$P$20</definedName>
    <definedName name="_xlnm.Print_Area" localSheetId="17">'T 16'!$B$1:$L$17</definedName>
    <definedName name="_xlnm.Print_Area" localSheetId="19">'T 17'!$B$1:$Q$43</definedName>
    <definedName name="_xlnm.Print_Area" localSheetId="20">'T 19'!$B$1:$I$47</definedName>
    <definedName name="_xlnm.Print_Area" localSheetId="1">Úvod!$B$2:$D$57</definedName>
    <definedName name="Z_B7CE94CF_6149_4BFC_ACB2_95225FCC02BA_.wvu.Cols" localSheetId="0" hidden="1">OBSAH!$F:$IV,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OBSAH!#REF!</definedName>
    <definedName name="Z_B7CE94CF_6149_4BFC_ACB2_95225FCC02BA_.wvu.Cols" localSheetId="1" hidden="1">Úvod!$F:$IV,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Úvod!#REF!</definedName>
    <definedName name="Z_B7CE94CF_6149_4BFC_ACB2_95225FCC02BA_.wvu.PrintArea" localSheetId="0" hidden="1">OBSAH!$B$1:$D$46</definedName>
    <definedName name="Z_B7CE94CF_6149_4BFC_ACB2_95225FCC02BA_.wvu.PrintArea" localSheetId="1" hidden="1">Úvod!$B$2:$D$57</definedName>
  </definedNames>
  <calcPr calcId="162913"/>
</workbook>
</file>

<file path=xl/calcChain.xml><?xml version="1.0" encoding="utf-8"?>
<calcChain xmlns="http://schemas.openxmlformats.org/spreadsheetml/2006/main">
  <c r="I11" i="34" l="1"/>
  <c r="H11" i="34"/>
  <c r="J11" i="34" s="1"/>
  <c r="F11" i="34"/>
  <c r="J10" i="34"/>
  <c r="M10" i="34" s="1"/>
  <c r="F10" i="34"/>
  <c r="J9" i="34"/>
  <c r="M9" i="34" s="1"/>
  <c r="F9" i="34"/>
  <c r="J8" i="34"/>
  <c r="M8" i="34" s="1"/>
  <c r="F8" i="34"/>
  <c r="J7" i="34"/>
  <c r="M7" i="34" s="1"/>
  <c r="F7" i="34"/>
  <c r="J6" i="34"/>
  <c r="M6" i="34" s="1"/>
  <c r="F6" i="34"/>
  <c r="J5" i="34"/>
  <c r="M5" i="34" s="1"/>
  <c r="F5" i="34"/>
  <c r="J4" i="34"/>
  <c r="M4" i="34" s="1"/>
  <c r="F4" i="34"/>
  <c r="M11" i="34" l="1"/>
  <c r="L11" i="34"/>
  <c r="L4" i="34"/>
  <c r="L5" i="34"/>
  <c r="L6" i="34"/>
  <c r="L7" i="34"/>
  <c r="L8" i="34"/>
  <c r="L9" i="34"/>
  <c r="L10" i="34"/>
  <c r="K7" i="33" l="1"/>
  <c r="J7" i="33"/>
  <c r="H7" i="33"/>
  <c r="G7" i="33"/>
  <c r="E7" i="33"/>
  <c r="D7" i="33"/>
  <c r="Q75" i="31" l="1"/>
  <c r="O75" i="31"/>
  <c r="K75" i="31"/>
  <c r="I75" i="31"/>
  <c r="E75" i="31"/>
  <c r="C75" i="31"/>
  <c r="Q73" i="31"/>
  <c r="O73" i="31"/>
  <c r="K73" i="31"/>
  <c r="I73" i="31"/>
  <c r="E73" i="31"/>
  <c r="C73" i="31"/>
  <c r="Q71" i="31"/>
  <c r="O71" i="31"/>
  <c r="K71" i="31"/>
  <c r="I71" i="31"/>
  <c r="E71" i="31"/>
  <c r="C71" i="31"/>
  <c r="Q69" i="31"/>
  <c r="O69" i="31"/>
  <c r="K69" i="31"/>
  <c r="I69" i="31"/>
  <c r="E69" i="31"/>
  <c r="C69" i="31"/>
  <c r="Q67" i="31"/>
  <c r="O67" i="31"/>
  <c r="K67" i="31"/>
  <c r="I67" i="31"/>
  <c r="E67" i="31"/>
  <c r="C67" i="31"/>
  <c r="Q65" i="31"/>
  <c r="O65" i="31"/>
  <c r="K65" i="31"/>
  <c r="I65" i="31"/>
  <c r="E65" i="31"/>
  <c r="C65" i="31"/>
  <c r="Q63" i="31"/>
  <c r="O63" i="31"/>
  <c r="K63" i="31"/>
  <c r="I63" i="31"/>
  <c r="E63" i="31"/>
  <c r="C63" i="31"/>
  <c r="Q61" i="31"/>
  <c r="O61" i="31"/>
  <c r="K61" i="31"/>
  <c r="I61" i="31"/>
  <c r="E61" i="31"/>
  <c r="C61" i="31"/>
  <c r="Q59" i="31"/>
  <c r="O59" i="31"/>
  <c r="K59" i="31"/>
  <c r="I59" i="31"/>
  <c r="E59" i="31"/>
  <c r="C59" i="31"/>
  <c r="Q57" i="31"/>
  <c r="O57" i="31"/>
  <c r="K57" i="31"/>
  <c r="I57" i="31"/>
  <c r="E57" i="31"/>
  <c r="C57" i="31"/>
  <c r="Q55" i="31"/>
  <c r="O55" i="31"/>
  <c r="K55" i="31"/>
  <c r="I55" i="31"/>
  <c r="E55" i="31"/>
  <c r="C55" i="31"/>
  <c r="Q53" i="31"/>
  <c r="O53" i="31"/>
  <c r="K53" i="31"/>
  <c r="I53" i="31"/>
  <c r="E53" i="31"/>
  <c r="C53" i="31"/>
  <c r="Q51" i="31"/>
  <c r="O51" i="31"/>
  <c r="K51" i="31"/>
  <c r="I51" i="31"/>
  <c r="E51" i="31"/>
  <c r="C51" i="31"/>
  <c r="Q49" i="31"/>
  <c r="O49" i="31"/>
  <c r="K49" i="31"/>
  <c r="I49" i="31"/>
  <c r="E49" i="31"/>
  <c r="C49" i="31"/>
  <c r="Q47" i="31"/>
  <c r="O47" i="31"/>
  <c r="K47" i="31"/>
  <c r="I47" i="31"/>
  <c r="E47" i="31"/>
  <c r="C47" i="31"/>
  <c r="Q45" i="31"/>
  <c r="O45" i="31"/>
  <c r="K45" i="31"/>
  <c r="I45" i="31"/>
  <c r="E45" i="31"/>
  <c r="C45" i="31"/>
  <c r="Q43" i="31"/>
  <c r="O43" i="31"/>
  <c r="K43" i="31"/>
  <c r="I43" i="31"/>
  <c r="E43" i="31"/>
  <c r="C43" i="31"/>
  <c r="Q41" i="31"/>
  <c r="O41" i="31"/>
  <c r="K41" i="31"/>
  <c r="I41" i="31"/>
  <c r="E41" i="31"/>
  <c r="C41" i="31"/>
  <c r="Q39" i="31"/>
  <c r="O39" i="31"/>
  <c r="K39" i="31"/>
  <c r="I39" i="31"/>
  <c r="E39" i="31"/>
  <c r="C39" i="31"/>
  <c r="Q37" i="31"/>
  <c r="O37" i="31"/>
  <c r="K37" i="31"/>
  <c r="I37" i="31"/>
  <c r="E37" i="31"/>
  <c r="C37" i="31"/>
  <c r="Q35" i="31"/>
  <c r="O35" i="31"/>
  <c r="K35" i="31"/>
  <c r="I35" i="31"/>
  <c r="E35" i="31"/>
  <c r="C35" i="31"/>
  <c r="Q33" i="31"/>
  <c r="O33" i="31"/>
  <c r="K33" i="31"/>
  <c r="I33" i="31"/>
  <c r="E33" i="31"/>
  <c r="C33" i="31"/>
  <c r="Q31" i="31"/>
  <c r="O31" i="31"/>
  <c r="K31" i="31"/>
  <c r="I31" i="31"/>
  <c r="E31" i="31"/>
  <c r="C31" i="31"/>
  <c r="Q29" i="31"/>
  <c r="O29" i="31"/>
  <c r="K29" i="31"/>
  <c r="I29" i="31"/>
  <c r="E29" i="31"/>
  <c r="C29" i="31"/>
  <c r="Q27" i="31"/>
  <c r="O27" i="31"/>
  <c r="K27" i="31"/>
  <c r="I27" i="31"/>
  <c r="E27" i="31"/>
  <c r="C27" i="31"/>
  <c r="Q25" i="31"/>
  <c r="O25" i="31"/>
  <c r="K25" i="31"/>
  <c r="I25" i="31"/>
  <c r="E25" i="31"/>
  <c r="C25" i="31"/>
  <c r="Q23" i="31"/>
  <c r="O23" i="31"/>
  <c r="K23" i="31"/>
  <c r="I23" i="31"/>
  <c r="E23" i="31"/>
  <c r="C23" i="31"/>
  <c r="Q21" i="31"/>
  <c r="O21" i="31"/>
  <c r="K21" i="31"/>
  <c r="I21" i="31"/>
  <c r="E21" i="31"/>
  <c r="C21" i="31"/>
  <c r="Q19" i="31"/>
  <c r="O19" i="31"/>
  <c r="K19" i="31"/>
  <c r="I19" i="31"/>
  <c r="E19" i="31"/>
  <c r="C19" i="31"/>
  <c r="Q17" i="31"/>
  <c r="O17" i="31"/>
  <c r="K17" i="31"/>
  <c r="I17" i="31"/>
  <c r="E17" i="31"/>
  <c r="C17" i="31"/>
  <c r="Q15" i="31"/>
  <c r="O15" i="31"/>
  <c r="K15" i="31"/>
  <c r="I15" i="31"/>
  <c r="E15" i="31"/>
  <c r="C15" i="31"/>
  <c r="Q13" i="31"/>
  <c r="O13" i="31"/>
  <c r="K13" i="31"/>
  <c r="I13" i="31"/>
  <c r="E13" i="31"/>
  <c r="C13" i="31"/>
  <c r="Q11" i="31"/>
  <c r="O11" i="31"/>
  <c r="K11" i="31"/>
  <c r="I11" i="31"/>
  <c r="E11" i="31"/>
  <c r="C11" i="31"/>
  <c r="Q9" i="31"/>
  <c r="O9" i="31"/>
  <c r="K9" i="31"/>
  <c r="I9" i="31"/>
  <c r="E9" i="31"/>
  <c r="C9" i="31"/>
  <c r="Q7" i="31"/>
  <c r="O7" i="31"/>
  <c r="K7" i="31"/>
  <c r="I7" i="31"/>
  <c r="E7" i="31"/>
  <c r="C7" i="31"/>
  <c r="K212" i="30" l="1"/>
  <c r="H212" i="30"/>
  <c r="G212" i="30"/>
  <c r="D212" i="30"/>
  <c r="K210" i="30"/>
  <c r="H210" i="30"/>
  <c r="G210" i="30"/>
  <c r="D210" i="30"/>
  <c r="K209" i="30"/>
  <c r="H209" i="30"/>
  <c r="G209" i="30"/>
  <c r="D209" i="30"/>
  <c r="K208" i="30"/>
  <c r="H208" i="30"/>
  <c r="G208" i="30"/>
  <c r="D208" i="30"/>
  <c r="K207" i="30"/>
  <c r="H207" i="30"/>
  <c r="G207" i="30"/>
  <c r="D207" i="30"/>
  <c r="K206" i="30"/>
  <c r="H206" i="30"/>
  <c r="G206" i="30"/>
  <c r="D206" i="30"/>
  <c r="K205" i="30"/>
  <c r="H205" i="30"/>
  <c r="G205" i="30"/>
  <c r="D205" i="30"/>
  <c r="K203" i="30"/>
  <c r="H203" i="30"/>
  <c r="G203" i="30"/>
  <c r="D203" i="30"/>
  <c r="K202" i="30"/>
  <c r="H202" i="30"/>
  <c r="G202" i="30"/>
  <c r="D202" i="30"/>
  <c r="K201" i="30"/>
  <c r="H201" i="30"/>
  <c r="G201" i="30"/>
  <c r="D201" i="30"/>
  <c r="K200" i="30"/>
  <c r="H200" i="30"/>
  <c r="G200" i="30"/>
  <c r="D200" i="30"/>
  <c r="K199" i="30"/>
  <c r="H199" i="30"/>
  <c r="G199" i="30"/>
  <c r="D199" i="30"/>
  <c r="K198" i="30"/>
  <c r="H198" i="30"/>
  <c r="G198" i="30"/>
  <c r="D198" i="30"/>
  <c r="K197" i="30"/>
  <c r="H197" i="30"/>
  <c r="G197" i="30"/>
  <c r="D197" i="30"/>
  <c r="K196" i="30"/>
  <c r="H196" i="30"/>
  <c r="G196" i="30"/>
  <c r="D196" i="30"/>
  <c r="K195" i="30"/>
  <c r="H195" i="30"/>
  <c r="G195" i="30"/>
  <c r="D195" i="30"/>
  <c r="K194" i="30"/>
  <c r="H194" i="30"/>
  <c r="G194" i="30"/>
  <c r="D194" i="30"/>
  <c r="K193" i="30"/>
  <c r="H193" i="30"/>
  <c r="G193" i="30"/>
  <c r="D193" i="30"/>
  <c r="K192" i="30"/>
  <c r="H192" i="30"/>
  <c r="G192" i="30"/>
  <c r="D192" i="30"/>
  <c r="K191" i="30"/>
  <c r="H191" i="30"/>
  <c r="G191" i="30"/>
  <c r="D191" i="30"/>
  <c r="K190" i="30"/>
  <c r="H190" i="30"/>
  <c r="G190" i="30"/>
  <c r="D190" i="30"/>
  <c r="K189" i="30"/>
  <c r="H189" i="30"/>
  <c r="G189" i="30"/>
  <c r="D189" i="30"/>
  <c r="K188" i="30"/>
  <c r="H188" i="30"/>
  <c r="G188" i="30"/>
  <c r="D188" i="30"/>
  <c r="K187" i="30"/>
  <c r="H187" i="30"/>
  <c r="G187" i="30"/>
  <c r="D187" i="30"/>
  <c r="K186" i="30"/>
  <c r="H186" i="30"/>
  <c r="G186" i="30"/>
  <c r="D186" i="30"/>
  <c r="K184" i="30"/>
  <c r="H184" i="30"/>
  <c r="G184" i="30"/>
  <c r="D184" i="30"/>
  <c r="K183" i="30"/>
  <c r="H183" i="30"/>
  <c r="G183" i="30"/>
  <c r="D183" i="30"/>
  <c r="K182" i="30"/>
  <c r="H182" i="30"/>
  <c r="G182" i="30"/>
  <c r="D182" i="30"/>
  <c r="K181" i="30"/>
  <c r="H181" i="30"/>
  <c r="G181" i="30"/>
  <c r="D181" i="30"/>
  <c r="K180" i="30"/>
  <c r="H180" i="30"/>
  <c r="G180" i="30"/>
  <c r="D180" i="30"/>
  <c r="K179" i="30"/>
  <c r="H179" i="30"/>
  <c r="G179" i="30"/>
  <c r="D179" i="30"/>
  <c r="K178" i="30"/>
  <c r="H178" i="30"/>
  <c r="G178" i="30"/>
  <c r="D178" i="30"/>
  <c r="K177" i="30"/>
  <c r="H177" i="30"/>
  <c r="G177" i="30"/>
  <c r="D177" i="30"/>
  <c r="K176" i="30"/>
  <c r="H176" i="30"/>
  <c r="G176" i="30"/>
  <c r="D176" i="30"/>
  <c r="K175" i="30"/>
  <c r="H175" i="30"/>
  <c r="G175" i="30"/>
  <c r="D175" i="30"/>
  <c r="K174" i="30"/>
  <c r="H174" i="30"/>
  <c r="G174" i="30"/>
  <c r="D174" i="30"/>
  <c r="K173" i="30"/>
  <c r="H173" i="30"/>
  <c r="G173" i="30"/>
  <c r="D173" i="30"/>
  <c r="K172" i="30"/>
  <c r="H172" i="30"/>
  <c r="G172" i="30"/>
  <c r="D172" i="30"/>
  <c r="K171" i="30"/>
  <c r="H171" i="30"/>
  <c r="G171" i="30"/>
  <c r="D171" i="30"/>
  <c r="K170" i="30"/>
  <c r="H170" i="30"/>
  <c r="G170" i="30"/>
  <c r="D170" i="30"/>
  <c r="K169" i="30"/>
  <c r="H169" i="30"/>
  <c r="G169" i="30"/>
  <c r="D169" i="30"/>
  <c r="K168" i="30"/>
  <c r="H168" i="30"/>
  <c r="G168" i="30"/>
  <c r="D168" i="30"/>
  <c r="K167" i="30"/>
  <c r="H167" i="30"/>
  <c r="G167" i="30"/>
  <c r="D167" i="30"/>
  <c r="K166" i="30"/>
  <c r="H166" i="30"/>
  <c r="G166" i="30"/>
  <c r="D166" i="30"/>
  <c r="K165" i="30"/>
  <c r="H165" i="30"/>
  <c r="G165" i="30"/>
  <c r="D165" i="30"/>
  <c r="K164" i="30"/>
  <c r="H164" i="30"/>
  <c r="G164" i="30"/>
  <c r="D164" i="30"/>
  <c r="K163" i="30"/>
  <c r="H163" i="30"/>
  <c r="G163" i="30"/>
  <c r="D163" i="30"/>
  <c r="K162" i="30"/>
  <c r="H162" i="30"/>
  <c r="G162" i="30"/>
  <c r="D162" i="30"/>
  <c r="K161" i="30"/>
  <c r="H161" i="30"/>
  <c r="G161" i="30"/>
  <c r="D161" i="30"/>
  <c r="K160" i="30"/>
  <c r="H160" i="30"/>
  <c r="G160" i="30"/>
  <c r="D160" i="30"/>
  <c r="K159" i="30"/>
  <c r="H159" i="30"/>
  <c r="G159" i="30"/>
  <c r="D159" i="30"/>
  <c r="K158" i="30"/>
  <c r="H158" i="30"/>
  <c r="G158" i="30"/>
  <c r="D158" i="30"/>
  <c r="K157" i="30"/>
  <c r="H157" i="30"/>
  <c r="G157" i="30"/>
  <c r="D157" i="30"/>
  <c r="K156" i="30"/>
  <c r="H156" i="30"/>
  <c r="G156" i="30"/>
  <c r="D156" i="30"/>
  <c r="K155" i="30"/>
  <c r="H155" i="30"/>
  <c r="G155" i="30"/>
  <c r="D155" i="30"/>
  <c r="K154" i="30"/>
  <c r="H154" i="30"/>
  <c r="G154" i="30"/>
  <c r="D154" i="30"/>
  <c r="K153" i="30"/>
  <c r="H153" i="30"/>
  <c r="G153" i="30"/>
  <c r="D153" i="30"/>
  <c r="K152" i="30"/>
  <c r="H152" i="30"/>
  <c r="G152" i="30"/>
  <c r="D152" i="30"/>
  <c r="K151" i="30"/>
  <c r="H151" i="30"/>
  <c r="G151" i="30"/>
  <c r="D151" i="30"/>
  <c r="K150" i="30"/>
  <c r="H150" i="30"/>
  <c r="G150" i="30"/>
  <c r="D150" i="30"/>
  <c r="K149" i="30"/>
  <c r="H149" i="30"/>
  <c r="G149" i="30"/>
  <c r="D149" i="30"/>
  <c r="K148" i="30"/>
  <c r="H148" i="30"/>
  <c r="G148" i="30"/>
  <c r="D148" i="30"/>
  <c r="K147" i="30"/>
  <c r="H147" i="30"/>
  <c r="G147" i="30"/>
  <c r="D147" i="30"/>
  <c r="K146" i="30"/>
  <c r="H146" i="30"/>
  <c r="G146" i="30"/>
  <c r="D146" i="30"/>
  <c r="K145" i="30"/>
  <c r="H145" i="30"/>
  <c r="G145" i="30"/>
  <c r="D145" i="30"/>
  <c r="K144" i="30"/>
  <c r="H144" i="30"/>
  <c r="G144" i="30"/>
  <c r="D144" i="30"/>
  <c r="K143" i="30"/>
  <c r="H143" i="30"/>
  <c r="G143" i="30"/>
  <c r="D143" i="30"/>
  <c r="K142" i="30"/>
  <c r="H142" i="30"/>
  <c r="G142" i="30"/>
  <c r="D142" i="30"/>
  <c r="K141" i="30"/>
  <c r="H141" i="30"/>
  <c r="G141" i="30"/>
  <c r="D141" i="30"/>
  <c r="K140" i="30"/>
  <c r="H140" i="30"/>
  <c r="G140" i="30"/>
  <c r="D140" i="30"/>
  <c r="K139" i="30"/>
  <c r="H139" i="30"/>
  <c r="G139" i="30"/>
  <c r="D139" i="30"/>
  <c r="K138" i="30"/>
  <c r="H138" i="30"/>
  <c r="G138" i="30"/>
  <c r="D138" i="30"/>
  <c r="K137" i="30"/>
  <c r="H137" i="30"/>
  <c r="G137" i="30"/>
  <c r="D137" i="30"/>
  <c r="K136" i="30"/>
  <c r="H136" i="30"/>
  <c r="G136" i="30"/>
  <c r="D136" i="30"/>
  <c r="K135" i="30"/>
  <c r="H135" i="30"/>
  <c r="G135" i="30"/>
  <c r="D135" i="30"/>
  <c r="K134" i="30"/>
  <c r="H134" i="30"/>
  <c r="G134" i="30"/>
  <c r="D134" i="30"/>
  <c r="K133" i="30"/>
  <c r="H133" i="30"/>
  <c r="G133" i="30"/>
  <c r="D133" i="30"/>
  <c r="K132" i="30"/>
  <c r="H132" i="30"/>
  <c r="G132" i="30"/>
  <c r="D132" i="30"/>
  <c r="K131" i="30"/>
  <c r="H131" i="30"/>
  <c r="G131" i="30"/>
  <c r="D131" i="30"/>
  <c r="K130" i="30"/>
  <c r="H130" i="30"/>
  <c r="G130" i="30"/>
  <c r="D130" i="30"/>
  <c r="K129" i="30"/>
  <c r="H129" i="30"/>
  <c r="G129" i="30"/>
  <c r="D129" i="30"/>
  <c r="K128" i="30"/>
  <c r="H128" i="30"/>
  <c r="G128" i="30"/>
  <c r="D128" i="30"/>
  <c r="K127" i="30"/>
  <c r="H127" i="30"/>
  <c r="G127" i="30"/>
  <c r="D127" i="30"/>
  <c r="K126" i="30"/>
  <c r="H126" i="30"/>
  <c r="G126" i="30"/>
  <c r="D126" i="30"/>
  <c r="K125" i="30"/>
  <c r="H125" i="30"/>
  <c r="G125" i="30"/>
  <c r="D125" i="30"/>
  <c r="K124" i="30"/>
  <c r="H124" i="30"/>
  <c r="G124" i="30"/>
  <c r="D124" i="30"/>
  <c r="K123" i="30"/>
  <c r="H123" i="30"/>
  <c r="G123" i="30"/>
  <c r="D123" i="30"/>
  <c r="K122" i="30"/>
  <c r="H122" i="30"/>
  <c r="G122" i="30"/>
  <c r="D122" i="30"/>
  <c r="K121" i="30"/>
  <c r="H121" i="30"/>
  <c r="G121" i="30"/>
  <c r="D121" i="30"/>
  <c r="K120" i="30"/>
  <c r="H120" i="30"/>
  <c r="G120" i="30"/>
  <c r="D120" i="30"/>
  <c r="K119" i="30"/>
  <c r="H119" i="30"/>
  <c r="G119" i="30"/>
  <c r="D119" i="30"/>
  <c r="K118" i="30"/>
  <c r="H118" i="30"/>
  <c r="G118" i="30"/>
  <c r="D118" i="30"/>
  <c r="K117" i="30"/>
  <c r="H117" i="30"/>
  <c r="G117" i="30"/>
  <c r="D117" i="30"/>
  <c r="K116" i="30"/>
  <c r="H116" i="30"/>
  <c r="G116" i="30"/>
  <c r="D116" i="30"/>
  <c r="K115" i="30"/>
  <c r="H115" i="30"/>
  <c r="G115" i="30"/>
  <c r="D115" i="30"/>
  <c r="K114" i="30"/>
  <c r="H114" i="30"/>
  <c r="G114" i="30"/>
  <c r="D114" i="30"/>
  <c r="K112" i="30"/>
  <c r="H112" i="30"/>
  <c r="G112" i="30"/>
  <c r="D112" i="30"/>
  <c r="K111" i="30"/>
  <c r="H111" i="30"/>
  <c r="G111" i="30"/>
  <c r="D111" i="30"/>
  <c r="K110" i="30"/>
  <c r="H110" i="30"/>
  <c r="G110" i="30"/>
  <c r="D110" i="30"/>
  <c r="K109" i="30"/>
  <c r="H109" i="30"/>
  <c r="G109" i="30"/>
  <c r="D109" i="30"/>
  <c r="K108" i="30"/>
  <c r="H108" i="30"/>
  <c r="G108" i="30"/>
  <c r="D108" i="30"/>
  <c r="K107" i="30"/>
  <c r="H107" i="30"/>
  <c r="G107" i="30"/>
  <c r="D107" i="30"/>
  <c r="K106" i="30"/>
  <c r="H106" i="30"/>
  <c r="G106" i="30"/>
  <c r="D106" i="30"/>
  <c r="K104" i="30"/>
  <c r="H104" i="30"/>
  <c r="G104" i="30"/>
  <c r="D104" i="30"/>
  <c r="K103" i="30"/>
  <c r="H103" i="30"/>
  <c r="G103" i="30"/>
  <c r="D103" i="30"/>
  <c r="K102" i="30"/>
  <c r="H102" i="30"/>
  <c r="G102" i="30"/>
  <c r="D102" i="30"/>
  <c r="K101" i="30"/>
  <c r="H101" i="30"/>
  <c r="G101" i="30"/>
  <c r="D101" i="30"/>
  <c r="K100" i="30"/>
  <c r="H100" i="30"/>
  <c r="G100" i="30"/>
  <c r="D100" i="30"/>
  <c r="K99" i="30"/>
  <c r="H99" i="30"/>
  <c r="G99" i="30"/>
  <c r="D99" i="30"/>
  <c r="K98" i="30"/>
  <c r="H98" i="30"/>
  <c r="G98" i="30"/>
  <c r="D98" i="30"/>
  <c r="K97" i="30"/>
  <c r="H97" i="30"/>
  <c r="G97" i="30"/>
  <c r="D97" i="30"/>
  <c r="K96" i="30"/>
  <c r="H96" i="30"/>
  <c r="G96" i="30"/>
  <c r="D96" i="30"/>
  <c r="K95" i="30"/>
  <c r="H95" i="30"/>
  <c r="G95" i="30"/>
  <c r="D95" i="30"/>
  <c r="K94" i="30"/>
  <c r="H94" i="30"/>
  <c r="G94" i="30"/>
  <c r="D94" i="30"/>
  <c r="K93" i="30"/>
  <c r="H93" i="30"/>
  <c r="G93" i="30"/>
  <c r="D93" i="30"/>
  <c r="K92" i="30"/>
  <c r="H92" i="30"/>
  <c r="G92" i="30"/>
  <c r="D92" i="30"/>
  <c r="K91" i="30"/>
  <c r="H91" i="30"/>
  <c r="G91" i="30"/>
  <c r="D91" i="30"/>
  <c r="K90" i="30"/>
  <c r="H90" i="30"/>
  <c r="G90" i="30"/>
  <c r="D90" i="30"/>
  <c r="K89" i="30"/>
  <c r="H89" i="30"/>
  <c r="G89" i="30"/>
  <c r="D89" i="30"/>
  <c r="K88" i="30"/>
  <c r="H88" i="30"/>
  <c r="G88" i="30"/>
  <c r="D88" i="30"/>
  <c r="K86" i="30"/>
  <c r="H86" i="30"/>
  <c r="G86" i="30"/>
  <c r="D86" i="30"/>
  <c r="K85" i="30"/>
  <c r="H85" i="30"/>
  <c r="G85" i="30"/>
  <c r="D85" i="30"/>
  <c r="K84" i="30"/>
  <c r="H84" i="30"/>
  <c r="G84" i="30"/>
  <c r="D84" i="30"/>
  <c r="K83" i="30"/>
  <c r="H83" i="30"/>
  <c r="G83" i="30"/>
  <c r="D83" i="30"/>
  <c r="K82" i="30"/>
  <c r="H82" i="30"/>
  <c r="G82" i="30"/>
  <c r="D82" i="30"/>
  <c r="K81" i="30"/>
  <c r="H81" i="30"/>
  <c r="G81" i="30"/>
  <c r="D81" i="30"/>
  <c r="K80" i="30"/>
  <c r="H80" i="30"/>
  <c r="G80" i="30"/>
  <c r="D80" i="30"/>
  <c r="K79" i="30"/>
  <c r="H79" i="30"/>
  <c r="G79" i="30"/>
  <c r="D79" i="30"/>
  <c r="K78" i="30"/>
  <c r="H78" i="30"/>
  <c r="G78" i="30"/>
  <c r="D78" i="30"/>
  <c r="K77" i="30"/>
  <c r="H77" i="30"/>
  <c r="G77" i="30"/>
  <c r="D77" i="30"/>
  <c r="K76" i="30"/>
  <c r="H76" i="30"/>
  <c r="G76" i="30"/>
  <c r="D76" i="30"/>
  <c r="K75" i="30"/>
  <c r="H75" i="30"/>
  <c r="G75" i="30"/>
  <c r="D75" i="30"/>
  <c r="K74" i="30"/>
  <c r="H74" i="30"/>
  <c r="G74" i="30"/>
  <c r="D74" i="30"/>
  <c r="K73" i="30"/>
  <c r="H73" i="30"/>
  <c r="G73" i="30"/>
  <c r="D73" i="30"/>
  <c r="K72" i="30"/>
  <c r="H72" i="30"/>
  <c r="G72" i="30"/>
  <c r="D72" i="30"/>
  <c r="K71" i="30"/>
  <c r="H71" i="30"/>
  <c r="G71" i="30"/>
  <c r="D71" i="30"/>
  <c r="K70" i="30"/>
  <c r="H70" i="30"/>
  <c r="G70" i="30"/>
  <c r="D70" i="30"/>
  <c r="K69" i="30"/>
  <c r="H69" i="30"/>
  <c r="G69" i="30"/>
  <c r="D69" i="30"/>
  <c r="K68" i="30"/>
  <c r="H68" i="30"/>
  <c r="G68" i="30"/>
  <c r="D68" i="30"/>
  <c r="K67" i="30"/>
  <c r="H67" i="30"/>
  <c r="G67" i="30"/>
  <c r="D67" i="30"/>
  <c r="K66" i="30"/>
  <c r="H66" i="30"/>
  <c r="G66" i="30"/>
  <c r="D66" i="30"/>
  <c r="K65" i="30"/>
  <c r="H65" i="30"/>
  <c r="G65" i="30"/>
  <c r="D65" i="30"/>
  <c r="K64" i="30"/>
  <c r="H64" i="30"/>
  <c r="G64" i="30"/>
  <c r="D64" i="30"/>
  <c r="K63" i="30"/>
  <c r="H63" i="30"/>
  <c r="G63" i="30"/>
  <c r="D63" i="30"/>
  <c r="K62" i="30"/>
  <c r="H62" i="30"/>
  <c r="G62" i="30"/>
  <c r="D62" i="30"/>
  <c r="K61" i="30"/>
  <c r="H61" i="30"/>
  <c r="G61" i="30"/>
  <c r="D61" i="30"/>
  <c r="K60" i="30"/>
  <c r="H60" i="30"/>
  <c r="G60" i="30"/>
  <c r="D60" i="30"/>
  <c r="K59" i="30"/>
  <c r="H59" i="30"/>
  <c r="G59" i="30"/>
  <c r="D59" i="30"/>
  <c r="K58" i="30"/>
  <c r="H58" i="30"/>
  <c r="G58" i="30"/>
  <c r="D58" i="30"/>
  <c r="K57" i="30"/>
  <c r="H57" i="30"/>
  <c r="G57" i="30"/>
  <c r="D57" i="30"/>
  <c r="K56" i="30"/>
  <c r="H56" i="30"/>
  <c r="G56" i="30"/>
  <c r="D56" i="30"/>
  <c r="K55" i="30"/>
  <c r="H55" i="30"/>
  <c r="G55" i="30"/>
  <c r="D55" i="30"/>
  <c r="K54" i="30"/>
  <c r="H54" i="30"/>
  <c r="G54" i="30"/>
  <c r="D54" i="30"/>
  <c r="K53" i="30"/>
  <c r="H53" i="30"/>
  <c r="G53" i="30"/>
  <c r="D53" i="30"/>
  <c r="K52" i="30"/>
  <c r="H52" i="30"/>
  <c r="G52" i="30"/>
  <c r="D52" i="30"/>
  <c r="K51" i="30"/>
  <c r="H51" i="30"/>
  <c r="G51" i="30"/>
  <c r="D51" i="30"/>
  <c r="K50" i="30"/>
  <c r="H50" i="30"/>
  <c r="G50" i="30"/>
  <c r="D50" i="30"/>
  <c r="K49" i="30"/>
  <c r="H49" i="30"/>
  <c r="G49" i="30"/>
  <c r="D49" i="30"/>
  <c r="K48" i="30"/>
  <c r="H48" i="30"/>
  <c r="G48" i="30"/>
  <c r="D48" i="30"/>
  <c r="K47" i="30"/>
  <c r="H47" i="30"/>
  <c r="G47" i="30"/>
  <c r="D47" i="30"/>
  <c r="K46" i="30"/>
  <c r="H46" i="30"/>
  <c r="G46" i="30"/>
  <c r="D46" i="30"/>
  <c r="K45" i="30"/>
  <c r="H45" i="30"/>
  <c r="G45" i="30"/>
  <c r="D45" i="30"/>
  <c r="K44" i="30"/>
  <c r="H44" i="30"/>
  <c r="G44" i="30"/>
  <c r="D44" i="30"/>
  <c r="K43" i="30"/>
  <c r="H43" i="30"/>
  <c r="G43" i="30"/>
  <c r="D43" i="30"/>
  <c r="K42" i="30"/>
  <c r="H42" i="30"/>
  <c r="G42" i="30"/>
  <c r="D42" i="30"/>
  <c r="K41" i="30"/>
  <c r="H41" i="30"/>
  <c r="G41" i="30"/>
  <c r="D41" i="30"/>
  <c r="K40" i="30"/>
  <c r="H40" i="30"/>
  <c r="G40" i="30"/>
  <c r="D40" i="30"/>
  <c r="K39" i="30"/>
  <c r="H39" i="30"/>
  <c r="G39" i="30"/>
  <c r="D39" i="30"/>
  <c r="K38" i="30"/>
  <c r="H38" i="30"/>
  <c r="G38" i="30"/>
  <c r="D38" i="30"/>
  <c r="K37" i="30"/>
  <c r="H37" i="30"/>
  <c r="G37" i="30"/>
  <c r="D37" i="30"/>
  <c r="K36" i="30"/>
  <c r="H36" i="30"/>
  <c r="G36" i="30"/>
  <c r="D36" i="30"/>
  <c r="K35" i="30"/>
  <c r="H35" i="30"/>
  <c r="G35" i="30"/>
  <c r="D35" i="30"/>
  <c r="K34" i="30"/>
  <c r="H34" i="30"/>
  <c r="G34" i="30"/>
  <c r="D34" i="30"/>
  <c r="K33" i="30"/>
  <c r="H33" i="30"/>
  <c r="G33" i="30"/>
  <c r="D33" i="30"/>
  <c r="K32" i="30"/>
  <c r="H32" i="30"/>
  <c r="G32" i="30"/>
  <c r="D32" i="30"/>
  <c r="K31" i="30"/>
  <c r="H31" i="30"/>
  <c r="G31" i="30"/>
  <c r="D31" i="30"/>
  <c r="K30" i="30"/>
  <c r="H30" i="30"/>
  <c r="G30" i="30"/>
  <c r="D30" i="30"/>
  <c r="K29" i="30"/>
  <c r="H29" i="30"/>
  <c r="G29" i="30"/>
  <c r="D29" i="30"/>
  <c r="K28" i="30"/>
  <c r="H28" i="30"/>
  <c r="G28" i="30"/>
  <c r="D28" i="30"/>
  <c r="K27" i="30"/>
  <c r="H27" i="30"/>
  <c r="G27" i="30"/>
  <c r="D27" i="30"/>
  <c r="K26" i="30"/>
  <c r="H26" i="30"/>
  <c r="G26" i="30"/>
  <c r="D26" i="30"/>
  <c r="K25" i="30"/>
  <c r="H25" i="30"/>
  <c r="G25" i="30"/>
  <c r="D25" i="30"/>
  <c r="K23" i="30"/>
  <c r="H23" i="30"/>
  <c r="G23" i="30"/>
  <c r="D23" i="30"/>
  <c r="K22" i="30"/>
  <c r="H22" i="30"/>
  <c r="G22" i="30"/>
  <c r="D22" i="30"/>
  <c r="K21" i="30"/>
  <c r="H21" i="30"/>
  <c r="G21" i="30"/>
  <c r="D21" i="30"/>
  <c r="K20" i="30"/>
  <c r="H20" i="30"/>
  <c r="G20" i="30"/>
  <c r="D20" i="30"/>
  <c r="K19" i="30"/>
  <c r="H19" i="30"/>
  <c r="G19" i="30"/>
  <c r="D19" i="30"/>
  <c r="K18" i="30"/>
  <c r="H18" i="30"/>
  <c r="G18" i="30"/>
  <c r="D18" i="30"/>
  <c r="K17" i="30"/>
  <c r="H17" i="30"/>
  <c r="G17" i="30"/>
  <c r="D17" i="30"/>
  <c r="K16" i="30"/>
  <c r="H16" i="30"/>
  <c r="G16" i="30"/>
  <c r="D16" i="30"/>
  <c r="K15" i="30"/>
  <c r="H15" i="30"/>
  <c r="G15" i="30"/>
  <c r="D15" i="30"/>
  <c r="K14" i="30"/>
  <c r="H14" i="30"/>
  <c r="G14" i="30"/>
  <c r="D14" i="30"/>
  <c r="K13" i="30"/>
  <c r="H13" i="30"/>
  <c r="G13" i="30"/>
  <c r="D13" i="30"/>
  <c r="K12" i="30"/>
  <c r="H12" i="30"/>
  <c r="G12" i="30"/>
  <c r="D12" i="30"/>
  <c r="K11" i="30"/>
  <c r="H11" i="30"/>
  <c r="G11" i="30"/>
  <c r="D11" i="30"/>
  <c r="K10" i="30"/>
  <c r="H10" i="30"/>
  <c r="G10" i="30"/>
  <c r="D10" i="30"/>
  <c r="K9" i="30"/>
  <c r="H9" i="30"/>
  <c r="G9" i="30"/>
  <c r="D9" i="30"/>
  <c r="K8" i="30"/>
  <c r="H8" i="30"/>
  <c r="G8" i="30"/>
  <c r="D8" i="30"/>
  <c r="K7" i="30"/>
  <c r="H7" i="30"/>
  <c r="G7" i="30"/>
  <c r="D7" i="30"/>
  <c r="K6" i="30"/>
  <c r="H6" i="30"/>
  <c r="G6" i="30"/>
  <c r="D6" i="30"/>
  <c r="K5" i="30"/>
  <c r="H5" i="30"/>
  <c r="G5" i="30"/>
  <c r="D5" i="30"/>
  <c r="M61" i="29" l="1"/>
  <c r="L61" i="29"/>
  <c r="J61" i="29"/>
  <c r="G61" i="29"/>
  <c r="D61" i="29"/>
  <c r="M59" i="29"/>
  <c r="L59" i="29"/>
  <c r="J59" i="29"/>
  <c r="G59" i="29"/>
  <c r="D59" i="29"/>
  <c r="M58" i="29"/>
  <c r="L58" i="29"/>
  <c r="J58" i="29"/>
  <c r="G58" i="29"/>
  <c r="D58" i="29"/>
  <c r="M56" i="29"/>
  <c r="L56" i="29"/>
  <c r="J56" i="29"/>
  <c r="G56" i="29"/>
  <c r="D56" i="29"/>
  <c r="M55" i="29"/>
  <c r="L55" i="29"/>
  <c r="J55" i="29"/>
  <c r="G55" i="29"/>
  <c r="D55" i="29"/>
  <c r="M54" i="29"/>
  <c r="L54" i="29"/>
  <c r="J54" i="29"/>
  <c r="G54" i="29"/>
  <c r="D54" i="29"/>
  <c r="M53" i="29"/>
  <c r="L53" i="29"/>
  <c r="J53" i="29"/>
  <c r="G53" i="29"/>
  <c r="D53" i="29"/>
  <c r="M52" i="29"/>
  <c r="L52" i="29"/>
  <c r="J52" i="29"/>
  <c r="G52" i="29"/>
  <c r="D52" i="29"/>
  <c r="M51" i="29"/>
  <c r="L51" i="29"/>
  <c r="J51" i="29"/>
  <c r="G51" i="29"/>
  <c r="D51" i="29"/>
  <c r="M49" i="29"/>
  <c r="L49" i="29"/>
  <c r="J49" i="29"/>
  <c r="G49" i="29"/>
  <c r="D49" i="29"/>
  <c r="M48" i="29"/>
  <c r="L48" i="29"/>
  <c r="J48" i="29"/>
  <c r="G48" i="29"/>
  <c r="D48" i="29"/>
  <c r="M47" i="29"/>
  <c r="L47" i="29"/>
  <c r="J47" i="29"/>
  <c r="G47" i="29"/>
  <c r="D47" i="29"/>
  <c r="M46" i="29"/>
  <c r="L46" i="29"/>
  <c r="J46" i="29"/>
  <c r="G46" i="29"/>
  <c r="D46" i="29"/>
  <c r="M45" i="29"/>
  <c r="L45" i="29"/>
  <c r="J45" i="29"/>
  <c r="G45" i="29"/>
  <c r="D45" i="29"/>
  <c r="M44" i="29"/>
  <c r="L44" i="29"/>
  <c r="J44" i="29"/>
  <c r="G44" i="29"/>
  <c r="D44" i="29"/>
  <c r="M43" i="29"/>
  <c r="L43" i="29"/>
  <c r="J43" i="29"/>
  <c r="G43" i="29"/>
  <c r="D43" i="29"/>
  <c r="M42" i="29"/>
  <c r="L42" i="29"/>
  <c r="J42" i="29"/>
  <c r="G42" i="29"/>
  <c r="D42" i="29"/>
  <c r="M41" i="29"/>
  <c r="L41" i="29"/>
  <c r="J41" i="29"/>
  <c r="G41" i="29"/>
  <c r="D41" i="29"/>
  <c r="M40" i="29"/>
  <c r="L40" i="29"/>
  <c r="J40" i="29"/>
  <c r="G40" i="29"/>
  <c r="D40" i="29"/>
  <c r="M39" i="29"/>
  <c r="L39" i="29"/>
  <c r="J39" i="29"/>
  <c r="G39" i="29"/>
  <c r="D39" i="29"/>
  <c r="M37" i="29"/>
  <c r="L37" i="29"/>
  <c r="J37" i="29"/>
  <c r="G37" i="29"/>
  <c r="D37" i="29"/>
  <c r="M36" i="29"/>
  <c r="L36" i="29"/>
  <c r="J36" i="29"/>
  <c r="G36" i="29"/>
  <c r="D36" i="29"/>
  <c r="M35" i="29"/>
  <c r="L35" i="29"/>
  <c r="J35" i="29"/>
  <c r="G35" i="29"/>
  <c r="D35" i="29"/>
  <c r="M34" i="29"/>
  <c r="L34" i="29"/>
  <c r="J34" i="29"/>
  <c r="G34" i="29"/>
  <c r="D34" i="29"/>
  <c r="M33" i="29"/>
  <c r="L33" i="29"/>
  <c r="J33" i="29"/>
  <c r="G33" i="29"/>
  <c r="D33" i="29"/>
  <c r="M31" i="29"/>
  <c r="L31" i="29"/>
  <c r="J31" i="29"/>
  <c r="G31" i="29"/>
  <c r="D31" i="29"/>
  <c r="M30" i="29"/>
  <c r="L30" i="29"/>
  <c r="J30" i="29"/>
  <c r="G30" i="29"/>
  <c r="D30" i="29"/>
  <c r="M29" i="29"/>
  <c r="L29" i="29"/>
  <c r="J29" i="29"/>
  <c r="G29" i="29"/>
  <c r="D29" i="29"/>
  <c r="M28" i="29"/>
  <c r="L28" i="29"/>
  <c r="J28" i="29"/>
  <c r="G28" i="29"/>
  <c r="D28" i="29"/>
  <c r="M27" i="29"/>
  <c r="L27" i="29"/>
  <c r="J27" i="29"/>
  <c r="G27" i="29"/>
  <c r="D27" i="29"/>
  <c r="M25" i="29"/>
  <c r="L25" i="29"/>
  <c r="J25" i="29"/>
  <c r="G25" i="29"/>
  <c r="D25" i="29"/>
  <c r="M24" i="29"/>
  <c r="L24" i="29"/>
  <c r="J24" i="29"/>
  <c r="G24" i="29"/>
  <c r="D24" i="29"/>
  <c r="M23" i="29"/>
  <c r="L23" i="29"/>
  <c r="J23" i="29"/>
  <c r="G23" i="29"/>
  <c r="D23" i="29"/>
  <c r="M22" i="29"/>
  <c r="L22" i="29"/>
  <c r="J22" i="29"/>
  <c r="G22" i="29"/>
  <c r="D22" i="29"/>
  <c r="M21" i="29"/>
  <c r="L21" i="29"/>
  <c r="J21" i="29"/>
  <c r="G21" i="29"/>
  <c r="D21" i="29"/>
  <c r="M20" i="29"/>
  <c r="L20" i="29"/>
  <c r="J20" i="29"/>
  <c r="G20" i="29"/>
  <c r="D20" i="29"/>
  <c r="M19" i="29"/>
  <c r="L19" i="29"/>
  <c r="J19" i="29"/>
  <c r="G19" i="29"/>
  <c r="D19" i="29"/>
  <c r="M18" i="29"/>
  <c r="L18" i="29"/>
  <c r="J18" i="29"/>
  <c r="G18" i="29"/>
  <c r="D18" i="29"/>
  <c r="M17" i="29"/>
  <c r="L17" i="29"/>
  <c r="J17" i="29"/>
  <c r="G17" i="29"/>
  <c r="D17" i="29"/>
  <c r="M16" i="29"/>
  <c r="L16" i="29"/>
  <c r="J16" i="29"/>
  <c r="G16" i="29"/>
  <c r="D16" i="29"/>
  <c r="M15" i="29"/>
  <c r="L15" i="29"/>
  <c r="J15" i="29"/>
  <c r="G15" i="29"/>
  <c r="D15" i="29"/>
  <c r="M14" i="29"/>
  <c r="L14" i="29"/>
  <c r="J14" i="29"/>
  <c r="G14" i="29"/>
  <c r="D14" i="29"/>
  <c r="M12" i="29"/>
  <c r="L12" i="29"/>
  <c r="J12" i="29"/>
  <c r="G12" i="29"/>
  <c r="D12" i="29"/>
  <c r="M11" i="29"/>
  <c r="L11" i="29"/>
  <c r="J11" i="29"/>
  <c r="G11" i="29"/>
  <c r="D11" i="29"/>
  <c r="M10" i="29"/>
  <c r="L10" i="29"/>
  <c r="J10" i="29"/>
  <c r="G10" i="29"/>
  <c r="D10" i="29"/>
  <c r="M9" i="29"/>
  <c r="L9" i="29"/>
  <c r="J9" i="29"/>
  <c r="G9" i="29"/>
  <c r="D9" i="29"/>
  <c r="M8" i="29"/>
  <c r="L8" i="29"/>
  <c r="J8" i="29"/>
  <c r="G8" i="29"/>
  <c r="D8" i="29"/>
  <c r="M7" i="29"/>
  <c r="L7" i="29"/>
  <c r="J7" i="29"/>
  <c r="G7" i="29"/>
  <c r="D7" i="29"/>
  <c r="M6" i="29"/>
  <c r="L6" i="29"/>
  <c r="J6" i="29"/>
  <c r="G6" i="29"/>
  <c r="D6" i="29"/>
  <c r="M5" i="29"/>
  <c r="L5" i="29"/>
  <c r="J5" i="29"/>
  <c r="G5" i="29"/>
  <c r="D5" i="29"/>
  <c r="M4" i="29"/>
  <c r="L4" i="29"/>
  <c r="J4" i="29"/>
  <c r="G4" i="29"/>
  <c r="D4" i="29"/>
  <c r="S8" i="28" l="1"/>
  <c r="M8" i="28"/>
  <c r="G8" i="28"/>
  <c r="O7" i="28"/>
  <c r="I7" i="28"/>
  <c r="C7" i="28"/>
  <c r="S6" i="28"/>
  <c r="M6" i="28"/>
  <c r="G6" i="28"/>
  <c r="S5" i="28"/>
  <c r="M5" i="28"/>
  <c r="G5" i="28"/>
  <c r="K309" i="27" l="1"/>
  <c r="H309" i="27"/>
  <c r="E309" i="27"/>
  <c r="K308" i="27"/>
  <c r="H308" i="27"/>
  <c r="E308" i="27"/>
  <c r="K307" i="27"/>
  <c r="H307" i="27"/>
  <c r="E307" i="27"/>
  <c r="K306" i="27"/>
  <c r="H306" i="27"/>
  <c r="E306" i="27"/>
  <c r="K305" i="27"/>
  <c r="H305" i="27"/>
  <c r="K304" i="27"/>
  <c r="H304" i="27"/>
  <c r="K303" i="27"/>
  <c r="H303" i="27"/>
  <c r="E303" i="27"/>
  <c r="K302" i="27"/>
  <c r="H302" i="27"/>
  <c r="E302" i="27"/>
  <c r="K301" i="27"/>
  <c r="H301" i="27"/>
  <c r="E301" i="27"/>
  <c r="K300" i="27"/>
  <c r="H300" i="27"/>
  <c r="E300" i="27"/>
  <c r="K298" i="27"/>
  <c r="E298" i="27"/>
  <c r="K297" i="27"/>
  <c r="E297" i="27"/>
  <c r="K296" i="27"/>
  <c r="H296" i="27"/>
  <c r="E296" i="27"/>
  <c r="K295" i="27"/>
  <c r="H295" i="27"/>
  <c r="E295" i="27"/>
  <c r="K294" i="27"/>
  <c r="H294" i="27"/>
  <c r="E294" i="27"/>
  <c r="K293" i="27"/>
  <c r="H293" i="27"/>
  <c r="E293" i="27"/>
  <c r="K292" i="27"/>
  <c r="H292" i="27"/>
  <c r="E292" i="27"/>
  <c r="K291" i="27"/>
  <c r="H291" i="27"/>
  <c r="E291" i="27"/>
  <c r="K290" i="27"/>
  <c r="E290" i="27"/>
  <c r="K289" i="27"/>
  <c r="E289" i="27"/>
  <c r="K288" i="27"/>
  <c r="E288" i="27"/>
  <c r="K287" i="27"/>
  <c r="E287" i="27"/>
  <c r="K286" i="27"/>
  <c r="E286" i="27"/>
  <c r="K285" i="27"/>
  <c r="E285" i="27"/>
  <c r="K284" i="27"/>
  <c r="E284" i="27"/>
  <c r="K283" i="27"/>
  <c r="E283" i="27"/>
  <c r="K282" i="27"/>
  <c r="E282" i="27"/>
  <c r="K281" i="27"/>
  <c r="E281" i="27"/>
  <c r="K280" i="27"/>
  <c r="H280" i="27"/>
  <c r="E280" i="27"/>
  <c r="K279" i="27"/>
  <c r="H279" i="27"/>
  <c r="E279" i="27"/>
  <c r="K278" i="27"/>
  <c r="E278" i="27"/>
  <c r="K277" i="27"/>
  <c r="E277" i="27"/>
  <c r="K276" i="27"/>
  <c r="H276" i="27"/>
  <c r="E276" i="27"/>
  <c r="K275" i="27"/>
  <c r="H275" i="27"/>
  <c r="E275" i="27"/>
  <c r="K274" i="27"/>
  <c r="H274" i="27"/>
  <c r="E274" i="27"/>
  <c r="K273" i="27"/>
  <c r="H273" i="27"/>
  <c r="E273" i="27"/>
  <c r="K272" i="27"/>
  <c r="H272" i="27"/>
  <c r="E272" i="27"/>
  <c r="K271" i="27"/>
  <c r="H271" i="27"/>
  <c r="E271" i="27"/>
  <c r="K270" i="27"/>
  <c r="H270" i="27"/>
  <c r="E270" i="27"/>
  <c r="K269" i="27"/>
  <c r="H269" i="27"/>
  <c r="E269" i="27"/>
  <c r="K268" i="27"/>
  <c r="H268" i="27"/>
  <c r="K267" i="27"/>
  <c r="H267" i="27"/>
  <c r="K266" i="27"/>
  <c r="H266" i="27"/>
  <c r="E266" i="27"/>
  <c r="K265" i="27"/>
  <c r="H265" i="27"/>
  <c r="E265" i="27"/>
  <c r="K264" i="27"/>
  <c r="H264" i="27"/>
  <c r="E264" i="27"/>
  <c r="K263" i="27"/>
  <c r="H263" i="27"/>
  <c r="E263" i="27"/>
  <c r="K262" i="27"/>
  <c r="H262" i="27"/>
  <c r="E262" i="27"/>
  <c r="K261" i="27"/>
  <c r="H261" i="27"/>
  <c r="E261" i="27"/>
  <c r="K259" i="27"/>
  <c r="E259" i="27"/>
  <c r="K258" i="27"/>
  <c r="E258" i="27"/>
  <c r="K257" i="27"/>
  <c r="H257" i="27"/>
  <c r="E257" i="27"/>
  <c r="K256" i="27"/>
  <c r="H256" i="27"/>
  <c r="E256" i="27"/>
  <c r="K255" i="27"/>
  <c r="H255" i="27"/>
  <c r="E255" i="27"/>
  <c r="K254" i="27"/>
  <c r="H254" i="27"/>
  <c r="E254" i="27"/>
  <c r="K253" i="27"/>
  <c r="H253" i="27"/>
  <c r="E253" i="27"/>
  <c r="K252" i="27"/>
  <c r="H252" i="27"/>
  <c r="E252" i="27"/>
  <c r="K251" i="27"/>
  <c r="E251" i="27"/>
  <c r="K250" i="27"/>
  <c r="E250" i="27"/>
  <c r="K249" i="27"/>
  <c r="H249" i="27"/>
  <c r="E249" i="27"/>
  <c r="K248" i="27"/>
  <c r="H248" i="27"/>
  <c r="E248" i="27"/>
  <c r="K247" i="27"/>
  <c r="H247" i="27"/>
  <c r="E247" i="27"/>
  <c r="K246" i="27"/>
  <c r="H246" i="27"/>
  <c r="E246" i="27"/>
  <c r="K245" i="27"/>
  <c r="E245" i="27"/>
  <c r="K244" i="27"/>
  <c r="E244" i="27"/>
  <c r="K243" i="27"/>
  <c r="H243" i="27"/>
  <c r="E243" i="27"/>
  <c r="K242" i="27"/>
  <c r="H242" i="27"/>
  <c r="E242" i="27"/>
  <c r="K241" i="27"/>
  <c r="H241" i="27"/>
  <c r="E241" i="27"/>
  <c r="K240" i="27"/>
  <c r="H240" i="27"/>
  <c r="E240" i="27"/>
  <c r="K239" i="27"/>
  <c r="H239" i="27"/>
  <c r="E239" i="27"/>
  <c r="K238" i="27"/>
  <c r="H238" i="27"/>
  <c r="E238" i="27"/>
  <c r="K237" i="27"/>
  <c r="H237" i="27"/>
  <c r="E237" i="27"/>
  <c r="K236" i="27"/>
  <c r="H236" i="27"/>
  <c r="E236" i="27"/>
  <c r="K235" i="27"/>
  <c r="E235" i="27"/>
  <c r="K234" i="27"/>
  <c r="E234" i="27"/>
  <c r="K233" i="27"/>
  <c r="H233" i="27"/>
  <c r="E233" i="27"/>
  <c r="K232" i="27"/>
  <c r="H232" i="27"/>
  <c r="E232" i="27"/>
  <c r="K231" i="27"/>
  <c r="H231" i="27"/>
  <c r="E231" i="27"/>
  <c r="K230" i="27"/>
  <c r="H230" i="27"/>
  <c r="E230" i="27"/>
  <c r="K229" i="27"/>
  <c r="E229" i="27"/>
  <c r="K228" i="27"/>
  <c r="E228" i="27"/>
  <c r="K227" i="27"/>
  <c r="E227" i="27"/>
  <c r="K226" i="27"/>
  <c r="E226" i="27"/>
  <c r="K225" i="27"/>
  <c r="H225" i="27"/>
  <c r="E225" i="27"/>
  <c r="K224" i="27"/>
  <c r="H224" i="27"/>
  <c r="E224" i="27"/>
  <c r="K223" i="27"/>
  <c r="E223" i="27"/>
  <c r="K222" i="27"/>
  <c r="E222" i="27"/>
  <c r="K221" i="27"/>
  <c r="H221" i="27"/>
  <c r="E221" i="27"/>
  <c r="K220" i="27"/>
  <c r="H220" i="27"/>
  <c r="E220" i="27"/>
  <c r="K219" i="27"/>
  <c r="H219" i="27"/>
  <c r="E219" i="27"/>
  <c r="K218" i="27"/>
  <c r="H218" i="27"/>
  <c r="E218" i="27"/>
  <c r="K217" i="27"/>
  <c r="E217" i="27"/>
  <c r="K216" i="27"/>
  <c r="E216" i="27"/>
  <c r="K215" i="27"/>
  <c r="E215" i="27"/>
  <c r="K214" i="27"/>
  <c r="E214" i="27"/>
  <c r="K213" i="27"/>
  <c r="E213" i="27"/>
  <c r="K212" i="27"/>
  <c r="E212" i="27"/>
  <c r="K211" i="27"/>
  <c r="E211" i="27"/>
  <c r="K210" i="27"/>
  <c r="E210" i="27"/>
  <c r="K209" i="27"/>
  <c r="E209" i="27"/>
  <c r="K208" i="27"/>
  <c r="H208" i="27"/>
  <c r="E208" i="27"/>
  <c r="K207" i="27"/>
  <c r="H207" i="27"/>
  <c r="E207" i="27"/>
  <c r="K206" i="27"/>
  <c r="H206" i="27"/>
  <c r="E206" i="27"/>
  <c r="K205" i="27"/>
  <c r="H205" i="27"/>
  <c r="E205" i="27"/>
  <c r="K204" i="27"/>
  <c r="H204" i="27"/>
  <c r="E204" i="27"/>
  <c r="K203" i="27"/>
  <c r="E203" i="27"/>
  <c r="K202" i="27"/>
  <c r="E202" i="27"/>
  <c r="K201" i="27"/>
  <c r="H201" i="27"/>
  <c r="E201" i="27"/>
  <c r="K200" i="27"/>
  <c r="H200" i="27"/>
  <c r="E200" i="27"/>
  <c r="K199" i="27"/>
  <c r="H199" i="27"/>
  <c r="E199" i="27"/>
  <c r="K198" i="27"/>
  <c r="H198" i="27"/>
  <c r="E198" i="27"/>
  <c r="K197" i="27"/>
  <c r="E197" i="27"/>
  <c r="K196" i="27"/>
  <c r="E196" i="27"/>
  <c r="K195" i="27"/>
  <c r="H195" i="27"/>
  <c r="E195" i="27"/>
  <c r="K194" i="27"/>
  <c r="H194" i="27"/>
  <c r="E194" i="27"/>
  <c r="K193" i="27"/>
  <c r="E193" i="27"/>
  <c r="K192" i="27"/>
  <c r="E192" i="27"/>
  <c r="K191" i="27"/>
  <c r="H191" i="27"/>
  <c r="E191" i="27"/>
  <c r="K190" i="27"/>
  <c r="H190" i="27"/>
  <c r="E190" i="27"/>
  <c r="K189" i="27"/>
  <c r="H189" i="27"/>
  <c r="E189" i="27"/>
  <c r="K188" i="27"/>
  <c r="H188" i="27"/>
  <c r="E188" i="27"/>
  <c r="K187" i="27"/>
  <c r="H187" i="27"/>
  <c r="E187" i="27"/>
  <c r="K186" i="27"/>
  <c r="H186" i="27"/>
  <c r="E186" i="27"/>
  <c r="K185" i="27"/>
  <c r="H185" i="27"/>
  <c r="E185" i="27"/>
  <c r="K184" i="27"/>
  <c r="H184" i="27"/>
  <c r="E184" i="27"/>
  <c r="K183" i="27"/>
  <c r="E183" i="27"/>
  <c r="K182" i="27"/>
  <c r="E182" i="27"/>
  <c r="K181" i="27"/>
  <c r="H181" i="27"/>
  <c r="E181" i="27"/>
  <c r="K180" i="27"/>
  <c r="H180" i="27"/>
  <c r="E180" i="27"/>
  <c r="K179" i="27"/>
  <c r="H179" i="27"/>
  <c r="E179" i="27"/>
  <c r="K178" i="27"/>
  <c r="H178" i="27"/>
  <c r="E178" i="27"/>
  <c r="K177" i="27"/>
  <c r="H177" i="27"/>
  <c r="E177" i="27"/>
  <c r="K176" i="27"/>
  <c r="H176" i="27"/>
  <c r="E176" i="27"/>
  <c r="K175" i="27"/>
  <c r="H175" i="27"/>
  <c r="E175" i="27"/>
  <c r="K174" i="27"/>
  <c r="H174" i="27"/>
  <c r="E174" i="27"/>
  <c r="K173" i="27"/>
  <c r="H173" i="27"/>
  <c r="E173" i="27"/>
  <c r="K172" i="27"/>
  <c r="H172" i="27"/>
  <c r="E172" i="27"/>
  <c r="K171" i="27"/>
  <c r="H171" i="27"/>
  <c r="E171" i="27"/>
  <c r="K170" i="27"/>
  <c r="H170" i="27"/>
  <c r="E170" i="27"/>
  <c r="K169" i="27"/>
  <c r="H169" i="27"/>
  <c r="E169" i="27"/>
  <c r="K168" i="27"/>
  <c r="H168" i="27"/>
  <c r="E168" i="27"/>
  <c r="K167" i="27"/>
  <c r="H167" i="27"/>
  <c r="E167" i="27"/>
  <c r="K166" i="27"/>
  <c r="H166" i="27"/>
  <c r="E166" i="27"/>
  <c r="K165" i="27"/>
  <c r="H165" i="27"/>
  <c r="E165" i="27"/>
  <c r="K164" i="27"/>
  <c r="H164" i="27"/>
  <c r="E164" i="27"/>
  <c r="K163" i="27"/>
  <c r="H163" i="27"/>
  <c r="E163" i="27"/>
  <c r="K162" i="27"/>
  <c r="H162" i="27"/>
  <c r="E162" i="27"/>
  <c r="K161" i="27"/>
  <c r="H161" i="27"/>
  <c r="E161" i="27"/>
  <c r="K160" i="27"/>
  <c r="H160" i="27"/>
  <c r="E160" i="27"/>
  <c r="K159" i="27"/>
  <c r="E159" i="27"/>
  <c r="K158" i="27"/>
  <c r="E158" i="27"/>
  <c r="K157" i="27"/>
  <c r="H157" i="27"/>
  <c r="E157" i="27"/>
  <c r="K156" i="27"/>
  <c r="H156" i="27"/>
  <c r="E156" i="27"/>
  <c r="K155" i="27"/>
  <c r="H155" i="27"/>
  <c r="E155" i="27"/>
  <c r="K154" i="27"/>
  <c r="H154" i="27"/>
  <c r="E154" i="27"/>
  <c r="K153" i="27"/>
  <c r="H153" i="27"/>
  <c r="E153" i="27"/>
  <c r="K152" i="27"/>
  <c r="H152" i="27"/>
  <c r="E152" i="27"/>
  <c r="K151" i="27"/>
  <c r="H151" i="27"/>
  <c r="E151" i="27"/>
  <c r="K150" i="27"/>
  <c r="H150" i="27"/>
  <c r="E150" i="27"/>
  <c r="K149" i="27"/>
  <c r="H149" i="27"/>
  <c r="E149" i="27"/>
  <c r="K148" i="27"/>
  <c r="H148" i="27"/>
  <c r="E148" i="27"/>
  <c r="K147" i="27"/>
  <c r="H147" i="27"/>
  <c r="E147" i="27"/>
  <c r="K146" i="27"/>
  <c r="H146" i="27"/>
  <c r="E146" i="27"/>
  <c r="K145" i="27"/>
  <c r="H145" i="27"/>
  <c r="E145" i="27"/>
  <c r="K144" i="27"/>
  <c r="H144" i="27"/>
  <c r="E144" i="27"/>
  <c r="K143" i="27"/>
  <c r="E143" i="27"/>
  <c r="K142" i="27"/>
  <c r="E142" i="27"/>
  <c r="K141" i="27"/>
  <c r="E141" i="27"/>
  <c r="K140" i="27"/>
  <c r="E140" i="27"/>
  <c r="K139" i="27"/>
  <c r="H139" i="27"/>
  <c r="E139" i="27"/>
  <c r="K138" i="27"/>
  <c r="H138" i="27"/>
  <c r="E138" i="27"/>
  <c r="K137" i="27"/>
  <c r="H137" i="27"/>
  <c r="E137" i="27"/>
  <c r="K136" i="27"/>
  <c r="H136" i="27"/>
  <c r="E136" i="27"/>
  <c r="K135" i="27"/>
  <c r="H135" i="27"/>
  <c r="E135" i="27"/>
  <c r="K134" i="27"/>
  <c r="H134" i="27"/>
  <c r="E134" i="27"/>
  <c r="K133" i="27"/>
  <c r="H133" i="27"/>
  <c r="E133" i="27"/>
  <c r="K132" i="27"/>
  <c r="H132" i="27"/>
  <c r="E132" i="27"/>
  <c r="K131" i="27"/>
  <c r="E131" i="27"/>
  <c r="K130" i="27"/>
  <c r="E130" i="27"/>
  <c r="K129" i="27"/>
  <c r="H129" i="27"/>
  <c r="E129" i="27"/>
  <c r="K128" i="27"/>
  <c r="H128" i="27"/>
  <c r="E128" i="27"/>
  <c r="K127" i="27"/>
  <c r="H127" i="27"/>
  <c r="E127" i="27"/>
  <c r="K126" i="27"/>
  <c r="H126" i="27"/>
  <c r="E126" i="27"/>
  <c r="K125" i="27"/>
  <c r="H125" i="27"/>
  <c r="E125" i="27"/>
  <c r="K124" i="27"/>
  <c r="H124" i="27"/>
  <c r="E124" i="27"/>
  <c r="K123" i="27"/>
  <c r="E123" i="27"/>
  <c r="K122" i="27"/>
  <c r="E122" i="27"/>
  <c r="K121" i="27"/>
  <c r="H121" i="27"/>
  <c r="E121" i="27"/>
  <c r="K120" i="27"/>
  <c r="H120" i="27"/>
  <c r="E120" i="27"/>
  <c r="K119" i="27"/>
  <c r="E119" i="27"/>
  <c r="K118" i="27"/>
  <c r="E118" i="27"/>
  <c r="K117" i="27"/>
  <c r="E117" i="27"/>
  <c r="K116" i="27"/>
  <c r="E116" i="27"/>
  <c r="K115" i="27"/>
  <c r="E115" i="27"/>
  <c r="K114" i="27"/>
  <c r="H114" i="27"/>
  <c r="E114" i="27"/>
  <c r="K113" i="27"/>
  <c r="H113" i="27"/>
  <c r="E113" i="27"/>
  <c r="K112" i="27"/>
  <c r="H112" i="27"/>
  <c r="E112" i="27"/>
  <c r="K111" i="27"/>
  <c r="H111" i="27"/>
  <c r="E111" i="27"/>
  <c r="K110" i="27"/>
  <c r="H110" i="27"/>
  <c r="E110" i="27"/>
  <c r="K109" i="27"/>
  <c r="E109" i="27"/>
  <c r="K108" i="27"/>
  <c r="E108" i="27"/>
  <c r="K107" i="27"/>
  <c r="E107" i="27"/>
  <c r="K106" i="27"/>
  <c r="E106" i="27"/>
  <c r="K105" i="27"/>
  <c r="E105" i="27"/>
  <c r="K104" i="27"/>
  <c r="E104" i="27"/>
  <c r="K103" i="27"/>
  <c r="H103" i="27"/>
  <c r="E103" i="27"/>
  <c r="K102" i="27"/>
  <c r="H102" i="27"/>
  <c r="E102" i="27"/>
  <c r="K101" i="27"/>
  <c r="H101" i="27"/>
  <c r="E101" i="27"/>
  <c r="K100" i="27"/>
  <c r="H100" i="27"/>
  <c r="E100" i="27"/>
  <c r="K99" i="27"/>
  <c r="H99" i="27"/>
  <c r="E99" i="27"/>
  <c r="K98" i="27"/>
  <c r="H98" i="27"/>
  <c r="E98" i="27"/>
  <c r="K97" i="27"/>
  <c r="E97" i="27"/>
  <c r="K96" i="27"/>
  <c r="E96" i="27"/>
  <c r="K95" i="27"/>
  <c r="H95" i="27"/>
  <c r="E95" i="27"/>
  <c r="K94" i="27"/>
  <c r="H94" i="27"/>
  <c r="E94" i="27"/>
  <c r="K93" i="27"/>
  <c r="E93" i="27"/>
  <c r="K92" i="27"/>
  <c r="E92" i="27"/>
  <c r="K91" i="27"/>
  <c r="H91" i="27"/>
  <c r="E91" i="27"/>
  <c r="K90" i="27"/>
  <c r="H90" i="27"/>
  <c r="E90" i="27"/>
  <c r="K89" i="27"/>
  <c r="E89" i="27"/>
  <c r="K88" i="27"/>
  <c r="E88" i="27"/>
  <c r="K87" i="27"/>
  <c r="H87" i="27"/>
  <c r="E87" i="27"/>
  <c r="K86" i="27"/>
  <c r="H86" i="27"/>
  <c r="E86" i="27"/>
  <c r="K85" i="27"/>
  <c r="H85" i="27"/>
  <c r="E85" i="27"/>
  <c r="K84" i="27"/>
  <c r="H84" i="27"/>
  <c r="E84" i="27"/>
  <c r="K83" i="27"/>
  <c r="H83" i="27"/>
  <c r="E83" i="27"/>
  <c r="K82" i="27"/>
  <c r="H82" i="27"/>
  <c r="E82" i="27"/>
  <c r="K81" i="27"/>
  <c r="H81" i="27"/>
  <c r="E81" i="27"/>
  <c r="K80" i="27"/>
  <c r="H80" i="27"/>
  <c r="E80" i="27"/>
  <c r="K79" i="27"/>
  <c r="H79" i="27"/>
  <c r="E79" i="27"/>
  <c r="K78" i="27"/>
  <c r="H78" i="27"/>
  <c r="E78" i="27"/>
  <c r="K77" i="27"/>
  <c r="H77" i="27"/>
  <c r="E77" i="27"/>
  <c r="K76" i="27"/>
  <c r="H76" i="27"/>
  <c r="E76" i="27"/>
  <c r="K75" i="27"/>
  <c r="H75" i="27"/>
  <c r="E75" i="27"/>
  <c r="K74" i="27"/>
  <c r="H74" i="27"/>
  <c r="E74" i="27"/>
  <c r="K73" i="27"/>
  <c r="H73" i="27"/>
  <c r="E73" i="27"/>
  <c r="K72" i="27"/>
  <c r="H72" i="27"/>
  <c r="E72" i="27"/>
  <c r="K71" i="27"/>
  <c r="E71" i="27"/>
  <c r="K70" i="27"/>
  <c r="H70" i="27"/>
  <c r="E70" i="27"/>
  <c r="K69" i="27"/>
  <c r="E69" i="27"/>
  <c r="K68" i="27"/>
  <c r="E68" i="27"/>
  <c r="K67" i="27"/>
  <c r="H67" i="27"/>
  <c r="E67" i="27"/>
  <c r="K66" i="27"/>
  <c r="H66" i="27"/>
  <c r="E66" i="27"/>
  <c r="K65" i="27"/>
  <c r="H65" i="27"/>
  <c r="E65" i="27"/>
  <c r="K64" i="27"/>
  <c r="H64" i="27"/>
  <c r="E64" i="27"/>
  <c r="K63" i="27"/>
  <c r="H63" i="27"/>
  <c r="E63" i="27"/>
  <c r="K62" i="27"/>
  <c r="H62" i="27"/>
  <c r="E62" i="27"/>
  <c r="K61" i="27"/>
  <c r="E61" i="27"/>
  <c r="K60" i="27"/>
  <c r="E60" i="27"/>
  <c r="K59" i="27"/>
  <c r="E59" i="27"/>
  <c r="K58" i="27"/>
  <c r="E58" i="27"/>
  <c r="K57" i="27"/>
  <c r="H57" i="27"/>
  <c r="E57" i="27"/>
  <c r="K56" i="27"/>
  <c r="H56" i="27"/>
  <c r="E56" i="27"/>
  <c r="K55" i="27"/>
  <c r="E55" i="27"/>
  <c r="K54" i="27"/>
  <c r="E54" i="27"/>
  <c r="K53" i="27"/>
  <c r="H53" i="27"/>
  <c r="E53" i="27"/>
  <c r="K52" i="27"/>
  <c r="H52" i="27"/>
  <c r="E52" i="27"/>
  <c r="K51" i="27"/>
  <c r="E51" i="27"/>
  <c r="K50" i="27"/>
  <c r="E50" i="27"/>
  <c r="K49" i="27"/>
  <c r="E49" i="27"/>
  <c r="K48" i="27"/>
  <c r="E48" i="27"/>
  <c r="K47" i="27"/>
  <c r="H47" i="27"/>
  <c r="E47" i="27"/>
  <c r="K46" i="27"/>
  <c r="H46" i="27"/>
  <c r="E46" i="27"/>
  <c r="K45" i="27"/>
  <c r="E45" i="27"/>
  <c r="K44" i="27"/>
  <c r="E44" i="27"/>
  <c r="K43" i="27"/>
  <c r="E43" i="27"/>
  <c r="K42" i="27"/>
  <c r="E42" i="27"/>
  <c r="K41" i="27"/>
  <c r="E41" i="27"/>
  <c r="K40" i="27"/>
  <c r="E40" i="27"/>
  <c r="K39" i="27"/>
  <c r="E39" i="27"/>
  <c r="K38" i="27"/>
  <c r="E38" i="27"/>
  <c r="K37" i="27"/>
  <c r="E37" i="27"/>
  <c r="K36" i="27"/>
  <c r="E36" i="27"/>
  <c r="K35" i="27"/>
  <c r="E35" i="27"/>
  <c r="K34" i="27"/>
  <c r="E34" i="27"/>
  <c r="K33" i="27"/>
  <c r="E33" i="27"/>
  <c r="K32" i="27"/>
  <c r="E32" i="27"/>
  <c r="K31" i="27"/>
  <c r="E31" i="27"/>
  <c r="K30" i="27"/>
  <c r="E30" i="27"/>
  <c r="K29" i="27"/>
  <c r="E29" i="27"/>
  <c r="K28" i="27"/>
  <c r="E28" i="27"/>
  <c r="K27" i="27"/>
  <c r="E27" i="27"/>
  <c r="K26" i="27"/>
  <c r="E26" i="27"/>
  <c r="K25" i="27"/>
  <c r="H25" i="27"/>
  <c r="E25" i="27"/>
  <c r="K24" i="27"/>
  <c r="H24" i="27"/>
  <c r="E24" i="27"/>
  <c r="K23" i="27"/>
  <c r="E23" i="27"/>
  <c r="K22" i="27"/>
  <c r="E22" i="27"/>
  <c r="K21" i="27"/>
  <c r="H21" i="27"/>
  <c r="E21" i="27"/>
  <c r="K20" i="27"/>
  <c r="H20" i="27"/>
  <c r="E20" i="27"/>
  <c r="K19" i="27"/>
  <c r="E19" i="27"/>
  <c r="K18" i="27"/>
  <c r="E18" i="27"/>
  <c r="K17" i="27"/>
  <c r="H17" i="27"/>
  <c r="E17" i="27"/>
  <c r="K16" i="27"/>
  <c r="H16" i="27"/>
  <c r="E16" i="27"/>
  <c r="K15" i="27"/>
  <c r="E15" i="27"/>
  <c r="K14" i="27"/>
  <c r="E14" i="27"/>
  <c r="K13" i="27"/>
  <c r="E13" i="27"/>
  <c r="K12" i="27"/>
  <c r="E12" i="27"/>
  <c r="K11" i="27"/>
  <c r="H11" i="27"/>
  <c r="E11" i="27"/>
  <c r="K10" i="27"/>
  <c r="H10" i="27"/>
  <c r="E10" i="27"/>
  <c r="K9" i="27"/>
  <c r="H9" i="27"/>
  <c r="E9" i="27"/>
  <c r="K8" i="27"/>
  <c r="H8" i="27"/>
  <c r="E8" i="27"/>
  <c r="T99" i="26" l="1"/>
  <c r="R99" i="26"/>
  <c r="P99" i="26"/>
  <c r="N99" i="26"/>
  <c r="L99" i="26"/>
  <c r="J99" i="26"/>
  <c r="H99" i="26"/>
  <c r="F99" i="26"/>
  <c r="D99" i="26"/>
  <c r="T98" i="26"/>
  <c r="R98" i="26"/>
  <c r="P98" i="26"/>
  <c r="N98" i="26"/>
  <c r="L98" i="26"/>
  <c r="J98" i="26"/>
  <c r="H98" i="26"/>
  <c r="F98" i="26"/>
  <c r="D98" i="26"/>
  <c r="T97" i="26"/>
  <c r="R97" i="26"/>
  <c r="P97" i="26"/>
  <c r="N97" i="26"/>
  <c r="L97" i="26"/>
  <c r="J97" i="26"/>
  <c r="H97" i="26"/>
  <c r="F97" i="26"/>
  <c r="D97" i="26"/>
  <c r="T96" i="26"/>
  <c r="R96" i="26"/>
  <c r="P96" i="26"/>
  <c r="N96" i="26"/>
  <c r="L96" i="26"/>
  <c r="J96" i="26"/>
  <c r="H96" i="26"/>
  <c r="F96" i="26"/>
  <c r="D96" i="26"/>
  <c r="T95" i="26"/>
  <c r="R95" i="26"/>
  <c r="P95" i="26"/>
  <c r="N95" i="26"/>
  <c r="L95" i="26"/>
  <c r="J95" i="26"/>
  <c r="H95" i="26"/>
  <c r="F95" i="26"/>
  <c r="D95" i="26"/>
  <c r="T94" i="26"/>
  <c r="R94" i="26"/>
  <c r="P94" i="26"/>
  <c r="N94" i="26"/>
  <c r="L94" i="26"/>
  <c r="J94" i="26"/>
  <c r="H94" i="26"/>
  <c r="F94" i="26"/>
  <c r="D94" i="26"/>
  <c r="T93" i="26"/>
  <c r="R93" i="26"/>
  <c r="P93" i="26"/>
  <c r="N93" i="26"/>
  <c r="L93" i="26"/>
  <c r="J93" i="26"/>
  <c r="H93" i="26"/>
  <c r="F93" i="26"/>
  <c r="D93" i="26"/>
  <c r="T92" i="26"/>
  <c r="R92" i="26"/>
  <c r="P92" i="26"/>
  <c r="N92" i="26"/>
  <c r="L92" i="26"/>
  <c r="J92" i="26"/>
  <c r="H92" i="26"/>
  <c r="F92" i="26"/>
  <c r="D92" i="26"/>
  <c r="T91" i="26"/>
  <c r="R91" i="26"/>
  <c r="P91" i="26"/>
  <c r="N91" i="26"/>
  <c r="L91" i="26"/>
  <c r="J91" i="26"/>
  <c r="H91" i="26"/>
  <c r="F91" i="26"/>
  <c r="D91" i="26"/>
  <c r="T90" i="26"/>
  <c r="R90" i="26"/>
  <c r="P90" i="26"/>
  <c r="N90" i="26"/>
  <c r="L90" i="26"/>
  <c r="J90" i="26"/>
  <c r="H90" i="26"/>
  <c r="F90" i="26"/>
  <c r="D90" i="26"/>
  <c r="T89" i="26"/>
  <c r="R89" i="26"/>
  <c r="P89" i="26"/>
  <c r="N89" i="26"/>
  <c r="L89" i="26"/>
  <c r="J89" i="26"/>
  <c r="H89" i="26"/>
  <c r="F89" i="26"/>
  <c r="D89" i="26"/>
  <c r="T88" i="26"/>
  <c r="R88" i="26"/>
  <c r="P88" i="26"/>
  <c r="N88" i="26"/>
  <c r="L88" i="26"/>
  <c r="J88" i="26"/>
  <c r="H88" i="26"/>
  <c r="F88" i="26"/>
  <c r="D88" i="26"/>
  <c r="T87" i="26"/>
  <c r="R87" i="26"/>
  <c r="P87" i="26"/>
  <c r="N87" i="26"/>
  <c r="L87" i="26"/>
  <c r="J87" i="26"/>
  <c r="H87" i="26"/>
  <c r="F87" i="26"/>
  <c r="D87" i="26"/>
  <c r="T86" i="26"/>
  <c r="R86" i="26"/>
  <c r="P86" i="26"/>
  <c r="N86" i="26"/>
  <c r="L86" i="26"/>
  <c r="J86" i="26"/>
  <c r="H86" i="26"/>
  <c r="F86" i="26"/>
  <c r="D86" i="26"/>
  <c r="T85" i="26"/>
  <c r="R85" i="26"/>
  <c r="P85" i="26"/>
  <c r="N85" i="26"/>
  <c r="L85" i="26"/>
  <c r="J85" i="26"/>
  <c r="H85" i="26"/>
  <c r="F85" i="26"/>
  <c r="D85" i="26"/>
  <c r="T84" i="26"/>
  <c r="R84" i="26"/>
  <c r="P84" i="26"/>
  <c r="N84" i="26"/>
  <c r="L84" i="26"/>
  <c r="J84" i="26"/>
  <c r="H84" i="26"/>
  <c r="F84" i="26"/>
  <c r="D84" i="26"/>
  <c r="T83" i="26"/>
  <c r="R83" i="26"/>
  <c r="P83" i="26"/>
  <c r="N83" i="26"/>
  <c r="L83" i="26"/>
  <c r="J83" i="26"/>
  <c r="H83" i="26"/>
  <c r="F83" i="26"/>
  <c r="D83" i="26"/>
  <c r="T82" i="26"/>
  <c r="R82" i="26"/>
  <c r="P82" i="26"/>
  <c r="N82" i="26"/>
  <c r="L82" i="26"/>
  <c r="J82" i="26"/>
  <c r="H82" i="26"/>
  <c r="F82" i="26"/>
  <c r="D82" i="26"/>
  <c r="T81" i="26"/>
  <c r="R81" i="26"/>
  <c r="P81" i="26"/>
  <c r="N81" i="26"/>
  <c r="L81" i="26"/>
  <c r="J81" i="26"/>
  <c r="H81" i="26"/>
  <c r="F81" i="26"/>
  <c r="D81" i="26"/>
  <c r="T80" i="26"/>
  <c r="R80" i="26"/>
  <c r="P80" i="26"/>
  <c r="N80" i="26"/>
  <c r="L80" i="26"/>
  <c r="J80" i="26"/>
  <c r="H80" i="26"/>
  <c r="F80" i="26"/>
  <c r="D80" i="26"/>
  <c r="T79" i="26"/>
  <c r="R79" i="26"/>
  <c r="P79" i="26"/>
  <c r="N79" i="26"/>
  <c r="L79" i="26"/>
  <c r="J79" i="26"/>
  <c r="H79" i="26"/>
  <c r="F79" i="26"/>
  <c r="D79" i="26"/>
  <c r="T78" i="26"/>
  <c r="R78" i="26"/>
  <c r="P78" i="26"/>
  <c r="N78" i="26"/>
  <c r="L78" i="26"/>
  <c r="J78" i="26"/>
  <c r="H78" i="26"/>
  <c r="F78" i="26"/>
  <c r="D78" i="26"/>
  <c r="T77" i="26"/>
  <c r="R77" i="26"/>
  <c r="P77" i="26"/>
  <c r="N77" i="26"/>
  <c r="L77" i="26"/>
  <c r="J77" i="26"/>
  <c r="H77" i="26"/>
  <c r="F77" i="26"/>
  <c r="D77" i="26"/>
  <c r="T76" i="26"/>
  <c r="R76" i="26"/>
  <c r="P76" i="26"/>
  <c r="N76" i="26"/>
  <c r="L76" i="26"/>
  <c r="J76" i="26"/>
  <c r="H76" i="26"/>
  <c r="F76" i="26"/>
  <c r="D76" i="26"/>
  <c r="T75" i="26"/>
  <c r="R75" i="26"/>
  <c r="P75" i="26"/>
  <c r="N75" i="26"/>
  <c r="L75" i="26"/>
  <c r="J75" i="26"/>
  <c r="H75" i="26"/>
  <c r="F75" i="26"/>
  <c r="D75" i="26"/>
  <c r="T74" i="26"/>
  <c r="R74" i="26"/>
  <c r="P74" i="26"/>
  <c r="N74" i="26"/>
  <c r="L74" i="26"/>
  <c r="J74" i="26"/>
  <c r="H74" i="26"/>
  <c r="F74" i="26"/>
  <c r="D74" i="26"/>
  <c r="T73" i="26"/>
  <c r="R73" i="26"/>
  <c r="P73" i="26"/>
  <c r="N73" i="26"/>
  <c r="L73" i="26"/>
  <c r="J73" i="26"/>
  <c r="H73" i="26"/>
  <c r="F73" i="26"/>
  <c r="D73" i="26"/>
  <c r="T72" i="26"/>
  <c r="R72" i="26"/>
  <c r="P72" i="26"/>
  <c r="N72" i="26"/>
  <c r="L72" i="26"/>
  <c r="J72" i="26"/>
  <c r="H72" i="26"/>
  <c r="F72" i="26"/>
  <c r="D72" i="26"/>
  <c r="T71" i="26"/>
  <c r="R71" i="26"/>
  <c r="P71" i="26"/>
  <c r="N71" i="26"/>
  <c r="L71" i="26"/>
  <c r="J71" i="26"/>
  <c r="H71" i="26"/>
  <c r="F71" i="26"/>
  <c r="D71" i="26"/>
  <c r="T70" i="26"/>
  <c r="R70" i="26"/>
  <c r="P70" i="26"/>
  <c r="N70" i="26"/>
  <c r="L70" i="26"/>
  <c r="J70" i="26"/>
  <c r="H70" i="26"/>
  <c r="F70" i="26"/>
  <c r="D70" i="26"/>
  <c r="T69" i="26"/>
  <c r="R69" i="26"/>
  <c r="P69" i="26"/>
  <c r="N69" i="26"/>
  <c r="L69" i="26"/>
  <c r="J69" i="26"/>
  <c r="H69" i="26"/>
  <c r="F69" i="26"/>
  <c r="D69" i="26"/>
  <c r="T68" i="26"/>
  <c r="R68" i="26"/>
  <c r="P68" i="26"/>
  <c r="N68" i="26"/>
  <c r="L68" i="26"/>
  <c r="J68" i="26"/>
  <c r="H68" i="26"/>
  <c r="F68" i="26"/>
  <c r="D68" i="26"/>
  <c r="T67" i="26"/>
  <c r="R67" i="26"/>
  <c r="P67" i="26"/>
  <c r="N67" i="26"/>
  <c r="L67" i="26"/>
  <c r="J67" i="26"/>
  <c r="H67" i="26"/>
  <c r="F67" i="26"/>
  <c r="D67" i="26"/>
  <c r="T66" i="26"/>
  <c r="R66" i="26"/>
  <c r="P66" i="26"/>
  <c r="N66" i="26"/>
  <c r="L66" i="26"/>
  <c r="J66" i="26"/>
  <c r="H66" i="26"/>
  <c r="F66" i="26"/>
  <c r="D66" i="26"/>
  <c r="T65" i="26"/>
  <c r="R65" i="26"/>
  <c r="P65" i="26"/>
  <c r="N65" i="26"/>
  <c r="L65" i="26"/>
  <c r="J65" i="26"/>
  <c r="H65" i="26"/>
  <c r="F65" i="26"/>
  <c r="D65" i="26"/>
  <c r="T64" i="26"/>
  <c r="R64" i="26"/>
  <c r="P64" i="26"/>
  <c r="N64" i="26"/>
  <c r="L64" i="26"/>
  <c r="J64" i="26"/>
  <c r="H64" i="26"/>
  <c r="F64" i="26"/>
  <c r="D64" i="26"/>
  <c r="T63" i="26"/>
  <c r="R63" i="26"/>
  <c r="P63" i="26"/>
  <c r="N63" i="26"/>
  <c r="L63" i="26"/>
  <c r="J63" i="26"/>
  <c r="H63" i="26"/>
  <c r="F63" i="26"/>
  <c r="D63" i="26"/>
  <c r="T62" i="26"/>
  <c r="R62" i="26"/>
  <c r="P62" i="26"/>
  <c r="N62" i="26"/>
  <c r="L62" i="26"/>
  <c r="J62" i="26"/>
  <c r="H62" i="26"/>
  <c r="F62" i="26"/>
  <c r="D62" i="26"/>
  <c r="T61" i="26"/>
  <c r="R61" i="26"/>
  <c r="P61" i="26"/>
  <c r="N61" i="26"/>
  <c r="L61" i="26"/>
  <c r="J61" i="26"/>
  <c r="H61" i="26"/>
  <c r="F61" i="26"/>
  <c r="D61" i="26"/>
  <c r="T60" i="26"/>
  <c r="R60" i="26"/>
  <c r="P60" i="26"/>
  <c r="N60" i="26"/>
  <c r="L60" i="26"/>
  <c r="J60" i="26"/>
  <c r="H60" i="26"/>
  <c r="F60" i="26"/>
  <c r="D60" i="26"/>
  <c r="T59" i="26"/>
  <c r="R59" i="26"/>
  <c r="P59" i="26"/>
  <c r="N59" i="26"/>
  <c r="L59" i="26"/>
  <c r="J59" i="26"/>
  <c r="H59" i="26"/>
  <c r="F59" i="26"/>
  <c r="D59" i="26"/>
  <c r="T58" i="26"/>
  <c r="R58" i="26"/>
  <c r="P58" i="26"/>
  <c r="N58" i="26"/>
  <c r="L58" i="26"/>
  <c r="J58" i="26"/>
  <c r="H58" i="26"/>
  <c r="F58" i="26"/>
  <c r="D58" i="26"/>
  <c r="T57" i="26"/>
  <c r="R57" i="26"/>
  <c r="P57" i="26"/>
  <c r="N57" i="26"/>
  <c r="L57" i="26"/>
  <c r="J57" i="26"/>
  <c r="H57" i="26"/>
  <c r="F57" i="26"/>
  <c r="D57" i="26"/>
  <c r="T56" i="26"/>
  <c r="R56" i="26"/>
  <c r="P56" i="26"/>
  <c r="N56" i="26"/>
  <c r="L56" i="26"/>
  <c r="J56" i="26"/>
  <c r="H56" i="26"/>
  <c r="F56" i="26"/>
  <c r="D56" i="26"/>
  <c r="T55" i="26"/>
  <c r="R55" i="26"/>
  <c r="P55" i="26"/>
  <c r="N55" i="26"/>
  <c r="L55" i="26"/>
  <c r="J55" i="26"/>
  <c r="H55" i="26"/>
  <c r="F55" i="26"/>
  <c r="D55" i="26"/>
  <c r="T54" i="26"/>
  <c r="R54" i="26"/>
  <c r="P54" i="26"/>
  <c r="N54" i="26"/>
  <c r="L54" i="26"/>
  <c r="J54" i="26"/>
  <c r="H54" i="26"/>
  <c r="F54" i="26"/>
  <c r="D54" i="26"/>
  <c r="T53" i="26"/>
  <c r="R53" i="26"/>
  <c r="P53" i="26"/>
  <c r="N53" i="26"/>
  <c r="L53" i="26"/>
  <c r="J53" i="26"/>
  <c r="H53" i="26"/>
  <c r="F53" i="26"/>
  <c r="D53" i="26"/>
  <c r="T52" i="26"/>
  <c r="R52" i="26"/>
  <c r="P52" i="26"/>
  <c r="N52" i="26"/>
  <c r="L52" i="26"/>
  <c r="J52" i="26"/>
  <c r="H52" i="26"/>
  <c r="F52" i="26"/>
  <c r="D52" i="26"/>
  <c r="T51" i="26"/>
  <c r="R51" i="26"/>
  <c r="P51" i="26"/>
  <c r="N51" i="26"/>
  <c r="L51" i="26"/>
  <c r="J51" i="26"/>
  <c r="H51" i="26"/>
  <c r="F51" i="26"/>
  <c r="D51" i="26"/>
  <c r="T50" i="26"/>
  <c r="R50" i="26"/>
  <c r="P50" i="26"/>
  <c r="N50" i="26"/>
  <c r="L50" i="26"/>
  <c r="J50" i="26"/>
  <c r="H50" i="26"/>
  <c r="F50" i="26"/>
  <c r="D50" i="26"/>
  <c r="T49" i="26"/>
  <c r="R49" i="26"/>
  <c r="P49" i="26"/>
  <c r="N49" i="26"/>
  <c r="L49" i="26"/>
  <c r="J49" i="26"/>
  <c r="H49" i="26"/>
  <c r="F49" i="26"/>
  <c r="D49" i="26"/>
  <c r="T48" i="26"/>
  <c r="R48" i="26"/>
  <c r="P48" i="26"/>
  <c r="N48" i="26"/>
  <c r="L48" i="26"/>
  <c r="J48" i="26"/>
  <c r="H48" i="26"/>
  <c r="F48" i="26"/>
  <c r="D48" i="26"/>
  <c r="T47" i="26"/>
  <c r="R47" i="26"/>
  <c r="P47" i="26"/>
  <c r="N47" i="26"/>
  <c r="L47" i="26"/>
  <c r="J47" i="26"/>
  <c r="H47" i="26"/>
  <c r="F47" i="26"/>
  <c r="D47" i="26"/>
  <c r="T46" i="26"/>
  <c r="R46" i="26"/>
  <c r="P46" i="26"/>
  <c r="N46" i="26"/>
  <c r="L46" i="26"/>
  <c r="J46" i="26"/>
  <c r="H46" i="26"/>
  <c r="F46" i="26"/>
  <c r="D46" i="26"/>
  <c r="T45" i="26"/>
  <c r="R45" i="26"/>
  <c r="P45" i="26"/>
  <c r="N45" i="26"/>
  <c r="L45" i="26"/>
  <c r="J45" i="26"/>
  <c r="H45" i="26"/>
  <c r="F45" i="26"/>
  <c r="D45" i="26"/>
  <c r="T44" i="26"/>
  <c r="R44" i="26"/>
  <c r="P44" i="26"/>
  <c r="N44" i="26"/>
  <c r="L44" i="26"/>
  <c r="J44" i="26"/>
  <c r="H44" i="26"/>
  <c r="F44" i="26"/>
  <c r="D44" i="26"/>
  <c r="T43" i="26"/>
  <c r="R43" i="26"/>
  <c r="P43" i="26"/>
  <c r="N43" i="26"/>
  <c r="L43" i="26"/>
  <c r="J43" i="26"/>
  <c r="H43" i="26"/>
  <c r="F43" i="26"/>
  <c r="D43" i="26"/>
  <c r="T42" i="26"/>
  <c r="R42" i="26"/>
  <c r="P42" i="26"/>
  <c r="N42" i="26"/>
  <c r="L42" i="26"/>
  <c r="J42" i="26"/>
  <c r="H42" i="26"/>
  <c r="F42" i="26"/>
  <c r="D42" i="26"/>
  <c r="T41" i="26"/>
  <c r="R41" i="26"/>
  <c r="P41" i="26"/>
  <c r="N41" i="26"/>
  <c r="L41" i="26"/>
  <c r="J41" i="26"/>
  <c r="H41" i="26"/>
  <c r="F41" i="26"/>
  <c r="D41" i="26"/>
  <c r="T40" i="26"/>
  <c r="R40" i="26"/>
  <c r="P40" i="26"/>
  <c r="N40" i="26"/>
  <c r="L40" i="26"/>
  <c r="J40" i="26"/>
  <c r="H40" i="26"/>
  <c r="F40" i="26"/>
  <c r="D40" i="26"/>
  <c r="T39" i="26"/>
  <c r="R39" i="26"/>
  <c r="P39" i="26"/>
  <c r="N39" i="26"/>
  <c r="L39" i="26"/>
  <c r="J39" i="26"/>
  <c r="H39" i="26"/>
  <c r="F39" i="26"/>
  <c r="D39" i="26"/>
  <c r="T38" i="26"/>
  <c r="R38" i="26"/>
  <c r="P38" i="26"/>
  <c r="N38" i="26"/>
  <c r="L38" i="26"/>
  <c r="J38" i="26"/>
  <c r="H38" i="26"/>
  <c r="F38" i="26"/>
  <c r="D38" i="26"/>
  <c r="T37" i="26"/>
  <c r="R37" i="26"/>
  <c r="P37" i="26"/>
  <c r="N37" i="26"/>
  <c r="L37" i="26"/>
  <c r="J37" i="26"/>
  <c r="H37" i="26"/>
  <c r="F37" i="26"/>
  <c r="D37" i="26"/>
  <c r="T36" i="26"/>
  <c r="R36" i="26"/>
  <c r="P36" i="26"/>
  <c r="N36" i="26"/>
  <c r="L36" i="26"/>
  <c r="J36" i="26"/>
  <c r="H36" i="26"/>
  <c r="F36" i="26"/>
  <c r="D36" i="26"/>
  <c r="T35" i="26"/>
  <c r="R35" i="26"/>
  <c r="P35" i="26"/>
  <c r="N35" i="26"/>
  <c r="L35" i="26"/>
  <c r="J35" i="26"/>
  <c r="H35" i="26"/>
  <c r="F35" i="26"/>
  <c r="D35" i="26"/>
  <c r="T34" i="26"/>
  <c r="R34" i="26"/>
  <c r="P34" i="26"/>
  <c r="N34" i="26"/>
  <c r="L34" i="26"/>
  <c r="J34" i="26"/>
  <c r="H34" i="26"/>
  <c r="F34" i="26"/>
  <c r="D34" i="26"/>
  <c r="T33" i="26"/>
  <c r="R33" i="26"/>
  <c r="P33" i="26"/>
  <c r="N33" i="26"/>
  <c r="L33" i="26"/>
  <c r="J33" i="26"/>
  <c r="H33" i="26"/>
  <c r="F33" i="26"/>
  <c r="D33" i="26"/>
  <c r="T32" i="26"/>
  <c r="R32" i="26"/>
  <c r="P32" i="26"/>
  <c r="N32" i="26"/>
  <c r="L32" i="26"/>
  <c r="J32" i="26"/>
  <c r="H32" i="26"/>
  <c r="F32" i="26"/>
  <c r="D32" i="26"/>
  <c r="T31" i="26"/>
  <c r="R31" i="26"/>
  <c r="P31" i="26"/>
  <c r="N31" i="26"/>
  <c r="L31" i="26"/>
  <c r="J31" i="26"/>
  <c r="H31" i="26"/>
  <c r="F31" i="26"/>
  <c r="D31" i="26"/>
  <c r="T30" i="26"/>
  <c r="R30" i="26"/>
  <c r="P30" i="26"/>
  <c r="N30" i="26"/>
  <c r="L30" i="26"/>
  <c r="J30" i="26"/>
  <c r="H30" i="26"/>
  <c r="F30" i="26"/>
  <c r="D30" i="26"/>
  <c r="T29" i="26"/>
  <c r="R29" i="26"/>
  <c r="P29" i="26"/>
  <c r="N29" i="26"/>
  <c r="L29" i="26"/>
  <c r="J29" i="26"/>
  <c r="H29" i="26"/>
  <c r="F29" i="26"/>
  <c r="D29" i="26"/>
  <c r="T28" i="26"/>
  <c r="R28" i="26"/>
  <c r="P28" i="26"/>
  <c r="N28" i="26"/>
  <c r="L28" i="26"/>
  <c r="J28" i="26"/>
  <c r="H28" i="26"/>
  <c r="F28" i="26"/>
  <c r="D28" i="26"/>
  <c r="T27" i="26"/>
  <c r="R27" i="26"/>
  <c r="P27" i="26"/>
  <c r="N27" i="26"/>
  <c r="L27" i="26"/>
  <c r="J27" i="26"/>
  <c r="H27" i="26"/>
  <c r="F27" i="26"/>
  <c r="D27" i="26"/>
  <c r="T26" i="26"/>
  <c r="R26" i="26"/>
  <c r="P26" i="26"/>
  <c r="N26" i="26"/>
  <c r="L26" i="26"/>
  <c r="J26" i="26"/>
  <c r="H26" i="26"/>
  <c r="F26" i="26"/>
  <c r="D26" i="26"/>
  <c r="T25" i="26"/>
  <c r="R25" i="26"/>
  <c r="P25" i="26"/>
  <c r="N25" i="26"/>
  <c r="L25" i="26"/>
  <c r="J25" i="26"/>
  <c r="H25" i="26"/>
  <c r="F25" i="26"/>
  <c r="D25" i="26"/>
  <c r="T24" i="26"/>
  <c r="R24" i="26"/>
  <c r="P24" i="26"/>
  <c r="N24" i="26"/>
  <c r="L24" i="26"/>
  <c r="J24" i="26"/>
  <c r="H24" i="26"/>
  <c r="F24" i="26"/>
  <c r="D24" i="26"/>
  <c r="T23" i="26"/>
  <c r="R23" i="26"/>
  <c r="P23" i="26"/>
  <c r="N23" i="26"/>
  <c r="L23" i="26"/>
  <c r="J23" i="26"/>
  <c r="H23" i="26"/>
  <c r="F23" i="26"/>
  <c r="D23" i="26"/>
  <c r="T22" i="26"/>
  <c r="R22" i="26"/>
  <c r="P22" i="26"/>
  <c r="N22" i="26"/>
  <c r="L22" i="26"/>
  <c r="J22" i="26"/>
  <c r="H22" i="26"/>
  <c r="F22" i="26"/>
  <c r="D22" i="26"/>
  <c r="T21" i="26"/>
  <c r="R21" i="26"/>
  <c r="P21" i="26"/>
  <c r="N21" i="26"/>
  <c r="L21" i="26"/>
  <c r="J21" i="26"/>
  <c r="H21" i="26"/>
  <c r="F21" i="26"/>
  <c r="D21" i="26"/>
  <c r="T20" i="26"/>
  <c r="R20" i="26"/>
  <c r="P20" i="26"/>
  <c r="N20" i="26"/>
  <c r="L20" i="26"/>
  <c r="J20" i="26"/>
  <c r="H20" i="26"/>
  <c r="F20" i="26"/>
  <c r="D20" i="26"/>
  <c r="T19" i="26"/>
  <c r="R19" i="26"/>
  <c r="P19" i="26"/>
  <c r="N19" i="26"/>
  <c r="L19" i="26"/>
  <c r="J19" i="26"/>
  <c r="H19" i="26"/>
  <c r="F19" i="26"/>
  <c r="D19" i="26"/>
  <c r="T18" i="26"/>
  <c r="R18" i="26"/>
  <c r="P18" i="26"/>
  <c r="N18" i="26"/>
  <c r="L18" i="26"/>
  <c r="J18" i="26"/>
  <c r="H18" i="26"/>
  <c r="F18" i="26"/>
  <c r="D18" i="26"/>
  <c r="T17" i="26"/>
  <c r="R17" i="26"/>
  <c r="P17" i="26"/>
  <c r="N17" i="26"/>
  <c r="L17" i="26"/>
  <c r="J17" i="26"/>
  <c r="H17" i="26"/>
  <c r="F17" i="26"/>
  <c r="D17" i="26"/>
  <c r="T16" i="26"/>
  <c r="R16" i="26"/>
  <c r="P16" i="26"/>
  <c r="N16" i="26"/>
  <c r="L16" i="26"/>
  <c r="J16" i="26"/>
  <c r="H16" i="26"/>
  <c r="F16" i="26"/>
  <c r="D16" i="26"/>
  <c r="T15" i="26"/>
  <c r="R15" i="26"/>
  <c r="P15" i="26"/>
  <c r="N15" i="26"/>
  <c r="L15" i="26"/>
  <c r="J15" i="26"/>
  <c r="H15" i="26"/>
  <c r="F15" i="26"/>
  <c r="D15" i="26"/>
  <c r="T14" i="26"/>
  <c r="R14" i="26"/>
  <c r="P14" i="26"/>
  <c r="N14" i="26"/>
  <c r="L14" i="26"/>
  <c r="J14" i="26"/>
  <c r="H14" i="26"/>
  <c r="F14" i="26"/>
  <c r="D14" i="26"/>
  <c r="T13" i="26"/>
  <c r="R13" i="26"/>
  <c r="P13" i="26"/>
  <c r="N13" i="26"/>
  <c r="L13" i="26"/>
  <c r="J13" i="26"/>
  <c r="H13" i="26"/>
  <c r="F13" i="26"/>
  <c r="D13" i="26"/>
  <c r="T12" i="26"/>
  <c r="R12" i="26"/>
  <c r="P12" i="26"/>
  <c r="N12" i="26"/>
  <c r="L12" i="26"/>
  <c r="J12" i="26"/>
  <c r="H12" i="26"/>
  <c r="F12" i="26"/>
  <c r="D12" i="26"/>
  <c r="T11" i="26"/>
  <c r="R11" i="26"/>
  <c r="P11" i="26"/>
  <c r="N11" i="26"/>
  <c r="L11" i="26"/>
  <c r="J11" i="26"/>
  <c r="H11" i="26"/>
  <c r="F11" i="26"/>
  <c r="D11" i="26"/>
  <c r="T10" i="26"/>
  <c r="R10" i="26"/>
  <c r="P10" i="26"/>
  <c r="N10" i="26"/>
  <c r="L10" i="26"/>
  <c r="J10" i="26"/>
  <c r="H10" i="26"/>
  <c r="F10" i="26"/>
  <c r="D10" i="26"/>
  <c r="T9" i="26"/>
  <c r="R9" i="26"/>
  <c r="P9" i="26"/>
  <c r="N9" i="26"/>
  <c r="L9" i="26"/>
  <c r="J9" i="26"/>
  <c r="H9" i="26"/>
  <c r="F9" i="26"/>
  <c r="D9" i="26"/>
  <c r="T8" i="26"/>
  <c r="R8" i="26"/>
  <c r="P8" i="26"/>
  <c r="N8" i="26"/>
  <c r="L8" i="26"/>
  <c r="J8" i="26"/>
  <c r="H8" i="26"/>
  <c r="F8" i="26"/>
  <c r="D8" i="26"/>
  <c r="T7" i="26"/>
  <c r="R7" i="26"/>
  <c r="P7" i="26"/>
  <c r="N7" i="26"/>
  <c r="L7" i="26"/>
  <c r="J7" i="26"/>
  <c r="H7" i="26"/>
  <c r="F7" i="26"/>
  <c r="D7" i="26"/>
  <c r="T6" i="26"/>
  <c r="R6" i="26"/>
  <c r="P6" i="26"/>
  <c r="N6" i="26"/>
  <c r="L6" i="26"/>
  <c r="J6" i="26"/>
  <c r="H6" i="26"/>
  <c r="F6" i="26"/>
  <c r="D6" i="26"/>
  <c r="J36" i="25" l="1"/>
  <c r="D36" i="25"/>
  <c r="J34" i="25"/>
  <c r="I34" i="25"/>
  <c r="I36" i="25" s="1"/>
  <c r="G34" i="25"/>
  <c r="G36" i="25" s="1"/>
  <c r="F34" i="25"/>
  <c r="H34" i="25" s="1"/>
  <c r="E34" i="25"/>
  <c r="D34" i="25"/>
  <c r="C34" i="25"/>
  <c r="C36" i="25" s="1"/>
  <c r="K33" i="25"/>
  <c r="H33" i="25"/>
  <c r="E33" i="25"/>
  <c r="K32" i="25"/>
  <c r="H32" i="25"/>
  <c r="E32" i="25"/>
  <c r="J22" i="25"/>
  <c r="J24" i="25" s="1"/>
  <c r="I22" i="25"/>
  <c r="I24" i="25" s="1"/>
  <c r="G22" i="25"/>
  <c r="G24" i="25" s="1"/>
  <c r="F22" i="25"/>
  <c r="F24" i="25" s="1"/>
  <c r="D22" i="25"/>
  <c r="D24" i="25" s="1"/>
  <c r="C22" i="25"/>
  <c r="E22" i="25" s="1"/>
  <c r="K21" i="25"/>
  <c r="H21" i="25"/>
  <c r="E21" i="25"/>
  <c r="K20" i="25"/>
  <c r="H20" i="25"/>
  <c r="E20" i="25"/>
  <c r="I12" i="25"/>
  <c r="K10" i="25"/>
  <c r="J10" i="25"/>
  <c r="J12" i="25" s="1"/>
  <c r="I10" i="25"/>
  <c r="G10" i="25"/>
  <c r="H10" i="25" s="1"/>
  <c r="F10" i="25"/>
  <c r="F12" i="25" s="1"/>
  <c r="D10" i="25"/>
  <c r="D12" i="25" s="1"/>
  <c r="C10" i="25"/>
  <c r="E10" i="25" s="1"/>
  <c r="K9" i="25"/>
  <c r="H9" i="25"/>
  <c r="E9" i="25"/>
  <c r="K8" i="25"/>
  <c r="H8" i="25"/>
  <c r="E8" i="25"/>
  <c r="C12" i="25" l="1"/>
  <c r="K22" i="25"/>
  <c r="H22" i="25"/>
  <c r="C24" i="25"/>
  <c r="K34" i="25"/>
  <c r="G12" i="25"/>
  <c r="F36" i="25"/>
  <c r="N30" i="24" l="1"/>
  <c r="O28" i="24"/>
  <c r="O30" i="24" s="1"/>
  <c r="N28" i="24"/>
  <c r="M28" i="24"/>
  <c r="M30" i="24" s="1"/>
  <c r="P18" i="23" l="1"/>
  <c r="O18" i="23"/>
  <c r="N18" i="23"/>
  <c r="M18" i="23"/>
  <c r="K18" i="23"/>
  <c r="J18" i="23"/>
  <c r="I18" i="23"/>
  <c r="H18" i="23"/>
  <c r="G18" i="23"/>
  <c r="F18" i="23"/>
  <c r="E18" i="23"/>
  <c r="L17" i="23"/>
  <c r="D17" i="23"/>
  <c r="C17" i="23"/>
  <c r="L16" i="23"/>
  <c r="C16" i="23" s="1"/>
  <c r="D16" i="23"/>
  <c r="L15" i="23"/>
  <c r="D15" i="23"/>
  <c r="C15" i="23" s="1"/>
  <c r="L14" i="23"/>
  <c r="D14" i="23"/>
  <c r="C14" i="23"/>
  <c r="L13" i="23"/>
  <c r="D13" i="23"/>
  <c r="C13" i="23"/>
  <c r="L12" i="23"/>
  <c r="C12" i="23" s="1"/>
  <c r="D12" i="23"/>
  <c r="L11" i="23"/>
  <c r="D11" i="23"/>
  <c r="C11" i="23" s="1"/>
  <c r="L10" i="23"/>
  <c r="D10" i="23"/>
  <c r="C10" i="23"/>
  <c r="L9" i="23"/>
  <c r="D9" i="23"/>
  <c r="C9" i="23"/>
  <c r="L8" i="23"/>
  <c r="C8" i="23" s="1"/>
  <c r="D8" i="23"/>
  <c r="L7" i="23"/>
  <c r="D7" i="23"/>
  <c r="C7" i="23" s="1"/>
  <c r="L6" i="23"/>
  <c r="D6" i="23"/>
  <c r="D18" i="23" s="1"/>
  <c r="C6" i="23"/>
  <c r="L5" i="23"/>
  <c r="D5" i="23"/>
  <c r="C5" i="23"/>
  <c r="L4" i="23"/>
  <c r="C4" i="23" s="1"/>
  <c r="D4" i="23"/>
  <c r="C18" i="23" l="1"/>
  <c r="L18" i="23"/>
  <c r="F17" i="22" l="1"/>
  <c r="L16" i="22"/>
  <c r="J16" i="22"/>
  <c r="G16" i="22"/>
  <c r="E16" i="22"/>
  <c r="K14" i="22"/>
  <c r="K17" i="22" s="1"/>
  <c r="I14" i="22"/>
  <c r="J14" i="22" s="1"/>
  <c r="H14" i="22"/>
  <c r="H17" i="22" s="1"/>
  <c r="G14" i="22"/>
  <c r="F14" i="22"/>
  <c r="D14" i="22"/>
  <c r="D17" i="22" s="1"/>
  <c r="C14" i="22"/>
  <c r="C17" i="22" s="1"/>
  <c r="L13" i="22"/>
  <c r="J13" i="22"/>
  <c r="G13" i="22"/>
  <c r="E13" i="22"/>
  <c r="L12" i="22"/>
  <c r="J12" i="22"/>
  <c r="G12" i="22"/>
  <c r="E12" i="22"/>
  <c r="L11" i="22"/>
  <c r="J11" i="22"/>
  <c r="G11" i="22"/>
  <c r="E11" i="22"/>
  <c r="L10" i="22"/>
  <c r="J10" i="22"/>
  <c r="G10" i="22"/>
  <c r="E10" i="22"/>
  <c r="L9" i="22"/>
  <c r="J9" i="22"/>
  <c r="G9" i="22"/>
  <c r="E9" i="22"/>
  <c r="L8" i="22"/>
  <c r="J8" i="22"/>
  <c r="G8" i="22"/>
  <c r="E8" i="22"/>
  <c r="L7" i="22"/>
  <c r="J7" i="22"/>
  <c r="G7" i="22"/>
  <c r="E7" i="22"/>
  <c r="E14" i="22" l="1"/>
  <c r="I17" i="22"/>
  <c r="L14" i="22"/>
  <c r="O41" i="21" l="1"/>
  <c r="M41" i="21"/>
  <c r="N41" i="21" s="1"/>
  <c r="L41" i="21"/>
  <c r="K41" i="21"/>
  <c r="J41" i="21"/>
  <c r="I41" i="21"/>
  <c r="H41" i="21"/>
  <c r="G41" i="21"/>
  <c r="F41" i="21"/>
  <c r="E41" i="21"/>
  <c r="D41" i="21"/>
  <c r="C41" i="21"/>
  <c r="Q40" i="21"/>
  <c r="P40" i="21"/>
  <c r="N40" i="21"/>
  <c r="Q39" i="21"/>
  <c r="P39" i="21"/>
  <c r="N39" i="21"/>
  <c r="O37" i="21"/>
  <c r="M37" i="21"/>
  <c r="L37" i="21"/>
  <c r="N37" i="21" s="1"/>
  <c r="K37" i="21"/>
  <c r="J37" i="21"/>
  <c r="I37" i="21"/>
  <c r="H37" i="21"/>
  <c r="G37" i="21"/>
  <c r="F37" i="21"/>
  <c r="E37" i="21"/>
  <c r="D37" i="21"/>
  <c r="C37" i="21"/>
  <c r="Q36" i="21"/>
  <c r="P36" i="21"/>
  <c r="N36" i="21"/>
  <c r="Q35" i="21"/>
  <c r="P35" i="21"/>
  <c r="N35" i="21"/>
  <c r="Q34" i="21"/>
  <c r="P34" i="21"/>
  <c r="N34" i="21"/>
  <c r="Q33" i="21"/>
  <c r="P33" i="21"/>
  <c r="N33" i="21"/>
  <c r="Q32" i="21"/>
  <c r="P32" i="21"/>
  <c r="N32" i="21"/>
  <c r="Q31" i="21"/>
  <c r="P31" i="21"/>
  <c r="N31" i="21"/>
  <c r="Q30" i="21"/>
  <c r="P30" i="21"/>
  <c r="N30" i="21"/>
  <c r="Q29" i="21"/>
  <c r="P29" i="21"/>
  <c r="N29" i="21"/>
  <c r="Q28" i="21"/>
  <c r="P28" i="21"/>
  <c r="N28" i="21"/>
  <c r="O26" i="21"/>
  <c r="M26" i="21"/>
  <c r="L26" i="21"/>
  <c r="K26" i="21"/>
  <c r="J26" i="21"/>
  <c r="I26" i="21"/>
  <c r="H26" i="21"/>
  <c r="G26" i="21"/>
  <c r="F26" i="21"/>
  <c r="E26" i="21"/>
  <c r="D26" i="21"/>
  <c r="C26" i="21"/>
  <c r="Q25" i="21"/>
  <c r="P25" i="21"/>
  <c r="N25" i="21"/>
  <c r="Q24" i="21"/>
  <c r="P24" i="21"/>
  <c r="N24" i="21"/>
  <c r="Q23" i="21"/>
  <c r="P23" i="21"/>
  <c r="N23" i="21"/>
  <c r="Q22" i="21"/>
  <c r="P22" i="21"/>
  <c r="N22" i="21"/>
  <c r="Q21" i="21"/>
  <c r="P21" i="21"/>
  <c r="N21" i="21"/>
  <c r="Q20" i="21"/>
  <c r="P20" i="21"/>
  <c r="N20" i="21"/>
  <c r="Q19" i="21"/>
  <c r="P19" i="21"/>
  <c r="N19" i="21"/>
  <c r="Q18" i="21"/>
  <c r="P18" i="21"/>
  <c r="N18" i="21"/>
  <c r="Q17" i="21"/>
  <c r="P17" i="21"/>
  <c r="N17" i="21"/>
  <c r="Q16" i="21"/>
  <c r="P16" i="21"/>
  <c r="N16" i="21"/>
  <c r="Q15" i="21"/>
  <c r="P15" i="21"/>
  <c r="N15" i="21"/>
  <c r="Q14" i="21"/>
  <c r="P14" i="21"/>
  <c r="N14" i="21"/>
  <c r="Q13" i="21"/>
  <c r="P13" i="21"/>
  <c r="N13" i="21"/>
  <c r="Q12" i="21"/>
  <c r="P12" i="21"/>
  <c r="N12" i="21"/>
  <c r="Q11" i="21"/>
  <c r="P11" i="21"/>
  <c r="N11" i="21"/>
  <c r="Q10" i="21"/>
  <c r="P10" i="21"/>
  <c r="N10" i="21"/>
  <c r="Q9" i="21"/>
  <c r="P9" i="21"/>
  <c r="N9" i="21"/>
  <c r="Q8" i="21"/>
  <c r="P8" i="21"/>
  <c r="N8" i="21"/>
  <c r="Q7" i="21"/>
  <c r="P7" i="21"/>
  <c r="N7" i="21"/>
  <c r="Q6" i="21"/>
  <c r="P6" i="21"/>
  <c r="N6" i="21"/>
  <c r="G43" i="21" l="1"/>
  <c r="K43" i="21"/>
  <c r="C43" i="21"/>
  <c r="P41" i="21"/>
  <c r="D43" i="21"/>
  <c r="H43" i="21"/>
  <c r="E43" i="21"/>
  <c r="I43" i="21"/>
  <c r="M43" i="21"/>
  <c r="Q41" i="21"/>
  <c r="F43" i="21"/>
  <c r="J43" i="21"/>
  <c r="P26" i="21"/>
  <c r="L43" i="21"/>
  <c r="Q26" i="21"/>
  <c r="P37" i="21"/>
  <c r="N26" i="21"/>
  <c r="Q37" i="21"/>
  <c r="O43" i="21"/>
  <c r="Q43" i="21" l="1"/>
  <c r="N43" i="21"/>
  <c r="P43" i="21"/>
  <c r="H43" i="20"/>
  <c r="G43" i="20"/>
  <c r="F43" i="20"/>
  <c r="D43" i="20"/>
  <c r="C43" i="20"/>
  <c r="E42" i="20"/>
  <c r="I42" i="20" s="1"/>
  <c r="E41" i="20"/>
  <c r="I41" i="20" s="1"/>
  <c r="E40" i="20"/>
  <c r="I40" i="20" s="1"/>
  <c r="I38" i="20"/>
  <c r="E38" i="20"/>
  <c r="E37" i="20"/>
  <c r="I37" i="20" s="1"/>
  <c r="I36" i="20"/>
  <c r="E36" i="20"/>
  <c r="E35" i="20"/>
  <c r="I35" i="20" s="1"/>
  <c r="E34" i="20"/>
  <c r="I34" i="20" s="1"/>
  <c r="E33" i="20"/>
  <c r="I33" i="20" s="1"/>
  <c r="E32" i="20"/>
  <c r="I32" i="20" s="1"/>
  <c r="E31" i="20"/>
  <c r="I31" i="20" s="1"/>
  <c r="I30" i="20"/>
  <c r="E30" i="20"/>
  <c r="E29" i="20"/>
  <c r="I29" i="20" s="1"/>
  <c r="I27" i="20"/>
  <c r="E27" i="20"/>
  <c r="E26" i="20"/>
  <c r="I26" i="20" s="1"/>
  <c r="E25" i="20"/>
  <c r="I25" i="20" s="1"/>
  <c r="E24" i="20"/>
  <c r="I24" i="20" s="1"/>
  <c r="E23" i="20"/>
  <c r="I23" i="20" s="1"/>
  <c r="E22" i="20"/>
  <c r="I22" i="20" s="1"/>
  <c r="E21" i="20"/>
  <c r="I21" i="20" s="1"/>
  <c r="E20" i="20"/>
  <c r="I20" i="20" s="1"/>
  <c r="I19" i="20"/>
  <c r="E19" i="20"/>
  <c r="E18" i="20"/>
  <c r="I18" i="20" s="1"/>
  <c r="E17" i="20"/>
  <c r="I17" i="20" s="1"/>
  <c r="E16" i="20"/>
  <c r="I16" i="20" s="1"/>
  <c r="E15" i="20"/>
  <c r="I15" i="20" s="1"/>
  <c r="E14" i="20"/>
  <c r="I14" i="20" s="1"/>
  <c r="E13" i="20"/>
  <c r="I13" i="20" s="1"/>
  <c r="IW13" i="20" s="1"/>
  <c r="E12" i="20"/>
  <c r="I12" i="20" s="1"/>
  <c r="E11" i="20"/>
  <c r="I11" i="20" s="1"/>
  <c r="E10" i="20"/>
  <c r="I10" i="20" s="1"/>
  <c r="E9" i="20"/>
  <c r="I9" i="20" s="1"/>
  <c r="E8" i="20"/>
  <c r="E43" i="20" l="1"/>
  <c r="I43" i="20"/>
  <c r="I8" i="20"/>
  <c r="S73" i="18" l="1"/>
  <c r="Q73" i="18"/>
  <c r="O73" i="18"/>
  <c r="M73" i="18"/>
  <c r="K73" i="18"/>
  <c r="I73" i="18"/>
  <c r="G73" i="18"/>
  <c r="E73" i="18"/>
  <c r="C73" i="18"/>
  <c r="S71" i="18"/>
  <c r="Q71" i="18"/>
  <c r="O71" i="18"/>
  <c r="M71" i="18"/>
  <c r="K71" i="18"/>
  <c r="I71" i="18"/>
  <c r="G71" i="18"/>
  <c r="E71" i="18"/>
  <c r="C71" i="18"/>
  <c r="S69" i="18"/>
  <c r="Q69" i="18"/>
  <c r="O69" i="18"/>
  <c r="M69" i="18"/>
  <c r="K69" i="18"/>
  <c r="I69" i="18"/>
  <c r="G69" i="18"/>
  <c r="E69" i="18"/>
  <c r="C69" i="18"/>
  <c r="S67" i="18"/>
  <c r="Q67" i="18"/>
  <c r="O67" i="18"/>
  <c r="M67" i="18"/>
  <c r="K67" i="18"/>
  <c r="I67" i="18"/>
  <c r="G67" i="18"/>
  <c r="E67" i="18"/>
  <c r="C67" i="18"/>
  <c r="S65" i="18"/>
  <c r="Q65" i="18"/>
  <c r="O65" i="18"/>
  <c r="M65" i="18"/>
  <c r="K65" i="18"/>
  <c r="I65" i="18"/>
  <c r="G65" i="18"/>
  <c r="E65" i="18"/>
  <c r="C65" i="18"/>
  <c r="S63" i="18"/>
  <c r="Q63" i="18"/>
  <c r="O63" i="18"/>
  <c r="M63" i="18"/>
  <c r="K63" i="18"/>
  <c r="I63" i="18"/>
  <c r="G63" i="18"/>
  <c r="E63" i="18"/>
  <c r="C63" i="18"/>
  <c r="S61" i="18"/>
  <c r="Q61" i="18"/>
  <c r="O61" i="18"/>
  <c r="M61" i="18"/>
  <c r="K61" i="18"/>
  <c r="I61" i="18"/>
  <c r="G61" i="18"/>
  <c r="E61" i="18"/>
  <c r="C61" i="18"/>
  <c r="S59" i="18"/>
  <c r="Q59" i="18"/>
  <c r="O59" i="18"/>
  <c r="M59" i="18"/>
  <c r="K59" i="18"/>
  <c r="I59" i="18"/>
  <c r="G59" i="18"/>
  <c r="E59" i="18"/>
  <c r="C59" i="18"/>
  <c r="S57" i="18"/>
  <c r="Q57" i="18"/>
  <c r="O57" i="18"/>
  <c r="M57" i="18"/>
  <c r="K57" i="18"/>
  <c r="I57" i="18"/>
  <c r="G57" i="18"/>
  <c r="E57" i="18"/>
  <c r="C57" i="18"/>
  <c r="S55" i="18"/>
  <c r="Q55" i="18"/>
  <c r="O55" i="18"/>
  <c r="M55" i="18"/>
  <c r="K55" i="18"/>
  <c r="I55" i="18"/>
  <c r="G55" i="18"/>
  <c r="E55" i="18"/>
  <c r="C55" i="18"/>
  <c r="S53" i="18"/>
  <c r="Q53" i="18"/>
  <c r="O53" i="18"/>
  <c r="M53" i="18"/>
  <c r="K53" i="18"/>
  <c r="I53" i="18"/>
  <c r="G53" i="18"/>
  <c r="E53" i="18"/>
  <c r="C53" i="18"/>
  <c r="S51" i="18"/>
  <c r="Q51" i="18"/>
  <c r="O51" i="18"/>
  <c r="M51" i="18"/>
  <c r="K51" i="18"/>
  <c r="I51" i="18"/>
  <c r="G51" i="18"/>
  <c r="E51" i="18"/>
  <c r="C51" i="18"/>
  <c r="S49" i="18"/>
  <c r="Q49" i="18"/>
  <c r="O49" i="18"/>
  <c r="M49" i="18"/>
  <c r="K49" i="18"/>
  <c r="I49" i="18"/>
  <c r="G49" i="18"/>
  <c r="E49" i="18"/>
  <c r="C49" i="18"/>
  <c r="S47" i="18"/>
  <c r="Q47" i="18"/>
  <c r="O47" i="18"/>
  <c r="M47" i="18"/>
  <c r="K47" i="18"/>
  <c r="I47" i="18"/>
  <c r="G47" i="18"/>
  <c r="E47" i="18"/>
  <c r="C47" i="18"/>
  <c r="S45" i="18"/>
  <c r="Q45" i="18"/>
  <c r="O45" i="18"/>
  <c r="M45" i="18"/>
  <c r="K45" i="18"/>
  <c r="I45" i="18"/>
  <c r="G45" i="18"/>
  <c r="E45" i="18"/>
  <c r="C45" i="18"/>
  <c r="S43" i="18"/>
  <c r="Q43" i="18"/>
  <c r="O43" i="18"/>
  <c r="M43" i="18"/>
  <c r="K43" i="18"/>
  <c r="I43" i="18"/>
  <c r="G43" i="18"/>
  <c r="E43" i="18"/>
  <c r="C43" i="18"/>
  <c r="S41" i="18"/>
  <c r="Q41" i="18"/>
  <c r="O41" i="18"/>
  <c r="M41" i="18"/>
  <c r="K41" i="18"/>
  <c r="I41" i="18"/>
  <c r="G41" i="18"/>
  <c r="E41" i="18"/>
  <c r="C41" i="18"/>
  <c r="S39" i="18"/>
  <c r="Q39" i="18"/>
  <c r="O39" i="18"/>
  <c r="M39" i="18"/>
  <c r="K39" i="18"/>
  <c r="I39" i="18"/>
  <c r="G39" i="18"/>
  <c r="E39" i="18"/>
  <c r="C39" i="18"/>
  <c r="S37" i="18"/>
  <c r="Q37" i="18"/>
  <c r="O37" i="18"/>
  <c r="M37" i="18"/>
  <c r="K37" i="18"/>
  <c r="I37" i="18"/>
  <c r="G37" i="18"/>
  <c r="E37" i="18"/>
  <c r="C37" i="18"/>
  <c r="S35" i="18"/>
  <c r="Q35" i="18"/>
  <c r="O35" i="18"/>
  <c r="M35" i="18"/>
  <c r="K35" i="18"/>
  <c r="I35" i="18"/>
  <c r="G35" i="18"/>
  <c r="E35" i="18"/>
  <c r="C35" i="18"/>
  <c r="S33" i="18"/>
  <c r="Q33" i="18"/>
  <c r="O33" i="18"/>
  <c r="M33" i="18"/>
  <c r="K33" i="18"/>
  <c r="I33" i="18"/>
  <c r="G33" i="18"/>
  <c r="E33" i="18"/>
  <c r="C33" i="18"/>
  <c r="S31" i="18"/>
  <c r="Q31" i="18"/>
  <c r="O31" i="18"/>
  <c r="M31" i="18"/>
  <c r="K31" i="18"/>
  <c r="I31" i="18"/>
  <c r="G31" i="18"/>
  <c r="E31" i="18"/>
  <c r="C31" i="18"/>
  <c r="S29" i="18"/>
  <c r="Q29" i="18"/>
  <c r="O29" i="18"/>
  <c r="M29" i="18"/>
  <c r="K29" i="18"/>
  <c r="I29" i="18"/>
  <c r="G29" i="18"/>
  <c r="E29" i="18"/>
  <c r="C29" i="18"/>
  <c r="S27" i="18"/>
  <c r="Q27" i="18"/>
  <c r="O27" i="18"/>
  <c r="M27" i="18"/>
  <c r="K27" i="18"/>
  <c r="I27" i="18"/>
  <c r="G27" i="18"/>
  <c r="E27" i="18"/>
  <c r="C27" i="18"/>
  <c r="S25" i="18"/>
  <c r="Q25" i="18"/>
  <c r="O25" i="18"/>
  <c r="M25" i="18"/>
  <c r="K25" i="18"/>
  <c r="I25" i="18"/>
  <c r="G25" i="18"/>
  <c r="E25" i="18"/>
  <c r="C25" i="18"/>
  <c r="S23" i="18"/>
  <c r="Q23" i="18"/>
  <c r="O23" i="18"/>
  <c r="M23" i="18"/>
  <c r="K23" i="18"/>
  <c r="I23" i="18"/>
  <c r="G23" i="18"/>
  <c r="E23" i="18"/>
  <c r="C23" i="18"/>
  <c r="S21" i="18"/>
  <c r="Q21" i="18"/>
  <c r="O21" i="18"/>
  <c r="M21" i="18"/>
  <c r="K21" i="18"/>
  <c r="I21" i="18"/>
  <c r="G21" i="18"/>
  <c r="E21" i="18"/>
  <c r="C21" i="18"/>
  <c r="S19" i="18"/>
  <c r="Q19" i="18"/>
  <c r="O19" i="18"/>
  <c r="M19" i="18"/>
  <c r="K19" i="18"/>
  <c r="I19" i="18"/>
  <c r="G19" i="18"/>
  <c r="E19" i="18"/>
  <c r="C19" i="18"/>
  <c r="S17" i="18"/>
  <c r="Q17" i="18"/>
  <c r="O17" i="18"/>
  <c r="M17" i="18"/>
  <c r="K17" i="18"/>
  <c r="I17" i="18"/>
  <c r="G17" i="18"/>
  <c r="E17" i="18"/>
  <c r="C17" i="18"/>
  <c r="S15" i="18"/>
  <c r="Q15" i="18"/>
  <c r="O15" i="18"/>
  <c r="M15" i="18"/>
  <c r="K15" i="18"/>
  <c r="I15" i="18"/>
  <c r="G15" i="18"/>
  <c r="E15" i="18"/>
  <c r="C15" i="18"/>
  <c r="S13" i="18"/>
  <c r="Q13" i="18"/>
  <c r="O13" i="18"/>
  <c r="M13" i="18"/>
  <c r="K13" i="18"/>
  <c r="I13" i="18"/>
  <c r="G13" i="18"/>
  <c r="E13" i="18"/>
  <c r="C13" i="18"/>
  <c r="S11" i="18"/>
  <c r="Q11" i="18"/>
  <c r="O11" i="18"/>
  <c r="M11" i="18"/>
  <c r="K11" i="18"/>
  <c r="I11" i="18"/>
  <c r="G11" i="18"/>
  <c r="E11" i="18"/>
  <c r="C11" i="18"/>
  <c r="S9" i="18"/>
  <c r="Q9" i="18"/>
  <c r="O9" i="18"/>
  <c r="M9" i="18"/>
  <c r="K9" i="18"/>
  <c r="I9" i="18"/>
  <c r="G9" i="18"/>
  <c r="E9" i="18"/>
  <c r="C9" i="18"/>
  <c r="S7" i="18"/>
  <c r="Q7" i="18"/>
  <c r="O7" i="18"/>
  <c r="M7" i="18"/>
  <c r="K7" i="18"/>
  <c r="I7" i="18"/>
  <c r="G7" i="18"/>
  <c r="E7" i="18"/>
  <c r="C7" i="18"/>
  <c r="N170" i="17" l="1"/>
  <c r="M170" i="17"/>
  <c r="L170" i="17"/>
  <c r="K170" i="17"/>
  <c r="J170" i="17"/>
  <c r="N169" i="17"/>
  <c r="M169" i="17"/>
  <c r="L169" i="17"/>
  <c r="K169" i="17"/>
  <c r="J169" i="17"/>
  <c r="N168" i="17"/>
  <c r="M168" i="17"/>
  <c r="L168" i="17"/>
  <c r="K168" i="17"/>
  <c r="J168" i="17"/>
  <c r="N167" i="17"/>
  <c r="M167" i="17"/>
  <c r="L167" i="17"/>
  <c r="K167" i="17"/>
  <c r="H167" i="17"/>
  <c r="F167" i="17"/>
  <c r="D167" i="17"/>
  <c r="D165" i="17" s="1"/>
  <c r="C167" i="17"/>
  <c r="J167" i="17" s="1"/>
  <c r="N166" i="17"/>
  <c r="M166" i="17"/>
  <c r="L166" i="17"/>
  <c r="K166" i="17"/>
  <c r="J166" i="17"/>
  <c r="N165" i="17"/>
  <c r="M165" i="17"/>
  <c r="L165" i="17"/>
  <c r="K165" i="17"/>
  <c r="H165" i="17"/>
  <c r="F165" i="17"/>
  <c r="N164" i="17"/>
  <c r="M164" i="17"/>
  <c r="L164" i="17"/>
  <c r="K164" i="17"/>
  <c r="J164" i="17"/>
  <c r="N163" i="17"/>
  <c r="M163" i="17"/>
  <c r="L163" i="17"/>
  <c r="K163" i="17"/>
  <c r="J163" i="17"/>
  <c r="N162" i="17"/>
  <c r="M162" i="17"/>
  <c r="L162" i="17"/>
  <c r="K162" i="17"/>
  <c r="J162" i="17"/>
  <c r="N161" i="17"/>
  <c r="M161" i="17"/>
  <c r="L161" i="17"/>
  <c r="K161" i="17"/>
  <c r="J161" i="17"/>
  <c r="N160" i="17"/>
  <c r="M160" i="17"/>
  <c r="L160" i="17"/>
  <c r="K160" i="17"/>
  <c r="J160" i="17"/>
  <c r="N159" i="17"/>
  <c r="M159" i="17"/>
  <c r="L159" i="17"/>
  <c r="K159" i="17"/>
  <c r="J159" i="17"/>
  <c r="N158" i="17"/>
  <c r="M158" i="17"/>
  <c r="L158" i="17"/>
  <c r="K158" i="17"/>
  <c r="J158" i="17"/>
  <c r="N157" i="17"/>
  <c r="M157" i="17"/>
  <c r="L157" i="17"/>
  <c r="K157" i="17"/>
  <c r="H157" i="17"/>
  <c r="F157" i="17"/>
  <c r="D157" i="17"/>
  <c r="C157" i="17"/>
  <c r="J157" i="17" s="1"/>
  <c r="N156" i="17"/>
  <c r="M156" i="17"/>
  <c r="L156" i="17"/>
  <c r="K156" i="17"/>
  <c r="J156" i="17"/>
  <c r="N155" i="17"/>
  <c r="M155" i="17"/>
  <c r="L155" i="17"/>
  <c r="K155" i="17"/>
  <c r="J155" i="17"/>
  <c r="N154" i="17"/>
  <c r="M154" i="17"/>
  <c r="L154" i="17"/>
  <c r="K154" i="17"/>
  <c r="J154" i="17"/>
  <c r="N153" i="17"/>
  <c r="M153" i="17"/>
  <c r="L153" i="17"/>
  <c r="K153" i="17"/>
  <c r="J153" i="17"/>
  <c r="N152" i="17"/>
  <c r="M152" i="17"/>
  <c r="L152" i="17"/>
  <c r="K152" i="17"/>
  <c r="J152" i="17"/>
  <c r="N151" i="17"/>
  <c r="M151" i="17"/>
  <c r="L151" i="17"/>
  <c r="K151" i="17"/>
  <c r="H151" i="17"/>
  <c r="F151" i="17"/>
  <c r="D151" i="17"/>
  <c r="C151" i="17"/>
  <c r="J151" i="17" s="1"/>
  <c r="N150" i="17"/>
  <c r="M150" i="17"/>
  <c r="L150" i="17"/>
  <c r="K150" i="17"/>
  <c r="J150" i="17"/>
  <c r="N149" i="17"/>
  <c r="M149" i="17"/>
  <c r="L149" i="17"/>
  <c r="K149" i="17"/>
  <c r="J149" i="17"/>
  <c r="N148" i="17"/>
  <c r="M148" i="17"/>
  <c r="L148" i="17"/>
  <c r="K148" i="17"/>
  <c r="N147" i="17"/>
  <c r="M147" i="17"/>
  <c r="L147" i="17"/>
  <c r="K147" i="17"/>
  <c r="N146" i="17"/>
  <c r="M146" i="17"/>
  <c r="L146" i="17"/>
  <c r="K146" i="17"/>
  <c r="N145" i="17"/>
  <c r="M145" i="17"/>
  <c r="L145" i="17"/>
  <c r="K145" i="17"/>
  <c r="N144" i="17"/>
  <c r="M144" i="17"/>
  <c r="L144" i="17"/>
  <c r="K144" i="17"/>
  <c r="N143" i="17"/>
  <c r="M143" i="17"/>
  <c r="L143" i="17"/>
  <c r="K143" i="17"/>
  <c r="N142" i="17"/>
  <c r="M142" i="17"/>
  <c r="L142" i="17"/>
  <c r="K142" i="17"/>
  <c r="N141" i="17"/>
  <c r="M141" i="17"/>
  <c r="L141" i="17"/>
  <c r="K141" i="17"/>
  <c r="N140" i="17"/>
  <c r="M140" i="17"/>
  <c r="L140" i="17"/>
  <c r="K140" i="17"/>
  <c r="N139" i="17"/>
  <c r="M139" i="17"/>
  <c r="L139" i="17"/>
  <c r="K139" i="17"/>
  <c r="J139" i="17"/>
  <c r="H139" i="17"/>
  <c r="H138" i="17" s="1"/>
  <c r="H136" i="17" s="1"/>
  <c r="F139" i="17"/>
  <c r="D139" i="17"/>
  <c r="N138" i="17"/>
  <c r="M138" i="17"/>
  <c r="L138" i="17"/>
  <c r="K138" i="17"/>
  <c r="F138" i="17"/>
  <c r="D138" i="17"/>
  <c r="D136" i="17" s="1"/>
  <c r="C138" i="17"/>
  <c r="J138" i="17" s="1"/>
  <c r="N137" i="17"/>
  <c r="M137" i="17"/>
  <c r="L137" i="17"/>
  <c r="K137" i="17"/>
  <c r="N136" i="17"/>
  <c r="M136" i="17"/>
  <c r="L136" i="17"/>
  <c r="K136" i="17"/>
  <c r="C136" i="17"/>
  <c r="J136" i="17" s="1"/>
  <c r="N135" i="17"/>
  <c r="M135" i="17"/>
  <c r="L135" i="17"/>
  <c r="K135" i="17"/>
  <c r="J135" i="17"/>
  <c r="N134" i="17"/>
  <c r="M134" i="17"/>
  <c r="L134" i="17"/>
  <c r="K134" i="17"/>
  <c r="J134" i="17"/>
  <c r="N133" i="17"/>
  <c r="M133" i="17"/>
  <c r="L133" i="17"/>
  <c r="K133" i="17"/>
  <c r="J133" i="17"/>
  <c r="N132" i="17"/>
  <c r="M132" i="17"/>
  <c r="L132" i="17"/>
  <c r="K132" i="17"/>
  <c r="H132" i="17"/>
  <c r="F132" i="17"/>
  <c r="D132" i="17"/>
  <c r="C132" i="17"/>
  <c r="J132" i="17" s="1"/>
  <c r="N131" i="17"/>
  <c r="M131" i="17"/>
  <c r="L131" i="17"/>
  <c r="K131" i="17"/>
  <c r="J131" i="17"/>
  <c r="N130" i="17"/>
  <c r="M130" i="17"/>
  <c r="L130" i="17"/>
  <c r="K130" i="17"/>
  <c r="N129" i="17"/>
  <c r="M129" i="17"/>
  <c r="L129" i="17"/>
  <c r="K129" i="17"/>
  <c r="N128" i="17"/>
  <c r="M128" i="17"/>
  <c r="L128" i="17"/>
  <c r="K128" i="17"/>
  <c r="J128" i="17"/>
  <c r="H128" i="17"/>
  <c r="H125" i="17" s="1"/>
  <c r="F128" i="17"/>
  <c r="F125" i="17" s="1"/>
  <c r="D128" i="17"/>
  <c r="D125" i="17" s="1"/>
  <c r="N127" i="17"/>
  <c r="M127" i="17"/>
  <c r="L127" i="17"/>
  <c r="K127" i="17"/>
  <c r="J127" i="17"/>
  <c r="N126" i="17"/>
  <c r="M126" i="17"/>
  <c r="L126" i="17"/>
  <c r="K126" i="17"/>
  <c r="J126" i="17"/>
  <c r="N125" i="17"/>
  <c r="M125" i="17"/>
  <c r="L125" i="17"/>
  <c r="K125" i="17"/>
  <c r="C125" i="17"/>
  <c r="J125" i="17" s="1"/>
  <c r="N124" i="17"/>
  <c r="M124" i="17"/>
  <c r="L124" i="17"/>
  <c r="K124" i="17"/>
  <c r="J124" i="17"/>
  <c r="N123" i="17"/>
  <c r="M123" i="17"/>
  <c r="L123" i="17"/>
  <c r="K123" i="17"/>
  <c r="J123" i="17"/>
  <c r="N122" i="17"/>
  <c r="M122" i="17"/>
  <c r="L122" i="17"/>
  <c r="K122" i="17"/>
  <c r="J122" i="17"/>
  <c r="N121" i="17"/>
  <c r="M121" i="17"/>
  <c r="L121" i="17"/>
  <c r="K121" i="17"/>
  <c r="J121" i="17"/>
  <c r="N120" i="17"/>
  <c r="M120" i="17"/>
  <c r="L120" i="17"/>
  <c r="K120" i="17"/>
  <c r="J120" i="17"/>
  <c r="N119" i="17"/>
  <c r="M119" i="17"/>
  <c r="L119" i="17"/>
  <c r="K119" i="17"/>
  <c r="H119" i="17"/>
  <c r="F119" i="17"/>
  <c r="D119" i="17"/>
  <c r="C119" i="17"/>
  <c r="J119" i="17" s="1"/>
  <c r="N118" i="17"/>
  <c r="M118" i="17"/>
  <c r="L118" i="17"/>
  <c r="K118" i="17"/>
  <c r="J118" i="17"/>
  <c r="N117" i="17"/>
  <c r="M117" i="17"/>
  <c r="L117" i="17"/>
  <c r="K117" i="17"/>
  <c r="J117" i="17"/>
  <c r="N116" i="17"/>
  <c r="M116" i="17"/>
  <c r="L116" i="17"/>
  <c r="K116" i="17"/>
  <c r="J116" i="17"/>
  <c r="N115" i="17"/>
  <c r="M115" i="17"/>
  <c r="L115" i="17"/>
  <c r="K115" i="17"/>
  <c r="J115" i="17"/>
  <c r="N114" i="17"/>
  <c r="M114" i="17"/>
  <c r="L114" i="17"/>
  <c r="K114" i="17"/>
  <c r="J114" i="17"/>
  <c r="N113" i="17"/>
  <c r="M113" i="17"/>
  <c r="L113" i="17"/>
  <c r="K113" i="17"/>
  <c r="H113" i="17"/>
  <c r="F113" i="17"/>
  <c r="D113" i="17"/>
  <c r="C113" i="17"/>
  <c r="J113" i="17" s="1"/>
  <c r="N112" i="17"/>
  <c r="M112" i="17"/>
  <c r="L112" i="17"/>
  <c r="K112" i="17"/>
  <c r="J112" i="17"/>
  <c r="N111" i="17"/>
  <c r="M111" i="17"/>
  <c r="L111" i="17"/>
  <c r="K111" i="17"/>
  <c r="J111" i="17"/>
  <c r="N110" i="17"/>
  <c r="M110" i="17"/>
  <c r="L110" i="17"/>
  <c r="K110" i="17"/>
  <c r="J110" i="17"/>
  <c r="N109" i="17"/>
  <c r="M109" i="17"/>
  <c r="L109" i="17"/>
  <c r="K109" i="17"/>
  <c r="H109" i="17"/>
  <c r="F109" i="17"/>
  <c r="D109" i="17"/>
  <c r="C109" i="17"/>
  <c r="J109" i="17" s="1"/>
  <c r="N108" i="17"/>
  <c r="M108" i="17"/>
  <c r="L108" i="17"/>
  <c r="K108" i="17"/>
  <c r="J108" i="17"/>
  <c r="N107" i="17"/>
  <c r="M107" i="17"/>
  <c r="L107" i="17"/>
  <c r="K107" i="17"/>
  <c r="J107" i="17"/>
  <c r="N106" i="17"/>
  <c r="M106" i="17"/>
  <c r="L106" i="17"/>
  <c r="K106" i="17"/>
  <c r="J106" i="17"/>
  <c r="N105" i="17"/>
  <c r="M105" i="17"/>
  <c r="L105" i="17"/>
  <c r="K105" i="17"/>
  <c r="J105" i="17"/>
  <c r="N104" i="17"/>
  <c r="M104" i="17"/>
  <c r="L104" i="17"/>
  <c r="K104" i="17"/>
  <c r="J104" i="17"/>
  <c r="N103" i="17"/>
  <c r="M103" i="17"/>
  <c r="L103" i="17"/>
  <c r="K103" i="17"/>
  <c r="J103" i="17"/>
  <c r="N102" i="17"/>
  <c r="M102" i="17"/>
  <c r="L102" i="17"/>
  <c r="K102" i="17"/>
  <c r="J102" i="17"/>
  <c r="N101" i="17"/>
  <c r="M101" i="17"/>
  <c r="L101" i="17"/>
  <c r="K101" i="17"/>
  <c r="J101" i="17"/>
  <c r="N100" i="17"/>
  <c r="M100" i="17"/>
  <c r="L100" i="17"/>
  <c r="K100" i="17"/>
  <c r="J100" i="17"/>
  <c r="N99" i="17"/>
  <c r="M99" i="17"/>
  <c r="L99" i="17"/>
  <c r="K99" i="17"/>
  <c r="H99" i="17"/>
  <c r="F99" i="17"/>
  <c r="D99" i="17"/>
  <c r="C99" i="17"/>
  <c r="J99" i="17" s="1"/>
  <c r="N98" i="17"/>
  <c r="M98" i="17"/>
  <c r="L98" i="17"/>
  <c r="K98" i="17"/>
  <c r="J98" i="17"/>
  <c r="N97" i="17"/>
  <c r="M97" i="17"/>
  <c r="L97" i="17"/>
  <c r="K97" i="17"/>
  <c r="J97" i="17"/>
  <c r="N96" i="17"/>
  <c r="M96" i="17"/>
  <c r="L96" i="17"/>
  <c r="K96" i="17"/>
  <c r="J96" i="17"/>
  <c r="N95" i="17"/>
  <c r="M95" i="17"/>
  <c r="L95" i="17"/>
  <c r="K95" i="17"/>
  <c r="J95" i="17"/>
  <c r="N94" i="17"/>
  <c r="M94" i="17"/>
  <c r="L94" i="17"/>
  <c r="K94" i="17"/>
  <c r="J94" i="17"/>
  <c r="N93" i="17"/>
  <c r="M93" i="17"/>
  <c r="L93" i="17"/>
  <c r="K93" i="17"/>
  <c r="H93" i="17"/>
  <c r="F93" i="17"/>
  <c r="D93" i="17"/>
  <c r="C93" i="17"/>
  <c r="J93" i="17" s="1"/>
  <c r="N92" i="17"/>
  <c r="M92" i="17"/>
  <c r="L92" i="17"/>
  <c r="K92" i="17"/>
  <c r="J92" i="17"/>
  <c r="N91" i="17"/>
  <c r="M91" i="17"/>
  <c r="L91" i="17"/>
  <c r="K91" i="17"/>
  <c r="J91" i="17"/>
  <c r="N90" i="17"/>
  <c r="M90" i="17"/>
  <c r="L90" i="17"/>
  <c r="K90" i="17"/>
  <c r="J90" i="17"/>
  <c r="N89" i="17"/>
  <c r="M89" i="17"/>
  <c r="L89" i="17"/>
  <c r="K89" i="17"/>
  <c r="J89" i="17"/>
  <c r="N88" i="17"/>
  <c r="M88" i="17"/>
  <c r="L88" i="17"/>
  <c r="K88" i="17"/>
  <c r="J88" i="17"/>
  <c r="N87" i="17"/>
  <c r="M87" i="17"/>
  <c r="L87" i="17"/>
  <c r="K87" i="17"/>
  <c r="J87" i="17"/>
  <c r="N86" i="17"/>
  <c r="M86" i="17"/>
  <c r="L86" i="17"/>
  <c r="K86" i="17"/>
  <c r="J86" i="17"/>
  <c r="N85" i="17"/>
  <c r="M85" i="17"/>
  <c r="L85" i="17"/>
  <c r="K85" i="17"/>
  <c r="H85" i="17"/>
  <c r="F85" i="17"/>
  <c r="D85" i="17"/>
  <c r="C85" i="17"/>
  <c r="J85" i="17" s="1"/>
  <c r="N84" i="17"/>
  <c r="M84" i="17"/>
  <c r="L84" i="17"/>
  <c r="K84" i="17"/>
  <c r="J84" i="17"/>
  <c r="N83" i="17"/>
  <c r="M83" i="17"/>
  <c r="L83" i="17"/>
  <c r="K83" i="17"/>
  <c r="J83" i="17"/>
  <c r="N82" i="17"/>
  <c r="M82" i="17"/>
  <c r="L82" i="17"/>
  <c r="K82" i="17"/>
  <c r="J82" i="17"/>
  <c r="N81" i="17"/>
  <c r="M81" i="17"/>
  <c r="L81" i="17"/>
  <c r="K81" i="17"/>
  <c r="J81" i="17"/>
  <c r="N80" i="17"/>
  <c r="M80" i="17"/>
  <c r="L80" i="17"/>
  <c r="K80" i="17"/>
  <c r="J80" i="17"/>
  <c r="N79" i="17"/>
  <c r="M79" i="17"/>
  <c r="L79" i="17"/>
  <c r="K79" i="17"/>
  <c r="H79" i="17"/>
  <c r="F79" i="17"/>
  <c r="D79" i="17"/>
  <c r="C79" i="17"/>
  <c r="J79" i="17" s="1"/>
  <c r="N78" i="17"/>
  <c r="M78" i="17"/>
  <c r="L78" i="17"/>
  <c r="K78" i="17"/>
  <c r="J78" i="17"/>
  <c r="N77" i="17"/>
  <c r="M77" i="17"/>
  <c r="L77" i="17"/>
  <c r="K77" i="17"/>
  <c r="J77" i="17"/>
  <c r="N76" i="17"/>
  <c r="M76" i="17"/>
  <c r="L76" i="17"/>
  <c r="K76" i="17"/>
  <c r="J76" i="17"/>
  <c r="N75" i="17"/>
  <c r="M75" i="17"/>
  <c r="L75" i="17"/>
  <c r="K75" i="17"/>
  <c r="J75" i="17"/>
  <c r="N74" i="17"/>
  <c r="M74" i="17"/>
  <c r="L74" i="17"/>
  <c r="K74" i="17"/>
  <c r="J74" i="17"/>
  <c r="N73" i="17"/>
  <c r="M73" i="17"/>
  <c r="L73" i="17"/>
  <c r="K73" i="17"/>
  <c r="H73" i="17"/>
  <c r="F73" i="17"/>
  <c r="D73" i="17"/>
  <c r="C73" i="17"/>
  <c r="J73" i="17" s="1"/>
  <c r="N72" i="17"/>
  <c r="M72" i="17"/>
  <c r="L72" i="17"/>
  <c r="K72" i="17"/>
  <c r="J72" i="17"/>
  <c r="N71" i="17"/>
  <c r="M71" i="17"/>
  <c r="L71" i="17"/>
  <c r="K71" i="17"/>
  <c r="J71" i="17"/>
  <c r="N70" i="17"/>
  <c r="M70" i="17"/>
  <c r="L70" i="17"/>
  <c r="K70" i="17"/>
  <c r="J70" i="17"/>
  <c r="N69" i="17"/>
  <c r="M69" i="17"/>
  <c r="L69" i="17"/>
  <c r="K69" i="17"/>
  <c r="J69" i="17"/>
  <c r="N68" i="17"/>
  <c r="M68" i="17"/>
  <c r="L68" i="17"/>
  <c r="K68" i="17"/>
  <c r="J68" i="17"/>
  <c r="N67" i="17"/>
  <c r="M67" i="17"/>
  <c r="L67" i="17"/>
  <c r="K67" i="17"/>
  <c r="J67" i="17"/>
  <c r="N66" i="17"/>
  <c r="M66" i="17"/>
  <c r="L66" i="17"/>
  <c r="K66" i="17"/>
  <c r="J66" i="17"/>
  <c r="N65" i="17"/>
  <c r="M65" i="17"/>
  <c r="L65" i="17"/>
  <c r="K65" i="17"/>
  <c r="J65" i="17"/>
  <c r="N64" i="17"/>
  <c r="M64" i="17"/>
  <c r="L64" i="17"/>
  <c r="K64" i="17"/>
  <c r="H64" i="17"/>
  <c r="F64" i="17"/>
  <c r="D64" i="17"/>
  <c r="C64" i="17"/>
  <c r="J64" i="17" s="1"/>
  <c r="N63" i="17"/>
  <c r="M63" i="17"/>
  <c r="L63" i="17"/>
  <c r="K63" i="17"/>
  <c r="J63" i="17"/>
  <c r="N62" i="17"/>
  <c r="M62" i="17"/>
  <c r="L62" i="17"/>
  <c r="K62" i="17"/>
  <c r="J62" i="17"/>
  <c r="N61" i="17"/>
  <c r="M61" i="17"/>
  <c r="L61" i="17"/>
  <c r="K61" i="17"/>
  <c r="J61" i="17"/>
  <c r="N60" i="17"/>
  <c r="M60" i="17"/>
  <c r="L60" i="17"/>
  <c r="K60" i="17"/>
  <c r="J60" i="17"/>
  <c r="N59" i="17"/>
  <c r="M59" i="17"/>
  <c r="L59" i="17"/>
  <c r="K59" i="17"/>
  <c r="J59" i="17"/>
  <c r="N58" i="17"/>
  <c r="M58" i="17"/>
  <c r="L58" i="17"/>
  <c r="K58" i="17"/>
  <c r="J58" i="17"/>
  <c r="N57" i="17"/>
  <c r="M57" i="17"/>
  <c r="L57" i="17"/>
  <c r="K57" i="17"/>
  <c r="J57" i="17"/>
  <c r="N56" i="17"/>
  <c r="M56" i="17"/>
  <c r="L56" i="17"/>
  <c r="K56" i="17"/>
  <c r="J56" i="17"/>
  <c r="N55" i="17"/>
  <c r="M55" i="17"/>
  <c r="L55" i="17"/>
  <c r="K55" i="17"/>
  <c r="J55" i="17"/>
  <c r="N54" i="17"/>
  <c r="M54" i="17"/>
  <c r="L54" i="17"/>
  <c r="K54" i="17"/>
  <c r="H54" i="17"/>
  <c r="F54" i="17"/>
  <c r="D54" i="17"/>
  <c r="C54" i="17"/>
  <c r="J54" i="17" s="1"/>
  <c r="N53" i="17"/>
  <c r="M53" i="17"/>
  <c r="L53" i="17"/>
  <c r="K53" i="17"/>
  <c r="J53" i="17"/>
  <c r="N52" i="17"/>
  <c r="M52" i="17"/>
  <c r="L52" i="17"/>
  <c r="K52" i="17"/>
  <c r="J52" i="17"/>
  <c r="N51" i="17"/>
  <c r="M51" i="17"/>
  <c r="L51" i="17"/>
  <c r="K51" i="17"/>
  <c r="J51" i="17"/>
  <c r="N50" i="17"/>
  <c r="M50" i="17"/>
  <c r="L50" i="17"/>
  <c r="K50" i="17"/>
  <c r="J50" i="17"/>
  <c r="N49" i="17"/>
  <c r="M49" i="17"/>
  <c r="L49" i="17"/>
  <c r="K49" i="17"/>
  <c r="J49" i="17"/>
  <c r="N48" i="17"/>
  <c r="M48" i="17"/>
  <c r="L48" i="17"/>
  <c r="K48" i="17"/>
  <c r="H48" i="17"/>
  <c r="F48" i="17"/>
  <c r="D48" i="17"/>
  <c r="C48" i="17"/>
  <c r="J48" i="17" s="1"/>
  <c r="N47" i="17"/>
  <c r="M47" i="17"/>
  <c r="L47" i="17"/>
  <c r="K47" i="17"/>
  <c r="J47" i="17"/>
  <c r="N46" i="17"/>
  <c r="M46" i="17"/>
  <c r="L46" i="17"/>
  <c r="K46" i="17"/>
  <c r="J46" i="17"/>
  <c r="N45" i="17"/>
  <c r="M45" i="17"/>
  <c r="L45" i="17"/>
  <c r="K45" i="17"/>
  <c r="J45" i="17"/>
  <c r="N44" i="17"/>
  <c r="M44" i="17"/>
  <c r="L44" i="17"/>
  <c r="K44" i="17"/>
  <c r="J44" i="17"/>
  <c r="N43" i="17"/>
  <c r="M43" i="17"/>
  <c r="L43" i="17"/>
  <c r="K43" i="17"/>
  <c r="J43" i="17"/>
  <c r="N42" i="17"/>
  <c r="M42" i="17"/>
  <c r="L42" i="17"/>
  <c r="K42" i="17"/>
  <c r="J42" i="17"/>
  <c r="N41" i="17"/>
  <c r="M41" i="17"/>
  <c r="L41" i="17"/>
  <c r="K41" i="17"/>
  <c r="H41" i="17"/>
  <c r="F41" i="17"/>
  <c r="D41" i="17"/>
  <c r="C41" i="17"/>
  <c r="J41" i="17" s="1"/>
  <c r="N40" i="17"/>
  <c r="M40" i="17"/>
  <c r="L40" i="17"/>
  <c r="K40" i="17"/>
  <c r="J40" i="17"/>
  <c r="N39" i="17"/>
  <c r="M39" i="17"/>
  <c r="L39" i="17"/>
  <c r="K39" i="17"/>
  <c r="J39" i="17"/>
  <c r="N38" i="17"/>
  <c r="M38" i="17"/>
  <c r="L38" i="17"/>
  <c r="K38" i="17"/>
  <c r="J38" i="17"/>
  <c r="N37" i="17"/>
  <c r="M37" i="17"/>
  <c r="L37" i="17"/>
  <c r="K37" i="17"/>
  <c r="J37" i="17"/>
  <c r="N36" i="17"/>
  <c r="M36" i="17"/>
  <c r="L36" i="17"/>
  <c r="K36" i="17"/>
  <c r="J36" i="17"/>
  <c r="N35" i="17"/>
  <c r="M35" i="17"/>
  <c r="L35" i="17"/>
  <c r="K35" i="17"/>
  <c r="J35" i="17"/>
  <c r="N34" i="17"/>
  <c r="M34" i="17"/>
  <c r="L34" i="17"/>
  <c r="K34" i="17"/>
  <c r="H34" i="17"/>
  <c r="F34" i="17"/>
  <c r="D34" i="17"/>
  <c r="C34" i="17"/>
  <c r="J34" i="17" s="1"/>
  <c r="N33" i="17"/>
  <c r="M33" i="17"/>
  <c r="L33" i="17"/>
  <c r="K33" i="17"/>
  <c r="J33" i="17"/>
  <c r="N32" i="17"/>
  <c r="M32" i="17"/>
  <c r="L32" i="17"/>
  <c r="K32" i="17"/>
  <c r="J32" i="17"/>
  <c r="N31" i="17"/>
  <c r="M31" i="17"/>
  <c r="L31" i="17"/>
  <c r="K31" i="17"/>
  <c r="N30" i="17"/>
  <c r="M30" i="17"/>
  <c r="L30" i="17"/>
  <c r="K30" i="17"/>
  <c r="N29" i="17"/>
  <c r="M29" i="17"/>
  <c r="L29" i="17"/>
  <c r="K29" i="17"/>
  <c r="J29" i="17"/>
  <c r="H29" i="17"/>
  <c r="F29" i="17"/>
  <c r="F24" i="17" s="1"/>
  <c r="D29" i="17"/>
  <c r="N28" i="17"/>
  <c r="M28" i="17"/>
  <c r="L28" i="17"/>
  <c r="K28" i="17"/>
  <c r="J28" i="17"/>
  <c r="N27" i="17"/>
  <c r="M27" i="17"/>
  <c r="L27" i="17"/>
  <c r="K27" i="17"/>
  <c r="J27" i="17"/>
  <c r="N26" i="17"/>
  <c r="M26" i="17"/>
  <c r="L26" i="17"/>
  <c r="K26" i="17"/>
  <c r="J26" i="17"/>
  <c r="N25" i="17"/>
  <c r="M25" i="17"/>
  <c r="L25" i="17"/>
  <c r="K25" i="17"/>
  <c r="J25" i="17"/>
  <c r="N24" i="17"/>
  <c r="M24" i="17"/>
  <c r="L24" i="17"/>
  <c r="K24" i="17"/>
  <c r="H24" i="17"/>
  <c r="D24" i="17"/>
  <c r="C24" i="17"/>
  <c r="J24" i="17" s="1"/>
  <c r="N23" i="17"/>
  <c r="M23" i="17"/>
  <c r="L23" i="17"/>
  <c r="K23" i="17"/>
  <c r="J23" i="17"/>
  <c r="N22" i="17"/>
  <c r="M22" i="17"/>
  <c r="L22" i="17"/>
  <c r="K22" i="17"/>
  <c r="J22" i="17"/>
  <c r="N21" i="17"/>
  <c r="M21" i="17"/>
  <c r="L21" i="17"/>
  <c r="K21" i="17"/>
  <c r="J21" i="17"/>
  <c r="N20" i="17"/>
  <c r="M20" i="17"/>
  <c r="L20" i="17"/>
  <c r="K20" i="17"/>
  <c r="J20" i="17"/>
  <c r="N19" i="17"/>
  <c r="M19" i="17"/>
  <c r="L19" i="17"/>
  <c r="K19" i="17"/>
  <c r="J19" i="17"/>
  <c r="N18" i="17"/>
  <c r="M18" i="17"/>
  <c r="L18" i="17"/>
  <c r="K18" i="17"/>
  <c r="J18" i="17"/>
  <c r="N17" i="17"/>
  <c r="M17" i="17"/>
  <c r="L17" i="17"/>
  <c r="K17" i="17"/>
  <c r="J17" i="17"/>
  <c r="N16" i="17"/>
  <c r="M16" i="17"/>
  <c r="L16" i="17"/>
  <c r="K16" i="17"/>
  <c r="J16" i="17"/>
  <c r="N15" i="17"/>
  <c r="M15" i="17"/>
  <c r="L15" i="17"/>
  <c r="K15" i="17"/>
  <c r="H15" i="17"/>
  <c r="F15" i="17"/>
  <c r="D15" i="17"/>
  <c r="C15" i="17"/>
  <c r="J15" i="17" s="1"/>
  <c r="N14" i="17"/>
  <c r="M14" i="17"/>
  <c r="L14" i="17"/>
  <c r="K14" i="17"/>
  <c r="J14" i="17"/>
  <c r="N13" i="17"/>
  <c r="M13" i="17"/>
  <c r="L13" i="17"/>
  <c r="K13" i="17"/>
  <c r="J13" i="17"/>
  <c r="N12" i="17"/>
  <c r="M12" i="17"/>
  <c r="L12" i="17"/>
  <c r="K12" i="17"/>
  <c r="J12" i="17"/>
  <c r="N11" i="17"/>
  <c r="M11" i="17"/>
  <c r="L11" i="17"/>
  <c r="K11" i="17"/>
  <c r="J11" i="17"/>
  <c r="N10" i="17"/>
  <c r="M10" i="17"/>
  <c r="L10" i="17"/>
  <c r="K10" i="17"/>
  <c r="J10" i="17"/>
  <c r="N9" i="17"/>
  <c r="M9" i="17"/>
  <c r="L9" i="17"/>
  <c r="K9" i="17"/>
  <c r="J9" i="17"/>
  <c r="N8" i="17"/>
  <c r="M8" i="17"/>
  <c r="L8" i="17"/>
  <c r="K8" i="17"/>
  <c r="J8" i="17"/>
  <c r="N7" i="17"/>
  <c r="M7" i="17"/>
  <c r="L7" i="17"/>
  <c r="K7" i="17"/>
  <c r="J7" i="17"/>
  <c r="N6" i="17"/>
  <c r="M6" i="17"/>
  <c r="L6" i="17"/>
  <c r="K6" i="17"/>
  <c r="J6" i="17"/>
  <c r="N5" i="17"/>
  <c r="M5" i="17"/>
  <c r="L5" i="17"/>
  <c r="K5" i="17"/>
  <c r="H5" i="17"/>
  <c r="F5" i="17"/>
  <c r="D5" i="17"/>
  <c r="C5" i="17"/>
  <c r="J5" i="17" s="1"/>
  <c r="N4" i="17"/>
  <c r="M4" i="17"/>
  <c r="L4" i="17"/>
  <c r="K4" i="17"/>
  <c r="N3" i="17"/>
  <c r="M3" i="17"/>
  <c r="L3" i="17"/>
  <c r="K3" i="17"/>
  <c r="F136" i="17" l="1"/>
  <c r="D4" i="17"/>
  <c r="D3" i="17" s="1"/>
  <c r="F4" i="17"/>
  <c r="F3" i="17" s="1"/>
  <c r="H4" i="17"/>
  <c r="H3" i="17" s="1"/>
  <c r="C4" i="17"/>
  <c r="C165" i="17"/>
  <c r="J165" i="17" s="1"/>
  <c r="J4" i="17" l="1"/>
  <c r="C3" i="17"/>
  <c r="J3" i="17" s="1"/>
  <c r="N113" i="16" l="1"/>
  <c r="M113" i="16"/>
  <c r="L113" i="16"/>
  <c r="K113" i="16"/>
  <c r="J113" i="16"/>
  <c r="N112" i="16"/>
  <c r="M112" i="16"/>
  <c r="L112" i="16"/>
  <c r="K112" i="16"/>
  <c r="J112" i="16"/>
  <c r="N111" i="16"/>
  <c r="M111" i="16"/>
  <c r="L111" i="16"/>
  <c r="K111" i="16"/>
  <c r="J111" i="16"/>
  <c r="N110" i="16"/>
  <c r="M110" i="16"/>
  <c r="L110" i="16"/>
  <c r="K110" i="16"/>
  <c r="H110" i="16"/>
  <c r="F110" i="16"/>
  <c r="F108" i="16" s="1"/>
  <c r="D110" i="16"/>
  <c r="D108" i="16" s="1"/>
  <c r="C110" i="16"/>
  <c r="J110" i="16" s="1"/>
  <c r="N109" i="16"/>
  <c r="M109" i="16"/>
  <c r="L109" i="16"/>
  <c r="K109" i="16"/>
  <c r="J109" i="16"/>
  <c r="N108" i="16"/>
  <c r="M108" i="16"/>
  <c r="L108" i="16"/>
  <c r="K108" i="16"/>
  <c r="H108" i="16"/>
  <c r="C108" i="16"/>
  <c r="J108" i="16" s="1"/>
  <c r="N107" i="16"/>
  <c r="M107" i="16"/>
  <c r="L107" i="16"/>
  <c r="K107" i="16"/>
  <c r="J107" i="16"/>
  <c r="N106" i="16"/>
  <c r="M106" i="16"/>
  <c r="L106" i="16"/>
  <c r="K106" i="16"/>
  <c r="J106" i="16"/>
  <c r="N105" i="16"/>
  <c r="M105" i="16"/>
  <c r="L105" i="16"/>
  <c r="K105" i="16"/>
  <c r="J105" i="16"/>
  <c r="N104" i="16"/>
  <c r="M104" i="16"/>
  <c r="L104" i="16"/>
  <c r="K104" i="16"/>
  <c r="J104" i="16"/>
  <c r="N103" i="16"/>
  <c r="M103" i="16"/>
  <c r="L103" i="16"/>
  <c r="K103" i="16"/>
  <c r="J103" i="16"/>
  <c r="N102" i="16"/>
  <c r="M102" i="16"/>
  <c r="L102" i="16"/>
  <c r="K102" i="16"/>
  <c r="J102" i="16"/>
  <c r="N101" i="16"/>
  <c r="M101" i="16"/>
  <c r="L101" i="16"/>
  <c r="K101" i="16"/>
  <c r="H101" i="16"/>
  <c r="F101" i="16"/>
  <c r="D101" i="16"/>
  <c r="C101" i="16"/>
  <c r="J101" i="16" s="1"/>
  <c r="N100" i="16"/>
  <c r="M100" i="16"/>
  <c r="L100" i="16"/>
  <c r="K100" i="16"/>
  <c r="J100" i="16"/>
  <c r="N99" i="16"/>
  <c r="M99" i="16"/>
  <c r="L99" i="16"/>
  <c r="K99" i="16"/>
  <c r="J99" i="16"/>
  <c r="N98" i="16"/>
  <c r="M98" i="16"/>
  <c r="L98" i="16"/>
  <c r="K98" i="16"/>
  <c r="N97" i="16"/>
  <c r="M97" i="16"/>
  <c r="L97" i="16"/>
  <c r="K97" i="16"/>
  <c r="N96" i="16"/>
  <c r="M96" i="16"/>
  <c r="L96" i="16"/>
  <c r="K96" i="16"/>
  <c r="N95" i="16"/>
  <c r="M95" i="16"/>
  <c r="L95" i="16"/>
  <c r="K95" i="16"/>
  <c r="N94" i="16"/>
  <c r="M94" i="16"/>
  <c r="L94" i="16"/>
  <c r="K94" i="16"/>
  <c r="N93" i="16"/>
  <c r="M93" i="16"/>
  <c r="L93" i="16"/>
  <c r="K93" i="16"/>
  <c r="N92" i="16"/>
  <c r="M92" i="16"/>
  <c r="L92" i="16"/>
  <c r="K92" i="16"/>
  <c r="N91" i="16"/>
  <c r="M91" i="16"/>
  <c r="L91" i="16"/>
  <c r="K91" i="16"/>
  <c r="N90" i="16"/>
  <c r="M90" i="16"/>
  <c r="L90" i="16"/>
  <c r="K90" i="16"/>
  <c r="N89" i="16"/>
  <c r="M89" i="16"/>
  <c r="L89" i="16"/>
  <c r="K89" i="16"/>
  <c r="J89" i="16"/>
  <c r="H89" i="16"/>
  <c r="H88" i="16" s="1"/>
  <c r="H86" i="16" s="1"/>
  <c r="F89" i="16"/>
  <c r="D89" i="16"/>
  <c r="D88" i="16" s="1"/>
  <c r="D86" i="16" s="1"/>
  <c r="N88" i="16"/>
  <c r="M88" i="16"/>
  <c r="L88" i="16"/>
  <c r="K88" i="16"/>
  <c r="F88" i="16"/>
  <c r="F86" i="16" s="1"/>
  <c r="C88" i="16"/>
  <c r="C86" i="16" s="1"/>
  <c r="J86" i="16" s="1"/>
  <c r="N87" i="16"/>
  <c r="M87" i="16"/>
  <c r="L87" i="16"/>
  <c r="K87" i="16"/>
  <c r="N86" i="16"/>
  <c r="M86" i="16"/>
  <c r="L86" i="16"/>
  <c r="K86" i="16"/>
  <c r="N85" i="16"/>
  <c r="M85" i="16"/>
  <c r="L85" i="16"/>
  <c r="K85" i="16"/>
  <c r="J85" i="16"/>
  <c r="N84" i="16"/>
  <c r="M84" i="16"/>
  <c r="L84" i="16"/>
  <c r="K84" i="16"/>
  <c r="J84" i="16"/>
  <c r="N83" i="16"/>
  <c r="M83" i="16"/>
  <c r="L83" i="16"/>
  <c r="K83" i="16"/>
  <c r="H83" i="16"/>
  <c r="F83" i="16"/>
  <c r="D83" i="16"/>
  <c r="C83" i="16"/>
  <c r="J83" i="16" s="1"/>
  <c r="N82" i="16"/>
  <c r="M82" i="16"/>
  <c r="L82" i="16"/>
  <c r="K82" i="16"/>
  <c r="N81" i="16"/>
  <c r="M81" i="16"/>
  <c r="L81" i="16"/>
  <c r="K81" i="16"/>
  <c r="J81" i="16"/>
  <c r="H81" i="16"/>
  <c r="F81" i="16"/>
  <c r="F79" i="16" s="1"/>
  <c r="D81" i="16"/>
  <c r="D79" i="16" s="1"/>
  <c r="N80" i="16"/>
  <c r="M80" i="16"/>
  <c r="L80" i="16"/>
  <c r="K80" i="16"/>
  <c r="J80" i="16"/>
  <c r="N79" i="16"/>
  <c r="M79" i="16"/>
  <c r="L79" i="16"/>
  <c r="K79" i="16"/>
  <c r="H79" i="16"/>
  <c r="C79" i="16"/>
  <c r="J79" i="16" s="1"/>
  <c r="N78" i="16"/>
  <c r="M78" i="16"/>
  <c r="L78" i="16"/>
  <c r="K78" i="16"/>
  <c r="J78" i="16"/>
  <c r="N77" i="16"/>
  <c r="M77" i="16"/>
  <c r="L77" i="16"/>
  <c r="K77" i="16"/>
  <c r="J77" i="16"/>
  <c r="N76" i="16"/>
  <c r="M76" i="16"/>
  <c r="L76" i="16"/>
  <c r="K76" i="16"/>
  <c r="J76" i="16"/>
  <c r="N75" i="16"/>
  <c r="M75" i="16"/>
  <c r="L75" i="16"/>
  <c r="K75" i="16"/>
  <c r="J75" i="16"/>
  <c r="N74" i="16"/>
  <c r="M74" i="16"/>
  <c r="L74" i="16"/>
  <c r="K74" i="16"/>
  <c r="H74" i="16"/>
  <c r="F74" i="16"/>
  <c r="D74" i="16"/>
  <c r="C74" i="16"/>
  <c r="J74" i="16" s="1"/>
  <c r="N73" i="16"/>
  <c r="M73" i="16"/>
  <c r="L73" i="16"/>
  <c r="K73" i="16"/>
  <c r="J73" i="16"/>
  <c r="N72" i="16"/>
  <c r="M72" i="16"/>
  <c r="L72" i="16"/>
  <c r="K72" i="16"/>
  <c r="J72" i="16"/>
  <c r="N71" i="16"/>
  <c r="M71" i="16"/>
  <c r="L71" i="16"/>
  <c r="K71" i="16"/>
  <c r="H71" i="16"/>
  <c r="F71" i="16"/>
  <c r="D71" i="16"/>
  <c r="C71" i="16"/>
  <c r="J71" i="16" s="1"/>
  <c r="L70" i="16"/>
  <c r="K70" i="16"/>
  <c r="J70" i="16"/>
  <c r="N69" i="16"/>
  <c r="M69" i="16"/>
  <c r="L69" i="16"/>
  <c r="K69" i="16"/>
  <c r="J69" i="16"/>
  <c r="N68" i="16"/>
  <c r="M68" i="16"/>
  <c r="L68" i="16"/>
  <c r="K68" i="16"/>
  <c r="J68" i="16"/>
  <c r="N67" i="16"/>
  <c r="M67" i="16"/>
  <c r="L67" i="16"/>
  <c r="K67" i="16"/>
  <c r="J67" i="16"/>
  <c r="N66" i="16"/>
  <c r="M66" i="16"/>
  <c r="L66" i="16"/>
  <c r="K66" i="16"/>
  <c r="J66" i="16"/>
  <c r="N65" i="16"/>
  <c r="M65" i="16"/>
  <c r="L65" i="16"/>
  <c r="K65" i="16"/>
  <c r="J65" i="16"/>
  <c r="N64" i="16"/>
  <c r="M64" i="16"/>
  <c r="L64" i="16"/>
  <c r="K64" i="16"/>
  <c r="H64" i="16"/>
  <c r="F64" i="16"/>
  <c r="D64" i="16"/>
  <c r="C64" i="16"/>
  <c r="J64" i="16" s="1"/>
  <c r="N63" i="16"/>
  <c r="M63" i="16"/>
  <c r="L63" i="16"/>
  <c r="K63" i="16"/>
  <c r="J63" i="16"/>
  <c r="N62" i="16"/>
  <c r="M62" i="16"/>
  <c r="L62" i="16"/>
  <c r="K62" i="16"/>
  <c r="J62" i="16"/>
  <c r="N61" i="16"/>
  <c r="M61" i="16"/>
  <c r="L61" i="16"/>
  <c r="K61" i="16"/>
  <c r="J61" i="16"/>
  <c r="N60" i="16"/>
  <c r="M60" i="16"/>
  <c r="L60" i="16"/>
  <c r="K60" i="16"/>
  <c r="J60" i="16"/>
  <c r="N59" i="16"/>
  <c r="M59" i="16"/>
  <c r="L59" i="16"/>
  <c r="K59" i="16"/>
  <c r="H59" i="16"/>
  <c r="F59" i="16"/>
  <c r="D59" i="16"/>
  <c r="C59" i="16"/>
  <c r="J59" i="16" s="1"/>
  <c r="N58" i="16"/>
  <c r="M58" i="16"/>
  <c r="L58" i="16"/>
  <c r="K58" i="16"/>
  <c r="J58" i="16"/>
  <c r="N57" i="16"/>
  <c r="M57" i="16"/>
  <c r="L57" i="16"/>
  <c r="K57" i="16"/>
  <c r="J57" i="16"/>
  <c r="N56" i="16"/>
  <c r="M56" i="16"/>
  <c r="L56" i="16"/>
  <c r="K56" i="16"/>
  <c r="J56" i="16"/>
  <c r="N55" i="16"/>
  <c r="M55" i="16"/>
  <c r="L55" i="16"/>
  <c r="K55" i="16"/>
  <c r="J55" i="16"/>
  <c r="N54" i="16"/>
  <c r="M54" i="16"/>
  <c r="L54" i="16"/>
  <c r="K54" i="16"/>
  <c r="J54" i="16"/>
  <c r="N53" i="16"/>
  <c r="M53" i="16"/>
  <c r="L53" i="16"/>
  <c r="K53" i="16"/>
  <c r="J53" i="16"/>
  <c r="N52" i="16"/>
  <c r="M52" i="16"/>
  <c r="L52" i="16"/>
  <c r="K52" i="16"/>
  <c r="J52" i="16"/>
  <c r="N51" i="16"/>
  <c r="M51" i="16"/>
  <c r="L51" i="16"/>
  <c r="K51" i="16"/>
  <c r="H51" i="16"/>
  <c r="F51" i="16"/>
  <c r="D51" i="16"/>
  <c r="C51" i="16"/>
  <c r="J51" i="16" s="1"/>
  <c r="N50" i="16"/>
  <c r="M50" i="16"/>
  <c r="L50" i="16"/>
  <c r="K50" i="16"/>
  <c r="J50" i="16"/>
  <c r="N49" i="16"/>
  <c r="M49" i="16"/>
  <c r="L49" i="16"/>
  <c r="K49" i="16"/>
  <c r="J49" i="16"/>
  <c r="N48" i="16"/>
  <c r="M48" i="16"/>
  <c r="L48" i="16"/>
  <c r="K48" i="16"/>
  <c r="J48" i="16"/>
  <c r="N47" i="16"/>
  <c r="M47" i="16"/>
  <c r="L47" i="16"/>
  <c r="K47" i="16"/>
  <c r="J47" i="16"/>
  <c r="N46" i="16"/>
  <c r="M46" i="16"/>
  <c r="L46" i="16"/>
  <c r="K46" i="16"/>
  <c r="H46" i="16"/>
  <c r="F46" i="16"/>
  <c r="D46" i="16"/>
  <c r="C46" i="16"/>
  <c r="J46" i="16" s="1"/>
  <c r="N45" i="16"/>
  <c r="M45" i="16"/>
  <c r="L45" i="16"/>
  <c r="K45" i="16"/>
  <c r="J45" i="16"/>
  <c r="N44" i="16"/>
  <c r="M44" i="16"/>
  <c r="L44" i="16"/>
  <c r="K44" i="16"/>
  <c r="J44" i="16"/>
  <c r="N43" i="16"/>
  <c r="M43" i="16"/>
  <c r="L43" i="16"/>
  <c r="K43" i="16"/>
  <c r="J43" i="16"/>
  <c r="N42" i="16"/>
  <c r="M42" i="16"/>
  <c r="L42" i="16"/>
  <c r="K42" i="16"/>
  <c r="H42" i="16"/>
  <c r="F42" i="16"/>
  <c r="D42" i="16"/>
  <c r="C42" i="16"/>
  <c r="J42" i="16" s="1"/>
  <c r="N41" i="16"/>
  <c r="M41" i="16"/>
  <c r="L41" i="16"/>
  <c r="K41" i="16"/>
  <c r="J41" i="16"/>
  <c r="N40" i="16"/>
  <c r="M40" i="16"/>
  <c r="L40" i="16"/>
  <c r="K40" i="16"/>
  <c r="J40" i="16"/>
  <c r="N39" i="16"/>
  <c r="M39" i="16"/>
  <c r="L39" i="16"/>
  <c r="K39" i="16"/>
  <c r="J39" i="16"/>
  <c r="N38" i="16"/>
  <c r="M38" i="16"/>
  <c r="L38" i="16"/>
  <c r="K38" i="16"/>
  <c r="J38" i="16"/>
  <c r="N37" i="16"/>
  <c r="M37" i="16"/>
  <c r="L37" i="16"/>
  <c r="K37" i="16"/>
  <c r="J37" i="16"/>
  <c r="N36" i="16"/>
  <c r="M36" i="16"/>
  <c r="L36" i="16"/>
  <c r="K36" i="16"/>
  <c r="J36" i="16"/>
  <c r="N35" i="16"/>
  <c r="M35" i="16"/>
  <c r="L35" i="16"/>
  <c r="K35" i="16"/>
  <c r="H35" i="16"/>
  <c r="F35" i="16"/>
  <c r="D35" i="16"/>
  <c r="C35" i="16"/>
  <c r="J35" i="16" s="1"/>
  <c r="L34" i="16"/>
  <c r="K34" i="16"/>
  <c r="N33" i="16"/>
  <c r="M33" i="16"/>
  <c r="L33" i="16"/>
  <c r="K33" i="16"/>
  <c r="J33" i="16"/>
  <c r="N32" i="16"/>
  <c r="M32" i="16"/>
  <c r="L32" i="16"/>
  <c r="K32" i="16"/>
  <c r="J32" i="16"/>
  <c r="N31" i="16"/>
  <c r="M31" i="16"/>
  <c r="L31" i="16"/>
  <c r="K31" i="16"/>
  <c r="J31" i="16"/>
  <c r="N30" i="16"/>
  <c r="M30" i="16"/>
  <c r="L30" i="16"/>
  <c r="K30" i="16"/>
  <c r="H30" i="16"/>
  <c r="F30" i="16"/>
  <c r="D30" i="16"/>
  <c r="C30" i="16"/>
  <c r="J30" i="16" s="1"/>
  <c r="N29" i="16"/>
  <c r="M29" i="16"/>
  <c r="L29" i="16"/>
  <c r="K29" i="16"/>
  <c r="J29" i="16"/>
  <c r="N28" i="16"/>
  <c r="M28" i="16"/>
  <c r="L28" i="16"/>
  <c r="K28" i="16"/>
  <c r="J28" i="16"/>
  <c r="N27" i="16"/>
  <c r="M27" i="16"/>
  <c r="L27" i="16"/>
  <c r="K27" i="16"/>
  <c r="H27" i="16"/>
  <c r="F27" i="16"/>
  <c r="D27" i="16"/>
  <c r="C27" i="16"/>
  <c r="J27" i="16" s="1"/>
  <c r="N26" i="16"/>
  <c r="M26" i="16"/>
  <c r="L26" i="16"/>
  <c r="K26" i="16"/>
  <c r="J26" i="16"/>
  <c r="N25" i="16"/>
  <c r="M25" i="16"/>
  <c r="L25" i="16"/>
  <c r="K25" i="16"/>
  <c r="J25" i="16"/>
  <c r="N24" i="16"/>
  <c r="M24" i="16"/>
  <c r="L24" i="16"/>
  <c r="K24" i="16"/>
  <c r="J24" i="16"/>
  <c r="N23" i="16"/>
  <c r="M23" i="16"/>
  <c r="L23" i="16"/>
  <c r="K23" i="16"/>
  <c r="J23" i="16"/>
  <c r="N22" i="16"/>
  <c r="M22" i="16"/>
  <c r="L22" i="16"/>
  <c r="K22" i="16"/>
  <c r="J22" i="16"/>
  <c r="N21" i="16"/>
  <c r="M21" i="16"/>
  <c r="L21" i="16"/>
  <c r="K21" i="16"/>
  <c r="H21" i="16"/>
  <c r="F21" i="16"/>
  <c r="D21" i="16"/>
  <c r="C21" i="16"/>
  <c r="J21" i="16" s="1"/>
  <c r="N20" i="16"/>
  <c r="M20" i="16"/>
  <c r="L20" i="16"/>
  <c r="K20" i="16"/>
  <c r="J20" i="16"/>
  <c r="N19" i="16"/>
  <c r="M19" i="16"/>
  <c r="L19" i="16"/>
  <c r="K19" i="16"/>
  <c r="J19" i="16"/>
  <c r="L18" i="16"/>
  <c r="K18" i="16"/>
  <c r="J18" i="16"/>
  <c r="N17" i="16"/>
  <c r="M17" i="16"/>
  <c r="L17" i="16"/>
  <c r="K17" i="16"/>
  <c r="J17" i="16"/>
  <c r="N16" i="16"/>
  <c r="M16" i="16"/>
  <c r="L16" i="16"/>
  <c r="K16" i="16"/>
  <c r="J16" i="16"/>
  <c r="N15" i="16"/>
  <c r="M15" i="16"/>
  <c r="L15" i="16"/>
  <c r="K15" i="16"/>
  <c r="H15" i="16"/>
  <c r="F15" i="16"/>
  <c r="D15" i="16"/>
  <c r="C15" i="16"/>
  <c r="J15" i="16" s="1"/>
  <c r="N14" i="16"/>
  <c r="M14" i="16"/>
  <c r="L14" i="16"/>
  <c r="K14" i="16"/>
  <c r="N13" i="16"/>
  <c r="M13" i="16"/>
  <c r="L13" i="16"/>
  <c r="K13" i="16"/>
  <c r="N12" i="16"/>
  <c r="M12" i="16"/>
  <c r="L12" i="16"/>
  <c r="K12" i="16"/>
  <c r="J12" i="16"/>
  <c r="H12" i="16"/>
  <c r="F12" i="16"/>
  <c r="D12" i="16"/>
  <c r="D10" i="16" s="1"/>
  <c r="N11" i="16"/>
  <c r="M11" i="16"/>
  <c r="L11" i="16"/>
  <c r="K11" i="16"/>
  <c r="J11" i="16"/>
  <c r="N10" i="16"/>
  <c r="M10" i="16"/>
  <c r="L10" i="16"/>
  <c r="K10" i="16"/>
  <c r="H10" i="16"/>
  <c r="F10" i="16"/>
  <c r="C10" i="16"/>
  <c r="J10" i="16" s="1"/>
  <c r="N9" i="16"/>
  <c r="M9" i="16"/>
  <c r="L9" i="16"/>
  <c r="K9" i="16"/>
  <c r="J9" i="16"/>
  <c r="N8" i="16"/>
  <c r="M8" i="16"/>
  <c r="L8" i="16"/>
  <c r="K8" i="16"/>
  <c r="J8" i="16"/>
  <c r="N7" i="16"/>
  <c r="M7" i="16"/>
  <c r="L7" i="16"/>
  <c r="K7" i="16"/>
  <c r="J7" i="16"/>
  <c r="N6" i="16"/>
  <c r="M6" i="16"/>
  <c r="L6" i="16"/>
  <c r="K6" i="16"/>
  <c r="J6" i="16"/>
  <c r="N5" i="16"/>
  <c r="M5" i="16"/>
  <c r="L5" i="16"/>
  <c r="K5" i="16"/>
  <c r="H5" i="16"/>
  <c r="F5" i="16"/>
  <c r="D5" i="16"/>
  <c r="C5" i="16"/>
  <c r="J5" i="16" s="1"/>
  <c r="N4" i="16"/>
  <c r="M4" i="16"/>
  <c r="L4" i="16"/>
  <c r="K4" i="16"/>
  <c r="N3" i="16"/>
  <c r="M3" i="16"/>
  <c r="L3" i="16"/>
  <c r="K3" i="16"/>
  <c r="F4" i="16" l="1"/>
  <c r="C4" i="16"/>
  <c r="J4" i="16" s="1"/>
  <c r="H4" i="16"/>
  <c r="H3" i="16" s="1"/>
  <c r="D4" i="16"/>
  <c r="D3" i="16" s="1"/>
  <c r="F3" i="16"/>
  <c r="C3" i="16"/>
  <c r="J3" i="16" s="1"/>
  <c r="J88" i="16"/>
  <c r="N161" i="15" l="1"/>
  <c r="M161" i="15"/>
  <c r="L161" i="15"/>
  <c r="K161" i="15"/>
  <c r="J161" i="15"/>
  <c r="N160" i="15"/>
  <c r="M160" i="15"/>
  <c r="L160" i="15"/>
  <c r="K160" i="15"/>
  <c r="J160" i="15"/>
  <c r="N159" i="15"/>
  <c r="M159" i="15"/>
  <c r="L159" i="15"/>
  <c r="K159" i="15"/>
  <c r="H159" i="15"/>
  <c r="H157" i="15" s="1"/>
  <c r="F159" i="15"/>
  <c r="D159" i="15"/>
  <c r="C159" i="15"/>
  <c r="C157" i="15" s="1"/>
  <c r="J157" i="15" s="1"/>
  <c r="N158" i="15"/>
  <c r="M158" i="15"/>
  <c r="L158" i="15"/>
  <c r="K158" i="15"/>
  <c r="J158" i="15"/>
  <c r="N157" i="15"/>
  <c r="M157" i="15"/>
  <c r="L157" i="15"/>
  <c r="K157" i="15"/>
  <c r="F157" i="15"/>
  <c r="D157" i="15"/>
  <c r="N156" i="15"/>
  <c r="M156" i="15"/>
  <c r="L156" i="15"/>
  <c r="K156" i="15"/>
  <c r="J156" i="15"/>
  <c r="N155" i="15"/>
  <c r="M155" i="15"/>
  <c r="L155" i="15"/>
  <c r="K155" i="15"/>
  <c r="J155" i="15"/>
  <c r="N154" i="15"/>
  <c r="M154" i="15"/>
  <c r="L154" i="15"/>
  <c r="K154" i="15"/>
  <c r="J154" i="15"/>
  <c r="N153" i="15"/>
  <c r="M153" i="15"/>
  <c r="L153" i="15"/>
  <c r="K153" i="15"/>
  <c r="J153" i="15"/>
  <c r="N152" i="15"/>
  <c r="M152" i="15"/>
  <c r="L152" i="15"/>
  <c r="K152" i="15"/>
  <c r="J152" i="15"/>
  <c r="N151" i="15"/>
  <c r="M151" i="15"/>
  <c r="L151" i="15"/>
  <c r="K151" i="15"/>
  <c r="J151" i="15"/>
  <c r="N150" i="15"/>
  <c r="M150" i="15"/>
  <c r="L150" i="15"/>
  <c r="K150" i="15"/>
  <c r="J150" i="15"/>
  <c r="N149" i="15"/>
  <c r="M149" i="15"/>
  <c r="L149" i="15"/>
  <c r="K149" i="15"/>
  <c r="H149" i="15"/>
  <c r="F149" i="15"/>
  <c r="D149" i="15"/>
  <c r="C149" i="15"/>
  <c r="J149" i="15" s="1"/>
  <c r="N148" i="15"/>
  <c r="M148" i="15"/>
  <c r="L148" i="15"/>
  <c r="K148" i="15"/>
  <c r="J148" i="15"/>
  <c r="N147" i="15"/>
  <c r="M147" i="15"/>
  <c r="L147" i="15"/>
  <c r="K147" i="15"/>
  <c r="J147" i="15"/>
  <c r="N146" i="15"/>
  <c r="M146" i="15"/>
  <c r="L146" i="15"/>
  <c r="K146" i="15"/>
  <c r="J146" i="15"/>
  <c r="N145" i="15"/>
  <c r="M145" i="15"/>
  <c r="L145" i="15"/>
  <c r="K145" i="15"/>
  <c r="J145" i="15"/>
  <c r="N144" i="15"/>
  <c r="M144" i="15"/>
  <c r="L144" i="15"/>
  <c r="K144" i="15"/>
  <c r="J144" i="15"/>
  <c r="N143" i="15"/>
  <c r="M143" i="15"/>
  <c r="L143" i="15"/>
  <c r="K143" i="15"/>
  <c r="H143" i="15"/>
  <c r="F143" i="15"/>
  <c r="D143" i="15"/>
  <c r="C143" i="15"/>
  <c r="J143" i="15" s="1"/>
  <c r="N142" i="15"/>
  <c r="M142" i="15"/>
  <c r="L142" i="15"/>
  <c r="K142" i="15"/>
  <c r="J142" i="15"/>
  <c r="N141" i="15"/>
  <c r="M141" i="15"/>
  <c r="L141" i="15"/>
  <c r="K141" i="15"/>
  <c r="N140" i="15"/>
  <c r="M140" i="15"/>
  <c r="L140" i="15"/>
  <c r="K140" i="15"/>
  <c r="N139" i="15"/>
  <c r="M139" i="15"/>
  <c r="L139" i="15"/>
  <c r="K139" i="15"/>
  <c r="J139" i="15"/>
  <c r="H139" i="15"/>
  <c r="H138" i="15" s="1"/>
  <c r="F139" i="15"/>
  <c r="D139" i="15"/>
  <c r="D138" i="15" s="1"/>
  <c r="D136" i="15" s="1"/>
  <c r="N138" i="15"/>
  <c r="M138" i="15"/>
  <c r="L138" i="15"/>
  <c r="K138" i="15"/>
  <c r="F138" i="15"/>
  <c r="F136" i="15" s="1"/>
  <c r="C138" i="15"/>
  <c r="J138" i="15" s="1"/>
  <c r="N137" i="15"/>
  <c r="M137" i="15"/>
  <c r="L137" i="15"/>
  <c r="K137" i="15"/>
  <c r="N136" i="15"/>
  <c r="M136" i="15"/>
  <c r="L136" i="15"/>
  <c r="K136" i="15"/>
  <c r="N135" i="15"/>
  <c r="M135" i="15"/>
  <c r="L135" i="15"/>
  <c r="K135" i="15"/>
  <c r="J135" i="15"/>
  <c r="N134" i="15"/>
  <c r="M134" i="15"/>
  <c r="L134" i="15"/>
  <c r="K134" i="15"/>
  <c r="J134" i="15"/>
  <c r="N133" i="15"/>
  <c r="M133" i="15"/>
  <c r="L133" i="15"/>
  <c r="K133" i="15"/>
  <c r="J133" i="15"/>
  <c r="N132" i="15"/>
  <c r="M132" i="15"/>
  <c r="L132" i="15"/>
  <c r="K132" i="15"/>
  <c r="H132" i="15"/>
  <c r="F132" i="15"/>
  <c r="D132" i="15"/>
  <c r="C132" i="15"/>
  <c r="J132" i="15" s="1"/>
  <c r="N131" i="15"/>
  <c r="M131" i="15"/>
  <c r="L131" i="15"/>
  <c r="K131" i="15"/>
  <c r="J131" i="15"/>
  <c r="N130" i="15"/>
  <c r="M130" i="15"/>
  <c r="L130" i="15"/>
  <c r="K130" i="15"/>
  <c r="N129" i="15"/>
  <c r="M129" i="15"/>
  <c r="L129" i="15"/>
  <c r="K129" i="15"/>
  <c r="N128" i="15"/>
  <c r="M128" i="15"/>
  <c r="L128" i="15"/>
  <c r="K128" i="15"/>
  <c r="J128" i="15"/>
  <c r="H128" i="15"/>
  <c r="F128" i="15"/>
  <c r="D128" i="15"/>
  <c r="D125" i="15" s="1"/>
  <c r="N127" i="15"/>
  <c r="M127" i="15"/>
  <c r="L127" i="15"/>
  <c r="K127" i="15"/>
  <c r="J127" i="15"/>
  <c r="N126" i="15"/>
  <c r="M126" i="15"/>
  <c r="L126" i="15"/>
  <c r="K126" i="15"/>
  <c r="J126" i="15"/>
  <c r="N125" i="15"/>
  <c r="M125" i="15"/>
  <c r="L125" i="15"/>
  <c r="K125" i="15"/>
  <c r="H125" i="15"/>
  <c r="F125" i="15"/>
  <c r="C125" i="15"/>
  <c r="J125" i="15" s="1"/>
  <c r="N124" i="15"/>
  <c r="M124" i="15"/>
  <c r="L124" i="15"/>
  <c r="K124" i="15"/>
  <c r="J124" i="15"/>
  <c r="N123" i="15"/>
  <c r="M123" i="15"/>
  <c r="L123" i="15"/>
  <c r="K123" i="15"/>
  <c r="J123" i="15"/>
  <c r="N122" i="15"/>
  <c r="M122" i="15"/>
  <c r="L122" i="15"/>
  <c r="K122" i="15"/>
  <c r="J122" i="15"/>
  <c r="N121" i="15"/>
  <c r="M121" i="15"/>
  <c r="L121" i="15"/>
  <c r="K121" i="15"/>
  <c r="J121" i="15"/>
  <c r="N120" i="15"/>
  <c r="M120" i="15"/>
  <c r="L120" i="15"/>
  <c r="K120" i="15"/>
  <c r="J120" i="15"/>
  <c r="N119" i="15"/>
  <c r="M119" i="15"/>
  <c r="L119" i="15"/>
  <c r="K119" i="15"/>
  <c r="H119" i="15"/>
  <c r="F119" i="15"/>
  <c r="D119" i="15"/>
  <c r="C119" i="15"/>
  <c r="J119" i="15" s="1"/>
  <c r="N118" i="15"/>
  <c r="M118" i="15"/>
  <c r="L118" i="15"/>
  <c r="K118" i="15"/>
  <c r="J118" i="15"/>
  <c r="N117" i="15"/>
  <c r="M117" i="15"/>
  <c r="L117" i="15"/>
  <c r="K117" i="15"/>
  <c r="J117" i="15"/>
  <c r="N116" i="15"/>
  <c r="M116" i="15"/>
  <c r="L116" i="15"/>
  <c r="K116" i="15"/>
  <c r="J116" i="15"/>
  <c r="N115" i="15"/>
  <c r="M115" i="15"/>
  <c r="L115" i="15"/>
  <c r="K115" i="15"/>
  <c r="J115" i="15"/>
  <c r="N114" i="15"/>
  <c r="M114" i="15"/>
  <c r="L114" i="15"/>
  <c r="K114" i="15"/>
  <c r="J114" i="15"/>
  <c r="N113" i="15"/>
  <c r="M113" i="15"/>
  <c r="L113" i="15"/>
  <c r="K113" i="15"/>
  <c r="H113" i="15"/>
  <c r="F113" i="15"/>
  <c r="D113" i="15"/>
  <c r="C113" i="15"/>
  <c r="J113" i="15" s="1"/>
  <c r="N112" i="15"/>
  <c r="M112" i="15"/>
  <c r="L112" i="15"/>
  <c r="K112" i="15"/>
  <c r="J112" i="15"/>
  <c r="N111" i="15"/>
  <c r="M111" i="15"/>
  <c r="L111" i="15"/>
  <c r="K111" i="15"/>
  <c r="J111" i="15"/>
  <c r="N110" i="15"/>
  <c r="M110" i="15"/>
  <c r="L110" i="15"/>
  <c r="K110" i="15"/>
  <c r="J110" i="15"/>
  <c r="N109" i="15"/>
  <c r="M109" i="15"/>
  <c r="L109" i="15"/>
  <c r="K109" i="15"/>
  <c r="H109" i="15"/>
  <c r="F109" i="15"/>
  <c r="D109" i="15"/>
  <c r="C109" i="15"/>
  <c r="J109" i="15" s="1"/>
  <c r="N108" i="15"/>
  <c r="M108" i="15"/>
  <c r="L108" i="15"/>
  <c r="K108" i="15"/>
  <c r="J108" i="15"/>
  <c r="N107" i="15"/>
  <c r="M107" i="15"/>
  <c r="L107" i="15"/>
  <c r="K107" i="15"/>
  <c r="J107" i="15"/>
  <c r="N106" i="15"/>
  <c r="M106" i="15"/>
  <c r="L106" i="15"/>
  <c r="K106" i="15"/>
  <c r="J106" i="15"/>
  <c r="N105" i="15"/>
  <c r="M105" i="15"/>
  <c r="L105" i="15"/>
  <c r="K105" i="15"/>
  <c r="J105" i="15"/>
  <c r="N104" i="15"/>
  <c r="M104" i="15"/>
  <c r="L104" i="15"/>
  <c r="K104" i="15"/>
  <c r="J104" i="15"/>
  <c r="N103" i="15"/>
  <c r="M103" i="15"/>
  <c r="L103" i="15"/>
  <c r="K103" i="15"/>
  <c r="J103" i="15"/>
  <c r="N102" i="15"/>
  <c r="M102" i="15"/>
  <c r="L102" i="15"/>
  <c r="K102" i="15"/>
  <c r="J102" i="15"/>
  <c r="N101" i="15"/>
  <c r="M101" i="15"/>
  <c r="L101" i="15"/>
  <c r="K101" i="15"/>
  <c r="J101" i="15"/>
  <c r="N100" i="15"/>
  <c r="M100" i="15"/>
  <c r="L100" i="15"/>
  <c r="K100" i="15"/>
  <c r="J100" i="15"/>
  <c r="N99" i="15"/>
  <c r="M99" i="15"/>
  <c r="L99" i="15"/>
  <c r="K99" i="15"/>
  <c r="H99" i="15"/>
  <c r="F99" i="15"/>
  <c r="D99" i="15"/>
  <c r="C99" i="15"/>
  <c r="J99" i="15" s="1"/>
  <c r="N98" i="15"/>
  <c r="M98" i="15"/>
  <c r="L98" i="15"/>
  <c r="K98" i="15"/>
  <c r="J98" i="15"/>
  <c r="N97" i="15"/>
  <c r="M97" i="15"/>
  <c r="L97" i="15"/>
  <c r="K97" i="15"/>
  <c r="J97" i="15"/>
  <c r="N96" i="15"/>
  <c r="M96" i="15"/>
  <c r="L96" i="15"/>
  <c r="K96" i="15"/>
  <c r="J96" i="15"/>
  <c r="N95" i="15"/>
  <c r="M95" i="15"/>
  <c r="L95" i="15"/>
  <c r="K95" i="15"/>
  <c r="J95" i="15"/>
  <c r="N94" i="15"/>
  <c r="M94" i="15"/>
  <c r="L94" i="15"/>
  <c r="K94" i="15"/>
  <c r="J94" i="15"/>
  <c r="N93" i="15"/>
  <c r="M93" i="15"/>
  <c r="L93" i="15"/>
  <c r="K93" i="15"/>
  <c r="H93" i="15"/>
  <c r="F93" i="15"/>
  <c r="D93" i="15"/>
  <c r="C93" i="15"/>
  <c r="J93" i="15" s="1"/>
  <c r="N92" i="15"/>
  <c r="M92" i="15"/>
  <c r="L92" i="15"/>
  <c r="K92" i="15"/>
  <c r="J92" i="15"/>
  <c r="N91" i="15"/>
  <c r="M91" i="15"/>
  <c r="L91" i="15"/>
  <c r="K91" i="15"/>
  <c r="J91" i="15"/>
  <c r="N90" i="15"/>
  <c r="M90" i="15"/>
  <c r="L90" i="15"/>
  <c r="K90" i="15"/>
  <c r="J90" i="15"/>
  <c r="N89" i="15"/>
  <c r="M89" i="15"/>
  <c r="L89" i="15"/>
  <c r="K89" i="15"/>
  <c r="J89" i="15"/>
  <c r="N88" i="15"/>
  <c r="M88" i="15"/>
  <c r="L88" i="15"/>
  <c r="K88" i="15"/>
  <c r="J88" i="15"/>
  <c r="N87" i="15"/>
  <c r="M87" i="15"/>
  <c r="L87" i="15"/>
  <c r="K87" i="15"/>
  <c r="J87" i="15"/>
  <c r="N86" i="15"/>
  <c r="M86" i="15"/>
  <c r="L86" i="15"/>
  <c r="K86" i="15"/>
  <c r="J86" i="15"/>
  <c r="N85" i="15"/>
  <c r="M85" i="15"/>
  <c r="L85" i="15"/>
  <c r="K85" i="15"/>
  <c r="H85" i="15"/>
  <c r="F85" i="15"/>
  <c r="D85" i="15"/>
  <c r="C85" i="15"/>
  <c r="J85" i="15" s="1"/>
  <c r="N84" i="15"/>
  <c r="M84" i="15"/>
  <c r="L84" i="15"/>
  <c r="K84" i="15"/>
  <c r="J84" i="15"/>
  <c r="N83" i="15"/>
  <c r="M83" i="15"/>
  <c r="L83" i="15"/>
  <c r="K83" i="15"/>
  <c r="J83" i="15"/>
  <c r="N82" i="15"/>
  <c r="M82" i="15"/>
  <c r="L82" i="15"/>
  <c r="K82" i="15"/>
  <c r="J82" i="15"/>
  <c r="N81" i="15"/>
  <c r="M81" i="15"/>
  <c r="L81" i="15"/>
  <c r="K81" i="15"/>
  <c r="J81" i="15"/>
  <c r="N80" i="15"/>
  <c r="M80" i="15"/>
  <c r="L80" i="15"/>
  <c r="K80" i="15"/>
  <c r="J80" i="15"/>
  <c r="N79" i="15"/>
  <c r="M79" i="15"/>
  <c r="L79" i="15"/>
  <c r="K79" i="15"/>
  <c r="H79" i="15"/>
  <c r="F79" i="15"/>
  <c r="D79" i="15"/>
  <c r="C79" i="15"/>
  <c r="J79" i="15" s="1"/>
  <c r="N78" i="15"/>
  <c r="M78" i="15"/>
  <c r="L78" i="15"/>
  <c r="K78" i="15"/>
  <c r="J78" i="15"/>
  <c r="N77" i="15"/>
  <c r="M77" i="15"/>
  <c r="L77" i="15"/>
  <c r="K77" i="15"/>
  <c r="J77" i="15"/>
  <c r="N76" i="15"/>
  <c r="M76" i="15"/>
  <c r="L76" i="15"/>
  <c r="K76" i="15"/>
  <c r="J76" i="15"/>
  <c r="N75" i="15"/>
  <c r="M75" i="15"/>
  <c r="L75" i="15"/>
  <c r="K75" i="15"/>
  <c r="J75" i="15"/>
  <c r="N74" i="15"/>
  <c r="M74" i="15"/>
  <c r="L74" i="15"/>
  <c r="K74" i="15"/>
  <c r="J74" i="15"/>
  <c r="N73" i="15"/>
  <c r="M73" i="15"/>
  <c r="L73" i="15"/>
  <c r="K73" i="15"/>
  <c r="H73" i="15"/>
  <c r="F73" i="15"/>
  <c r="D73" i="15"/>
  <c r="C73" i="15"/>
  <c r="J73" i="15" s="1"/>
  <c r="N72" i="15"/>
  <c r="M72" i="15"/>
  <c r="L72" i="15"/>
  <c r="K72" i="15"/>
  <c r="J72" i="15"/>
  <c r="N71" i="15"/>
  <c r="M71" i="15"/>
  <c r="L71" i="15"/>
  <c r="K71" i="15"/>
  <c r="J71" i="15"/>
  <c r="N70" i="15"/>
  <c r="M70" i="15"/>
  <c r="L70" i="15"/>
  <c r="K70" i="15"/>
  <c r="J70" i="15"/>
  <c r="N69" i="15"/>
  <c r="M69" i="15"/>
  <c r="L69" i="15"/>
  <c r="K69" i="15"/>
  <c r="J69" i="15"/>
  <c r="N68" i="15"/>
  <c r="M68" i="15"/>
  <c r="L68" i="15"/>
  <c r="K68" i="15"/>
  <c r="J68" i="15"/>
  <c r="N67" i="15"/>
  <c r="M67" i="15"/>
  <c r="L67" i="15"/>
  <c r="K67" i="15"/>
  <c r="J67" i="15"/>
  <c r="N66" i="15"/>
  <c r="M66" i="15"/>
  <c r="L66" i="15"/>
  <c r="K66" i="15"/>
  <c r="J66" i="15"/>
  <c r="N65" i="15"/>
  <c r="M65" i="15"/>
  <c r="L65" i="15"/>
  <c r="K65" i="15"/>
  <c r="J65" i="15"/>
  <c r="N64" i="15"/>
  <c r="M64" i="15"/>
  <c r="L64" i="15"/>
  <c r="K64" i="15"/>
  <c r="H64" i="15"/>
  <c r="F64" i="15"/>
  <c r="D64" i="15"/>
  <c r="C64" i="15"/>
  <c r="J64" i="15" s="1"/>
  <c r="N63" i="15"/>
  <c r="M63" i="15"/>
  <c r="L63" i="15"/>
  <c r="K63" i="15"/>
  <c r="J63" i="15"/>
  <c r="N62" i="15"/>
  <c r="M62" i="15"/>
  <c r="L62" i="15"/>
  <c r="K62" i="15"/>
  <c r="J62" i="15"/>
  <c r="N61" i="15"/>
  <c r="M61" i="15"/>
  <c r="L61" i="15"/>
  <c r="K61" i="15"/>
  <c r="J61" i="15"/>
  <c r="N60" i="15"/>
  <c r="M60" i="15"/>
  <c r="L60" i="15"/>
  <c r="K60" i="15"/>
  <c r="J60" i="15"/>
  <c r="N59" i="15"/>
  <c r="M59" i="15"/>
  <c r="L59" i="15"/>
  <c r="K59" i="15"/>
  <c r="J59" i="15"/>
  <c r="N58" i="15"/>
  <c r="M58" i="15"/>
  <c r="L58" i="15"/>
  <c r="K58" i="15"/>
  <c r="J58" i="15"/>
  <c r="N57" i="15"/>
  <c r="M57" i="15"/>
  <c r="L57" i="15"/>
  <c r="K57" i="15"/>
  <c r="J57" i="15"/>
  <c r="N56" i="15"/>
  <c r="M56" i="15"/>
  <c r="L56" i="15"/>
  <c r="K56" i="15"/>
  <c r="J56" i="15"/>
  <c r="N55" i="15"/>
  <c r="M55" i="15"/>
  <c r="L55" i="15"/>
  <c r="K55" i="15"/>
  <c r="J55" i="15"/>
  <c r="N54" i="15"/>
  <c r="M54" i="15"/>
  <c r="L54" i="15"/>
  <c r="K54" i="15"/>
  <c r="H54" i="15"/>
  <c r="F54" i="15"/>
  <c r="D54" i="15"/>
  <c r="C54" i="15"/>
  <c r="J54" i="15" s="1"/>
  <c r="N53" i="15"/>
  <c r="M53" i="15"/>
  <c r="L53" i="15"/>
  <c r="K53" i="15"/>
  <c r="J53" i="15"/>
  <c r="N52" i="15"/>
  <c r="M52" i="15"/>
  <c r="L52" i="15"/>
  <c r="K52" i="15"/>
  <c r="J52" i="15"/>
  <c r="N51" i="15"/>
  <c r="M51" i="15"/>
  <c r="L51" i="15"/>
  <c r="K51" i="15"/>
  <c r="J51" i="15"/>
  <c r="N50" i="15"/>
  <c r="M50" i="15"/>
  <c r="L50" i="15"/>
  <c r="K50" i="15"/>
  <c r="J50" i="15"/>
  <c r="N49" i="15"/>
  <c r="M49" i="15"/>
  <c r="L49" i="15"/>
  <c r="K49" i="15"/>
  <c r="J49" i="15"/>
  <c r="N48" i="15"/>
  <c r="M48" i="15"/>
  <c r="L48" i="15"/>
  <c r="K48" i="15"/>
  <c r="H48" i="15"/>
  <c r="F48" i="15"/>
  <c r="D48" i="15"/>
  <c r="C48" i="15"/>
  <c r="J48" i="15" s="1"/>
  <c r="N47" i="15"/>
  <c r="M47" i="15"/>
  <c r="L47" i="15"/>
  <c r="K47" i="15"/>
  <c r="J47" i="15"/>
  <c r="N46" i="15"/>
  <c r="M46" i="15"/>
  <c r="L46" i="15"/>
  <c r="K46" i="15"/>
  <c r="J46" i="15"/>
  <c r="N45" i="15"/>
  <c r="M45" i="15"/>
  <c r="L45" i="15"/>
  <c r="K45" i="15"/>
  <c r="J45" i="15"/>
  <c r="N44" i="15"/>
  <c r="M44" i="15"/>
  <c r="L44" i="15"/>
  <c r="K44" i="15"/>
  <c r="J44" i="15"/>
  <c r="N43" i="15"/>
  <c r="M43" i="15"/>
  <c r="L43" i="15"/>
  <c r="K43" i="15"/>
  <c r="J43" i="15"/>
  <c r="N42" i="15"/>
  <c r="M42" i="15"/>
  <c r="L42" i="15"/>
  <c r="K42" i="15"/>
  <c r="J42" i="15"/>
  <c r="N41" i="15"/>
  <c r="M41" i="15"/>
  <c r="L41" i="15"/>
  <c r="K41" i="15"/>
  <c r="H41" i="15"/>
  <c r="F41" i="15"/>
  <c r="D41" i="15"/>
  <c r="C41" i="15"/>
  <c r="J41" i="15" s="1"/>
  <c r="N40" i="15"/>
  <c r="M40" i="15"/>
  <c r="L40" i="15"/>
  <c r="K40" i="15"/>
  <c r="J40" i="15"/>
  <c r="N39" i="15"/>
  <c r="M39" i="15"/>
  <c r="L39" i="15"/>
  <c r="K39" i="15"/>
  <c r="J39" i="15"/>
  <c r="N38" i="15"/>
  <c r="M38" i="15"/>
  <c r="L38" i="15"/>
  <c r="K38" i="15"/>
  <c r="J38" i="15"/>
  <c r="N37" i="15"/>
  <c r="M37" i="15"/>
  <c r="L37" i="15"/>
  <c r="K37" i="15"/>
  <c r="J37" i="15"/>
  <c r="N36" i="15"/>
  <c r="M36" i="15"/>
  <c r="L36" i="15"/>
  <c r="K36" i="15"/>
  <c r="J36" i="15"/>
  <c r="N35" i="15"/>
  <c r="M35" i="15"/>
  <c r="L35" i="15"/>
  <c r="K35" i="15"/>
  <c r="J35" i="15"/>
  <c r="N34" i="15"/>
  <c r="M34" i="15"/>
  <c r="L34" i="15"/>
  <c r="K34" i="15"/>
  <c r="H34" i="15"/>
  <c r="F34" i="15"/>
  <c r="D34" i="15"/>
  <c r="C34" i="15"/>
  <c r="J34" i="15" s="1"/>
  <c r="N33" i="15"/>
  <c r="M33" i="15"/>
  <c r="L33" i="15"/>
  <c r="K33" i="15"/>
  <c r="J33" i="15"/>
  <c r="N32" i="15"/>
  <c r="M32" i="15"/>
  <c r="L32" i="15"/>
  <c r="K32" i="15"/>
  <c r="J32" i="15"/>
  <c r="N31" i="15"/>
  <c r="M31" i="15"/>
  <c r="L31" i="15"/>
  <c r="K31" i="15"/>
  <c r="N30" i="15"/>
  <c r="M30" i="15"/>
  <c r="L30" i="15"/>
  <c r="K30" i="15"/>
  <c r="N29" i="15"/>
  <c r="M29" i="15"/>
  <c r="L29" i="15"/>
  <c r="K29" i="15"/>
  <c r="J29" i="15"/>
  <c r="H29" i="15"/>
  <c r="F29" i="15"/>
  <c r="F24" i="15" s="1"/>
  <c r="D29" i="15"/>
  <c r="D24" i="15" s="1"/>
  <c r="N28" i="15"/>
  <c r="M28" i="15"/>
  <c r="L28" i="15"/>
  <c r="K28" i="15"/>
  <c r="J28" i="15"/>
  <c r="N27" i="15"/>
  <c r="M27" i="15"/>
  <c r="L27" i="15"/>
  <c r="K27" i="15"/>
  <c r="J27" i="15"/>
  <c r="N26" i="15"/>
  <c r="M26" i="15"/>
  <c r="L26" i="15"/>
  <c r="K26" i="15"/>
  <c r="J26" i="15"/>
  <c r="N25" i="15"/>
  <c r="M25" i="15"/>
  <c r="L25" i="15"/>
  <c r="K25" i="15"/>
  <c r="J25" i="15"/>
  <c r="N24" i="15"/>
  <c r="M24" i="15"/>
  <c r="L24" i="15"/>
  <c r="K24" i="15"/>
  <c r="H24" i="15"/>
  <c r="C24" i="15"/>
  <c r="J24" i="15" s="1"/>
  <c r="N23" i="15"/>
  <c r="M23" i="15"/>
  <c r="L23" i="15"/>
  <c r="K23" i="15"/>
  <c r="J23" i="15"/>
  <c r="N22" i="15"/>
  <c r="M22" i="15"/>
  <c r="L22" i="15"/>
  <c r="K22" i="15"/>
  <c r="J22" i="15"/>
  <c r="N21" i="15"/>
  <c r="M21" i="15"/>
  <c r="L21" i="15"/>
  <c r="K21" i="15"/>
  <c r="J21" i="15"/>
  <c r="N20" i="15"/>
  <c r="M20" i="15"/>
  <c r="L20" i="15"/>
  <c r="K20" i="15"/>
  <c r="J20" i="15"/>
  <c r="N19" i="15"/>
  <c r="M19" i="15"/>
  <c r="L19" i="15"/>
  <c r="K19" i="15"/>
  <c r="J19" i="15"/>
  <c r="N18" i="15"/>
  <c r="M18" i="15"/>
  <c r="L18" i="15"/>
  <c r="K18" i="15"/>
  <c r="J18" i="15"/>
  <c r="N17" i="15"/>
  <c r="M17" i="15"/>
  <c r="L17" i="15"/>
  <c r="K17" i="15"/>
  <c r="J17" i="15"/>
  <c r="N16" i="15"/>
  <c r="M16" i="15"/>
  <c r="L16" i="15"/>
  <c r="K16" i="15"/>
  <c r="J16" i="15"/>
  <c r="N15" i="15"/>
  <c r="M15" i="15"/>
  <c r="L15" i="15"/>
  <c r="K15" i="15"/>
  <c r="H15" i="15"/>
  <c r="F15" i="15"/>
  <c r="D15" i="15"/>
  <c r="C15" i="15"/>
  <c r="J15" i="15" s="1"/>
  <c r="N14" i="15"/>
  <c r="M14" i="15"/>
  <c r="L14" i="15"/>
  <c r="K14" i="15"/>
  <c r="J14" i="15"/>
  <c r="N13" i="15"/>
  <c r="M13" i="15"/>
  <c r="L13" i="15"/>
  <c r="K13" i="15"/>
  <c r="J13" i="15"/>
  <c r="N12" i="15"/>
  <c r="M12" i="15"/>
  <c r="L12" i="15"/>
  <c r="K12" i="15"/>
  <c r="J12" i="15"/>
  <c r="N11" i="15"/>
  <c r="M11" i="15"/>
  <c r="L11" i="15"/>
  <c r="K11" i="15"/>
  <c r="J11" i="15"/>
  <c r="N10" i="15"/>
  <c r="M10" i="15"/>
  <c r="L10" i="15"/>
  <c r="K10" i="15"/>
  <c r="J10" i="15"/>
  <c r="N9" i="15"/>
  <c r="M9" i="15"/>
  <c r="L9" i="15"/>
  <c r="K9" i="15"/>
  <c r="J9" i="15"/>
  <c r="N8" i="15"/>
  <c r="M8" i="15"/>
  <c r="L8" i="15"/>
  <c r="K8" i="15"/>
  <c r="J8" i="15"/>
  <c r="N7" i="15"/>
  <c r="M7" i="15"/>
  <c r="L7" i="15"/>
  <c r="K7" i="15"/>
  <c r="J7" i="15"/>
  <c r="N6" i="15"/>
  <c r="M6" i="15"/>
  <c r="L6" i="15"/>
  <c r="K6" i="15"/>
  <c r="J6" i="15"/>
  <c r="N5" i="15"/>
  <c r="M5" i="15"/>
  <c r="L5" i="15"/>
  <c r="K5" i="15"/>
  <c r="H5" i="15"/>
  <c r="F5" i="15"/>
  <c r="D5" i="15"/>
  <c r="C5" i="15"/>
  <c r="J5" i="15" s="1"/>
  <c r="N4" i="15"/>
  <c r="M4" i="15"/>
  <c r="L4" i="15"/>
  <c r="K4" i="15"/>
  <c r="N3" i="15"/>
  <c r="M3" i="15"/>
  <c r="L3" i="15"/>
  <c r="K3" i="15"/>
  <c r="D4" i="15" l="1"/>
  <c r="D3" i="15" s="1"/>
  <c r="H4" i="15"/>
  <c r="F4" i="15"/>
  <c r="F3" i="15" s="1"/>
  <c r="H136" i="15"/>
  <c r="C4" i="15"/>
  <c r="C3" i="15" s="1"/>
  <c r="J3" i="15" s="1"/>
  <c r="J4" i="15"/>
  <c r="C136" i="15"/>
  <c r="J136" i="15" s="1"/>
  <c r="J159" i="15"/>
  <c r="H3" i="15" l="1"/>
</calcChain>
</file>

<file path=xl/sharedStrings.xml><?xml version="1.0" encoding="utf-8"?>
<sst xmlns="http://schemas.openxmlformats.org/spreadsheetml/2006/main" count="1937" uniqueCount="1115">
  <si>
    <t>Právnická fakulta</t>
  </si>
  <si>
    <t>PraF UK</t>
  </si>
  <si>
    <t>Filozofická fakulta</t>
  </si>
  <si>
    <t>FF UK</t>
  </si>
  <si>
    <t>Prírodovedecká fakulta</t>
  </si>
  <si>
    <t>PriF UK</t>
  </si>
  <si>
    <t>Pedagogická fakulta</t>
  </si>
  <si>
    <t>PdF UK</t>
  </si>
  <si>
    <t>Fakulta telesnej výchovy a športu</t>
  </si>
  <si>
    <t>FTVŠ UK</t>
  </si>
  <si>
    <t>Jesseniova lekárska fakulta, Martin</t>
  </si>
  <si>
    <t>JLF UK</t>
  </si>
  <si>
    <t>Fakulta matematiky, fyziky a informatiky</t>
  </si>
  <si>
    <t>FMFI UK</t>
  </si>
  <si>
    <t>Fakulta managementu</t>
  </si>
  <si>
    <t>FM UK</t>
  </si>
  <si>
    <t>Fakulta sociálnych a ekonomických vied</t>
  </si>
  <si>
    <t>FSEV UK</t>
  </si>
  <si>
    <t>Ústav manažmentu, Bratislava</t>
  </si>
  <si>
    <t>ÚM STU</t>
  </si>
  <si>
    <t>Fakulta chemickej a potravinárskej technológie</t>
  </si>
  <si>
    <t>FCHPT STU</t>
  </si>
  <si>
    <t>Strojnícka fakulta</t>
  </si>
  <si>
    <t>SjF STU</t>
  </si>
  <si>
    <t>Fakulta elektrotechniky a informatiky</t>
  </si>
  <si>
    <t>FEI STU</t>
  </si>
  <si>
    <t>Stavebná fakulta</t>
  </si>
  <si>
    <t>SvF STU</t>
  </si>
  <si>
    <t>Fakulta architektúry a dizajnu</t>
  </si>
  <si>
    <t>FAD STU</t>
  </si>
  <si>
    <t>Materiálovotechnologická fakulta, Trnava</t>
  </si>
  <si>
    <t>MtF STU</t>
  </si>
  <si>
    <t>Fakulta informatiky a informačných technológií</t>
  </si>
  <si>
    <t>FIIT STU</t>
  </si>
  <si>
    <t>Obchodná fakulta</t>
  </si>
  <si>
    <t>OF EU</t>
  </si>
  <si>
    <t>Fakulta podnikového manažmentu</t>
  </si>
  <si>
    <t>FPM EU</t>
  </si>
  <si>
    <t>Národohospodárska fakulta</t>
  </si>
  <si>
    <t>NHF EU</t>
  </si>
  <si>
    <t>Fakulta hospodárskej informatiky</t>
  </si>
  <si>
    <t>FHI EU</t>
  </si>
  <si>
    <t>Podnikovohospodárska fakulta, Košice</t>
  </si>
  <si>
    <t>PHF EU</t>
  </si>
  <si>
    <t>Pedagogické pracovisko, Michalovce</t>
  </si>
  <si>
    <t>Fakulta medzinárodných vzťahov</t>
  </si>
  <si>
    <t>FMV EU</t>
  </si>
  <si>
    <t>Fakulta aplikovaných jazykov</t>
  </si>
  <si>
    <t>FAJ EU</t>
  </si>
  <si>
    <t>Fakulta agrobiológie a potravinových zdrojov</t>
  </si>
  <si>
    <t>FAPZ SPU</t>
  </si>
  <si>
    <t>Fakulta ekonomiky a manažmentu</t>
  </si>
  <si>
    <t>FEM SPU</t>
  </si>
  <si>
    <t>Technická fakulta</t>
  </si>
  <si>
    <t>TechF SPU</t>
  </si>
  <si>
    <t>Fakulta záhradníctva a krajinného inžinierstva</t>
  </si>
  <si>
    <t>FZKI SPU</t>
  </si>
  <si>
    <t>Fakulta biotechnológie a potravinárstva</t>
  </si>
  <si>
    <t>FBP SPU</t>
  </si>
  <si>
    <t>Fakulta európskych štúdií a regionálneho rozvoja</t>
  </si>
  <si>
    <t>FEŠRR SPU</t>
  </si>
  <si>
    <t>Pracovisko celouniverzitných programov, Zvolen</t>
  </si>
  <si>
    <t>pCP TU Z</t>
  </si>
  <si>
    <t>Lesnícka fakulta</t>
  </si>
  <si>
    <t>LesF TU Z</t>
  </si>
  <si>
    <t>Drevárska fakulta</t>
  </si>
  <si>
    <t>DreF TU Z</t>
  </si>
  <si>
    <t>Fakulta ekológie a environmentalistiky</t>
  </si>
  <si>
    <t>FEkoE TU Z</t>
  </si>
  <si>
    <t>Fakulta techniky</t>
  </si>
  <si>
    <t>FEVT TU Z</t>
  </si>
  <si>
    <t>Vysoká škola výtvarných umení v Bratislave</t>
  </si>
  <si>
    <t>VŠVU</t>
  </si>
  <si>
    <t>Inštitút teórie divadla, filmu a hudby</t>
  </si>
  <si>
    <t>Divadelná fakulta</t>
  </si>
  <si>
    <t>DF VŠMU</t>
  </si>
  <si>
    <t>Hudobná a tanečná fakulta</t>
  </si>
  <si>
    <t>HTF VŠMU</t>
  </si>
  <si>
    <t>Filmová a televízna fakulta</t>
  </si>
  <si>
    <t>FTF VŠMU</t>
  </si>
  <si>
    <t>Univerzita veterinárskeho lekárstva a farmácie v Košiciach</t>
  </si>
  <si>
    <t>UVLF</t>
  </si>
  <si>
    <t>Fakulta baníctva, ekológie, riadenia a geotechnológií</t>
  </si>
  <si>
    <t>FBERG TUKE</t>
  </si>
  <si>
    <t>Fakulta materiálov, metalurgie a recyklácie</t>
  </si>
  <si>
    <t>FMMR TUKE</t>
  </si>
  <si>
    <t>SjF TUKE</t>
  </si>
  <si>
    <t>FEI TUKE</t>
  </si>
  <si>
    <t>Letecká fakulta</t>
  </si>
  <si>
    <t>LetF TUKE</t>
  </si>
  <si>
    <t>SvF TUKE</t>
  </si>
  <si>
    <t>Ekonomická fakulta</t>
  </si>
  <si>
    <t>EkF TUKE</t>
  </si>
  <si>
    <t>Fakulta výrobných technológií, Prešov</t>
  </si>
  <si>
    <t>FVT TUKE</t>
  </si>
  <si>
    <t>Fakulta umení</t>
  </si>
  <si>
    <t>FU TUKE</t>
  </si>
  <si>
    <t>VÚVB ŽU</t>
  </si>
  <si>
    <t>Fakulta bezpečnostného inžinierstva</t>
  </si>
  <si>
    <t>FBI ŽU</t>
  </si>
  <si>
    <t>SvF ŽU</t>
  </si>
  <si>
    <t>SjF ŽU</t>
  </si>
  <si>
    <t>Fakulta elektrotechniky a informačných technológií</t>
  </si>
  <si>
    <t>FEIT ŽU</t>
  </si>
  <si>
    <t>Fakulta prevádzky a ekonomiky dopravy a spojov</t>
  </si>
  <si>
    <t>FPEDaS ŽU</t>
  </si>
  <si>
    <t>Fakulta riadenia a informatiky</t>
  </si>
  <si>
    <t>FRI ŽU</t>
  </si>
  <si>
    <t>Fakulta humanitných vied</t>
  </si>
  <si>
    <t>FHV ŽU</t>
  </si>
  <si>
    <t>Lekárska fakulta</t>
  </si>
  <si>
    <t>LF UPJŠ</t>
  </si>
  <si>
    <t>PriF UPJŠ</t>
  </si>
  <si>
    <t>PraF UPJŠ</t>
  </si>
  <si>
    <t>Fakulta verejnej správy</t>
  </si>
  <si>
    <t>FVS UPJŠ</t>
  </si>
  <si>
    <t>FF UPJŠ</t>
  </si>
  <si>
    <t>FF TTU</t>
  </si>
  <si>
    <t>PdF TTU</t>
  </si>
  <si>
    <t>Fakulta zdravotníctva a sociálnej práce</t>
  </si>
  <si>
    <t>FZSP TTU</t>
  </si>
  <si>
    <t>Teologická fakulta, Bratislava</t>
  </si>
  <si>
    <t>TF TTU</t>
  </si>
  <si>
    <t>PraF TTU</t>
  </si>
  <si>
    <t>PdF UMB</t>
  </si>
  <si>
    <t>EkF UMB</t>
  </si>
  <si>
    <t>FF UMB</t>
  </si>
  <si>
    <t>Fakulta politických vied a medzinárodných vzťahov</t>
  </si>
  <si>
    <t>FPVaMV UMB</t>
  </si>
  <si>
    <t>Fakulta prírodných vied</t>
  </si>
  <si>
    <t>FPV UMB</t>
  </si>
  <si>
    <t>PraF UMB</t>
  </si>
  <si>
    <t>Fakulta telesnej výchovy, športu a zdravia</t>
  </si>
  <si>
    <t>FTVŠaZ UMB</t>
  </si>
  <si>
    <t>Akadémia Policajného zboru v Bratislave</t>
  </si>
  <si>
    <t>APZ</t>
  </si>
  <si>
    <t>PdF UKF</t>
  </si>
  <si>
    <t>Fakulta prírodných vied a informatiky</t>
  </si>
  <si>
    <t>FPVaI UKF</t>
  </si>
  <si>
    <t>FF UKF</t>
  </si>
  <si>
    <t>Fakulta sociálnych vied a zdravotníctva</t>
  </si>
  <si>
    <t>FSVZ UKF</t>
  </si>
  <si>
    <t>Fakulta stredoeurópskych štúdií</t>
  </si>
  <si>
    <t>FSŠ UKF</t>
  </si>
  <si>
    <t>Centrum jazykov a kultúr národnostných menšín</t>
  </si>
  <si>
    <t>CJKNM PU</t>
  </si>
  <si>
    <t>Pravoslávna bohoslovecká fakulta</t>
  </si>
  <si>
    <t>PBF PU</t>
  </si>
  <si>
    <t>FF PU</t>
  </si>
  <si>
    <t>PdF PU</t>
  </si>
  <si>
    <t>Gréckokatolícka teologická fakulta</t>
  </si>
  <si>
    <t>GKTF PU</t>
  </si>
  <si>
    <t>Fakulta humanitných a prírodných vied</t>
  </si>
  <si>
    <t>FHPV PU</t>
  </si>
  <si>
    <t>Fakulta zdravotníckych odborov</t>
  </si>
  <si>
    <t>FZO PU</t>
  </si>
  <si>
    <t>Fakulta manažmentu, ekonomiky a obchodu</t>
  </si>
  <si>
    <t>Fakulta športu</t>
  </si>
  <si>
    <t>FŠ PU</t>
  </si>
  <si>
    <t>Fakulta múzických umení</t>
  </si>
  <si>
    <t>FMU AU</t>
  </si>
  <si>
    <t>Fakulta výtvarných umení</t>
  </si>
  <si>
    <t>FVU AU</t>
  </si>
  <si>
    <t>Fakulta dramatických umení</t>
  </si>
  <si>
    <t>FDU AU</t>
  </si>
  <si>
    <t>Pracovisko celouniverzitných programov, Trenčín</t>
  </si>
  <si>
    <t>pCP TnUAD</t>
  </si>
  <si>
    <t>Fakulta priemyselných technológií, Púchov</t>
  </si>
  <si>
    <t>FPT TnUAD</t>
  </si>
  <si>
    <t>Fakulta sociálno-ekonomických vzťahov</t>
  </si>
  <si>
    <t>FSEV TnUAD</t>
  </si>
  <si>
    <t>Fakulta špeciálnej techniky</t>
  </si>
  <si>
    <t>FŠT TnUAD</t>
  </si>
  <si>
    <t>Fakulta zdravotníctva</t>
  </si>
  <si>
    <t>FZ TnUAD</t>
  </si>
  <si>
    <t>Fakulta masmediálnej komunikácie</t>
  </si>
  <si>
    <t>FMK UCM</t>
  </si>
  <si>
    <t>FPV UCM</t>
  </si>
  <si>
    <t>FF UCM</t>
  </si>
  <si>
    <t>Fakulta sociálnych vied</t>
  </si>
  <si>
    <t>FSV UCM</t>
  </si>
  <si>
    <t>Fakulta zdravotníckych vied</t>
  </si>
  <si>
    <t>FZV UCM</t>
  </si>
  <si>
    <t>Vysoká škola manažmentu</t>
  </si>
  <si>
    <t>VŠM</t>
  </si>
  <si>
    <t>FF KU</t>
  </si>
  <si>
    <t>PdF KU</t>
  </si>
  <si>
    <t>Teologická fakulta, Košice</t>
  </si>
  <si>
    <t>TF KU</t>
  </si>
  <si>
    <t>Teologický inštitút, Spišské Podhradie</t>
  </si>
  <si>
    <t>FZ KU</t>
  </si>
  <si>
    <t>Fakulta verejného zdravotníctva</t>
  </si>
  <si>
    <t>FVZ SZU</t>
  </si>
  <si>
    <t>Fakulta zdravotníctva, Banská Bystrica</t>
  </si>
  <si>
    <t>FZ SZU</t>
  </si>
  <si>
    <t>Pracovisko celoškolských programov, Bratislava</t>
  </si>
  <si>
    <t>pCP VŠZaSP</t>
  </si>
  <si>
    <t>Inštitút bl. Metoda Dominika Trčku, Michalovce</t>
  </si>
  <si>
    <t>Fakulta ekonómie a informatiky</t>
  </si>
  <si>
    <t>FEkI UJS</t>
  </si>
  <si>
    <t>PdF UJS</t>
  </si>
  <si>
    <t>Reformovaná teologická fakulta</t>
  </si>
  <si>
    <t>RTF UJS</t>
  </si>
  <si>
    <t>Vysoká škola ekonómie a manažmentu v Bratislave</t>
  </si>
  <si>
    <t>VŠEM</t>
  </si>
  <si>
    <t>Fakulta práva</t>
  </si>
  <si>
    <t>FP PEVŠ</t>
  </si>
  <si>
    <t>Fakulta ekonómie a podnikania</t>
  </si>
  <si>
    <t>FEP PEVŠ</t>
  </si>
  <si>
    <t>Fakulta masmédií</t>
  </si>
  <si>
    <t>FMd PEVŠ</t>
  </si>
  <si>
    <t>Fakulta informatiky</t>
  </si>
  <si>
    <t>FI PEVŠ</t>
  </si>
  <si>
    <t>Fakulta psychológie</t>
  </si>
  <si>
    <t>FPsych PEVŠ</t>
  </si>
  <si>
    <t>Fakulta práva Janka Jesenského</t>
  </si>
  <si>
    <t>FPJJ VŠD</t>
  </si>
  <si>
    <t>Fakulta sociálnych štúdií</t>
  </si>
  <si>
    <t>FSŠ VŠD</t>
  </si>
  <si>
    <t>Fakulta verejnej politiky a verejnej správy</t>
  </si>
  <si>
    <t>FVPaVS VŠD</t>
  </si>
  <si>
    <t>Vysoká škola medzinárodného podnikania ISM Slovakia v Prešove</t>
  </si>
  <si>
    <t>ISM</t>
  </si>
  <si>
    <t>Vysoká škola DTI</t>
  </si>
  <si>
    <t>VŠDTI</t>
  </si>
  <si>
    <t>Vysoká škola bezpečnostného manažérstva v Košiciach</t>
  </si>
  <si>
    <t>VŠBM</t>
  </si>
  <si>
    <t>Hudobná a umelecká akadémia Jána Albrechta Banská Štiavnica</t>
  </si>
  <si>
    <t>HUAJA</t>
  </si>
  <si>
    <t>Univerzita Komenského v Bratislave</t>
  </si>
  <si>
    <t>UK</t>
  </si>
  <si>
    <t>Slovenská technická univerzita v Bratislave</t>
  </si>
  <si>
    <t>STU</t>
  </si>
  <si>
    <t>Ekonomická univerzita v Bratislave</t>
  </si>
  <si>
    <t>EU</t>
  </si>
  <si>
    <t>Slovenská poľnohospodárska univerzita v Nitre</t>
  </si>
  <si>
    <t>SPU</t>
  </si>
  <si>
    <t>Technická univerzita vo Zvolene</t>
  </si>
  <si>
    <t>TU Z</t>
  </si>
  <si>
    <t>Vysoká škola múzických umení v Bratislave</t>
  </si>
  <si>
    <t>VŠMU</t>
  </si>
  <si>
    <t>Technická univerzita v Košiciach</t>
  </si>
  <si>
    <t>TUKE</t>
  </si>
  <si>
    <t>Žilinská univerzita v Žiline</t>
  </si>
  <si>
    <t>ŽU</t>
  </si>
  <si>
    <t>Univerzita  Pavla Jozefa Šafárika v Košiciach</t>
  </si>
  <si>
    <t>UPJŠ</t>
  </si>
  <si>
    <t>Trnavská univerzita v Trnave</t>
  </si>
  <si>
    <t>TTU</t>
  </si>
  <si>
    <t>Univerzita Mateja Bela v Banskej Bystrici</t>
  </si>
  <si>
    <t>UMB</t>
  </si>
  <si>
    <t>Univerzita Konštantína Filozofa v Nitre</t>
  </si>
  <si>
    <t>UKF</t>
  </si>
  <si>
    <t>Prešovská univerzita v Prešove</t>
  </si>
  <si>
    <t>PU</t>
  </si>
  <si>
    <t>Akadémia umení v Banskej Bystrici</t>
  </si>
  <si>
    <t>AU</t>
  </si>
  <si>
    <t>Trenčianska univerzita Alexandra Dubčeka v Trenčíne</t>
  </si>
  <si>
    <t>TnUAD</t>
  </si>
  <si>
    <t>Univerzita sv. Cyrila a Metoda v Trnave</t>
  </si>
  <si>
    <t>UCM</t>
  </si>
  <si>
    <t>Katolícka univerzita v Ružomberku</t>
  </si>
  <si>
    <t>KU</t>
  </si>
  <si>
    <t>Slovenská zdravotnícka univerzita v Bratislave</t>
  </si>
  <si>
    <t>SZU</t>
  </si>
  <si>
    <t>Vysoká škola zdravotníctva a sociálnej práce sv. Alžbety v Bratislave</t>
  </si>
  <si>
    <t>VŠZaSP</t>
  </si>
  <si>
    <t>Univerzita J. Selyeho</t>
  </si>
  <si>
    <t>UJS</t>
  </si>
  <si>
    <t>Paneurópska vysoká škola</t>
  </si>
  <si>
    <t>PEVŠ</t>
  </si>
  <si>
    <t>Vysoká škola Danubius</t>
  </si>
  <si>
    <t>VŠD</t>
  </si>
  <si>
    <t>verejné vysoké školy</t>
  </si>
  <si>
    <t>Výskumný ústav vysokohorskej biológie, Tatranská Javorina</t>
  </si>
  <si>
    <t>súkromné vysoké školy</t>
  </si>
  <si>
    <t>celoškolské pracoviská</t>
  </si>
  <si>
    <t>štátne vysoké školy</t>
  </si>
  <si>
    <t>PRIJÍMACIE KONANIE V ČÍSLACH NA VYSOKÉ ŠKOLY, ICH FAKULTY A PRACOVISKÁ  NA DENNÚ FORMU ŠTÚDIA</t>
  </si>
  <si>
    <t>plán</t>
  </si>
  <si>
    <t>prihlášky</t>
  </si>
  <si>
    <t>prihlásení</t>
  </si>
  <si>
    <t>prijatie</t>
  </si>
  <si>
    <t>prijatí</t>
  </si>
  <si>
    <t>zápis</t>
  </si>
  <si>
    <t>zapísaní</t>
  </si>
  <si>
    <t>prihlásení / plán</t>
  </si>
  <si>
    <t>prijatí / prihlásení</t>
  </si>
  <si>
    <t>zapísaní / prihlásení</t>
  </si>
  <si>
    <t>zapísaní / prijatí</t>
  </si>
  <si>
    <t>prihlásení / prijatí   *  zapísaní / prijatí</t>
  </si>
  <si>
    <r>
      <t>vysoké školy</t>
    </r>
    <r>
      <rPr>
        <b/>
        <sz val="9"/>
        <color rgb="FFFF0000"/>
        <rFont val="Times New Roman"/>
        <family val="1"/>
        <charset val="238"/>
      </rPr>
      <t xml:space="preserve"> </t>
    </r>
    <r>
      <rPr>
        <i/>
        <sz val="9"/>
        <color rgb="FFFF0000"/>
        <rFont val="Times New Roman"/>
        <family val="1"/>
        <charset val="238"/>
      </rPr>
      <t>spolu</t>
    </r>
  </si>
  <si>
    <t>PRIJÍMACIE KONANIE V ČÍSLACH NA VYSOKÉ ŠKOLY, ICH FAKULTY A PRACOVISKÁ  NA EXTERNÚ FORMU ŠTÚDIA</t>
  </si>
  <si>
    <t>Ústav bl. Z. G. Mallu, Košice</t>
  </si>
  <si>
    <t>Inštitút sociálnej práce a ošetrovateľstva MUDr. Pavla Blahu, Skalica</t>
  </si>
  <si>
    <t>Inštitút bl. Sáry Salkaházyiovej, Rožňava</t>
  </si>
  <si>
    <t>Ústav sociálnych vied a zdravotníctva bl. Petra Pavla Gojdiča, Prešov</t>
  </si>
  <si>
    <t>Ústav rómskych európskych štúdií sv. Sáry de Marseille, Banská Bystrica</t>
  </si>
  <si>
    <t>Ústav Božieho milosrdenstva, Žilina</t>
  </si>
  <si>
    <t>Ústav sv. Jána Nepomuka Neumanna, Příbram, Česko</t>
  </si>
  <si>
    <t>FZaSP VŠZaSP</t>
  </si>
  <si>
    <t>Fakulta zdravotníctva a sociálnej práce sv. Ladislava, Nové Zámky</t>
  </si>
  <si>
    <t>FOZOŠ SZU</t>
  </si>
  <si>
    <t>Fakulta ošetrovateľstva a zdravotníckych odborných štúdií</t>
  </si>
  <si>
    <t>PRIJÍMACIE KONANIE V ČÍSLACH NA VYSOKÉ ŠKOLY, ICH FAKULTY A PRACOVISKÁ  NA DENNÚ A EXTERNÚ FORMU ŠTÚDIA</t>
  </si>
  <si>
    <r>
      <t>vysoké školy</t>
    </r>
    <r>
      <rPr>
        <b/>
        <sz val="10"/>
        <color rgb="FFFF0000"/>
        <rFont val="Times New Roman"/>
        <family val="1"/>
        <charset val="238"/>
      </rPr>
      <t xml:space="preserve"> </t>
    </r>
    <r>
      <rPr>
        <i/>
        <sz val="9"/>
        <color rgb="FFFF0000"/>
        <rFont val="Times New Roman CE"/>
        <charset val="238"/>
      </rPr>
      <t>spolu</t>
    </r>
  </si>
  <si>
    <t>PERCENTUÁLNY PODIEL VŠ SR NA CELKOVOM POČTE PODANÝCH PRIHLÁŠOK A NA CELKOVOM POČTE PRIJATÍ A ZÁPISOV</t>
  </si>
  <si>
    <t>VYSOKÁ ŠKOLA</t>
  </si>
  <si>
    <t>PRIHLÁŠKY</t>
  </si>
  <si>
    <t>PRIJATIE</t>
  </si>
  <si>
    <t>ZÁPIS</t>
  </si>
  <si>
    <t>Forma štúdia</t>
  </si>
  <si>
    <t>Spolu</t>
  </si>
  <si>
    <t>denná</t>
  </si>
  <si>
    <t>externá</t>
  </si>
  <si>
    <t>VŠ zdravotníctva a sociálnej práce sv. Alžbety v Bratislave</t>
  </si>
  <si>
    <t>VŠ medzinárodného podnikania ISM Slovakia v Prešove</t>
  </si>
  <si>
    <t>vysoké školy SR spolu</t>
  </si>
  <si>
    <t>Poznámka : Údaje sú vrátane uchádzačov cudzej štátnej príslušnosti.</t>
  </si>
  <si>
    <t>PREHĽAD O PRIJÍMACOM KONANÍ PODľA JAZYKA POSKYTOVANIA VYSOKOŠKOLSKÉHO ŠTUDIJNÉHO PROGRAMU 2. STUPŇA</t>
  </si>
  <si>
    <t>JAZYK poskytovania študijného programu</t>
  </si>
  <si>
    <t>Prihlášky</t>
  </si>
  <si>
    <t>Prijatia</t>
  </si>
  <si>
    <t>Zápis</t>
  </si>
  <si>
    <t>celkový počet</t>
  </si>
  <si>
    <t xml:space="preserve"> %  z prihlášok spolu</t>
  </si>
  <si>
    <t>cudzinci</t>
  </si>
  <si>
    <t xml:space="preserve"> %  z prijatí spolu</t>
  </si>
  <si>
    <t xml:space="preserve"> %  zo zápisov spolu</t>
  </si>
  <si>
    <t>počet</t>
  </si>
  <si>
    <t xml:space="preserve"> %  z celkového počtu </t>
  </si>
  <si>
    <t>slovenský</t>
  </si>
  <si>
    <t>slovenský, anglický</t>
  </si>
  <si>
    <t>anglický</t>
  </si>
  <si>
    <t>anglický, slovenský</t>
  </si>
  <si>
    <t>slovenský, maďarský</t>
  </si>
  <si>
    <t>slovenský, český</t>
  </si>
  <si>
    <t>slovenský, anglický, nemecký</t>
  </si>
  <si>
    <t>slovenský, anglický, ruský</t>
  </si>
  <si>
    <t>slovenský, anglický, francúzsky</t>
  </si>
  <si>
    <t>slovenský, ruský</t>
  </si>
  <si>
    <t>český</t>
  </si>
  <si>
    <t>slovenský, nemecký</t>
  </si>
  <si>
    <t>slovenský, anglický, francúzsky, nemecký</t>
  </si>
  <si>
    <t>slovenský, anglický, maďarský</t>
  </si>
  <si>
    <t>slovenský, anglický, španielsky</t>
  </si>
  <si>
    <t>slovenský, poľský, český, slovinský</t>
  </si>
  <si>
    <t>slovenský, japonský, čínsky, kórejský</t>
  </si>
  <si>
    <t>nemecký, slovenský, anglický</t>
  </si>
  <si>
    <t>slovenský, španielsky</t>
  </si>
  <si>
    <t>slovenský, anglický, taliansky</t>
  </si>
  <si>
    <t>maďarský</t>
  </si>
  <si>
    <t>francúzsky, slovenský, anglický</t>
  </si>
  <si>
    <t>slovenský, ruský, ukrajinský</t>
  </si>
  <si>
    <t>ukrajinský, slovenský, anglický</t>
  </si>
  <si>
    <t>slovenský, španielsky, taliansky</t>
  </si>
  <si>
    <t>slovenský, anglický, maďarský, nemecký</t>
  </si>
  <si>
    <t>poľský, slovenský</t>
  </si>
  <si>
    <t>slovenský, maďarský, nemecký</t>
  </si>
  <si>
    <t>nemecký, slovenský</t>
  </si>
  <si>
    <t>slovenský, francúzsky, španielsky, taliansky</t>
  </si>
  <si>
    <t>slovenský, holandský, nemecký</t>
  </si>
  <si>
    <t>maďarský, slovenský, anglický</t>
  </si>
  <si>
    <t>slovenský, taliansky</t>
  </si>
  <si>
    <t>francúzsky, slovenský</t>
  </si>
  <si>
    <t>slovenský, francúzsky</t>
  </si>
  <si>
    <t>ukrajinský, slovenský</t>
  </si>
  <si>
    <t>rusínsky, slovenský</t>
  </si>
  <si>
    <t>slovenský, francúzsky, taliansky</t>
  </si>
  <si>
    <t>slovenský, holandský, španielsky</t>
  </si>
  <si>
    <t>slovenský, nemecký, ruský</t>
  </si>
  <si>
    <t>slovenský, nemecký, taliansky</t>
  </si>
  <si>
    <t>ukrajinský, nemecký, slovenský</t>
  </si>
  <si>
    <t>slovenský, poľský, český</t>
  </si>
  <si>
    <t>slovenský, francúzsky, portugalský, rumunský</t>
  </si>
  <si>
    <t>SPOLU</t>
  </si>
  <si>
    <t>Poznámka: Údaje sú zotriedené zostupne podľa celkového počtu prihlášok za jazyk poskytovania študijného programu, prípadne v ďalších úrovniach podľa celkového počtu prijatí a zápisov.</t>
  </si>
  <si>
    <t>ABSOLVENTI 1. STUPŇA VYSOKOŠKOLSKÉHO ŠTÚDIA NA VŠ SR V ROKU 2024</t>
  </si>
  <si>
    <t>POKRAČUJÚCI V ŠTÚDIU 2. STUPŇA NA VYSOKÝCH ŠKOLÁCH SR</t>
  </si>
  <si>
    <r>
      <t xml:space="preserve">VŠ SR,                                                                                                                       </t>
    </r>
    <r>
      <rPr>
        <b/>
        <sz val="8"/>
        <color rgb="FF008000"/>
        <rFont val="Times New Roman CE"/>
        <charset val="238"/>
      </rPr>
      <t xml:space="preserve">na ktorej uchádzači absolvovali 1.stupeň vysokoškého štúdia </t>
    </r>
  </si>
  <si>
    <t>percento</t>
  </si>
  <si>
    <t>absolventov                                                                                  1. stupňa vysokoškolského štúdia                           na VŠ SR v roku 2024</t>
  </si>
  <si>
    <t xml:space="preserve">zapísaných osôb                                                                                       na 2. stupeň vysokoškolského štúdia                                                                                na VŠ SR z radov absolventov  </t>
  </si>
  <si>
    <t xml:space="preserve">absolventov pokračujúcich v štúdiu  </t>
  </si>
  <si>
    <t>v dennej                  forme štúdia</t>
  </si>
  <si>
    <t xml:space="preserve"> v externej forme štúdia</t>
  </si>
  <si>
    <t>spolu</t>
  </si>
  <si>
    <t>na dennú                formu štúdia</t>
  </si>
  <si>
    <t>na externú formu štúdia</t>
  </si>
  <si>
    <t>VŠ ekonómie a manažmentu v Bratislave</t>
  </si>
  <si>
    <t>Bratislavská medzinárodná škola liberálnych štúdií</t>
  </si>
  <si>
    <t>VŠ bezpečnostného manažérstva v Košiciach</t>
  </si>
  <si>
    <t>Hudobná a umelecká akadémia J. Albrechta B. Štiavnica</t>
  </si>
  <si>
    <t>AOS generála M. R. Štefánika v Liptovskom Mikuláši</t>
  </si>
  <si>
    <t>Akadémia Policajného zboru</t>
  </si>
  <si>
    <t>Poznámka :</t>
  </si>
  <si>
    <t>Údaje sú vrátane uchádzačov cudzej štátnej príslušnosti a bez uchádzačov, ktorí absolvovali predchádzajúce štúdium na zahraničnej vysokej škole.</t>
  </si>
  <si>
    <t>U AOS sú zarátaní v počte absolventov absolventi necivilného vysokoškolského štúdia 1. stupňa, ktoré sa v PK na VŠ nevykazuje.</t>
  </si>
  <si>
    <t>POČET PRIHLÁŠOK NA VYSOKÉ ŠKOLY SR PODĽA KRAJOV TRVALÉHO BYDLISKA UCHÁDZAČOV                                                                                                                                                 A OD CUDZÍCH ŠTÁTNYCH PRÍSLUŠNÍKOV</t>
  </si>
  <si>
    <t xml:space="preserve">vysoká škola </t>
  </si>
  <si>
    <t>slovenskí štátni príslušníci</t>
  </si>
  <si>
    <t>cudzí štátni príslušníci</t>
  </si>
  <si>
    <t>cudzí štátni príslušníci z ČR</t>
  </si>
  <si>
    <t>% ČR</t>
  </si>
  <si>
    <t>% prihlášok od cudzincov</t>
  </si>
  <si>
    <t>Bratislavský</t>
  </si>
  <si>
    <t>Trnavský</t>
  </si>
  <si>
    <t>Trenčiansky</t>
  </si>
  <si>
    <t>Nitriansky</t>
  </si>
  <si>
    <t>Žilinský</t>
  </si>
  <si>
    <t>Bansko-bystrický</t>
  </si>
  <si>
    <t>Prešovský</t>
  </si>
  <si>
    <t>Košický</t>
  </si>
  <si>
    <t>mimo SR</t>
  </si>
  <si>
    <t xml:space="preserve"> z ČR</t>
  </si>
  <si>
    <t>% z ČR</t>
  </si>
  <si>
    <t xml:space="preserve"> z UA</t>
  </si>
  <si>
    <t>% z UA</t>
  </si>
  <si>
    <t>UK v Bratislave</t>
  </si>
  <si>
    <t>STU v Bratislave</t>
  </si>
  <si>
    <t>EU v Bratislave</t>
  </si>
  <si>
    <t>SPU v Nitre</t>
  </si>
  <si>
    <t>TU vo Zvolene</t>
  </si>
  <si>
    <t>VŠVU v Bratislave</t>
  </si>
  <si>
    <t>VŠMU v Bratislave</t>
  </si>
  <si>
    <t>UVLF v Košiciach</t>
  </si>
  <si>
    <t>TU v Košiciach</t>
  </si>
  <si>
    <t>ŽU v Žiline</t>
  </si>
  <si>
    <t>UPJŠ v Košiciach</t>
  </si>
  <si>
    <t>TTU v Trnave</t>
  </si>
  <si>
    <t>UMB v Banskej Bystrici</t>
  </si>
  <si>
    <t>UKF v Nitre</t>
  </si>
  <si>
    <t>PU v Prešove</t>
  </si>
  <si>
    <t>AU v Banskej Bystrici</t>
  </si>
  <si>
    <t>TnUAD v Trenčíne</t>
  </si>
  <si>
    <t>UCM v Trnave</t>
  </si>
  <si>
    <t>KU v Ružomberku</t>
  </si>
  <si>
    <t>verejné VŠ spolu</t>
  </si>
  <si>
    <t>VŠZaSP v Bratislave</t>
  </si>
  <si>
    <t>VŠEM v Bratislave</t>
  </si>
  <si>
    <t>VŠ Danubius</t>
  </si>
  <si>
    <t>ISM v Prešove</t>
  </si>
  <si>
    <t>VŠ DTI</t>
  </si>
  <si>
    <t>VŠBM v Košiciach</t>
  </si>
  <si>
    <t>HUAJA Banská Štiavnica</t>
  </si>
  <si>
    <t>súkromné VŠ spolu</t>
  </si>
  <si>
    <t>APZ v Bratislave</t>
  </si>
  <si>
    <t>SZU v Bratislave</t>
  </si>
  <si>
    <t>štátne VŠ spolu</t>
  </si>
  <si>
    <t>VŠ SR spolu</t>
  </si>
  <si>
    <t>ÚSPEŠNOSŤ MUŽOV A ŽIEN V PRIJÍMACOM KONANÍ NA VŠ SR PODĽA SKUPÍN ŠTUDIJNÝCH ODBOROV</t>
  </si>
  <si>
    <t>skupina študijných odborov</t>
  </si>
  <si>
    <t>MUŽI</t>
  </si>
  <si>
    <t>ŽENY</t>
  </si>
  <si>
    <t>úspešnosť</t>
  </si>
  <si>
    <t>prihlášok</t>
  </si>
  <si>
    <t>v %</t>
  </si>
  <si>
    <t>% z prijatí</t>
  </si>
  <si>
    <t>prírodné vedy</t>
  </si>
  <si>
    <t>technické vedy a náuky</t>
  </si>
  <si>
    <t>poľnohospodársko - lesnícke      a veterinárske vedy a náuky</t>
  </si>
  <si>
    <t>zdravotníctvo</t>
  </si>
  <si>
    <t>spoločenské vedy, náuky            a služby</t>
  </si>
  <si>
    <t>vedy a náuky o kultúre                 a umení</t>
  </si>
  <si>
    <r>
      <t xml:space="preserve">spolu - </t>
    </r>
    <r>
      <rPr>
        <sz val="10"/>
        <rFont val="Times New Roman CE"/>
        <charset val="238"/>
      </rPr>
      <t>prerátané na osoby</t>
    </r>
  </si>
  <si>
    <t>viacnásobnosť</t>
  </si>
  <si>
    <t>VYHODNOTENIE PRIHLÁŠOK OD UCHÁDZAČOV SO ŠTÁTNYM OBČIANSTVOM KRAJÍN EURÓPSKEJ ÚNIE</t>
  </si>
  <si>
    <t>krajiny EÚ</t>
  </si>
  <si>
    <t>neprijatie</t>
  </si>
  <si>
    <t xml:space="preserve">celkom                                                       </t>
  </si>
  <si>
    <t>z kapacitných dôvodov</t>
  </si>
  <si>
    <t>pre neprospech                                                 v prijímacích skúškach</t>
  </si>
  <si>
    <t>pre nesplnenie ďalších podmienok školy</t>
  </si>
  <si>
    <t>pre nesplnenie podmienok predchádzajúceho podmienečného prijatia</t>
  </si>
  <si>
    <t>pre neabsolvovanie                                             prijímacích skúšok</t>
  </si>
  <si>
    <t>z dôvodu neotvorenia                              študijného programu</t>
  </si>
  <si>
    <t>pre nezaplatenie poplatku</t>
  </si>
  <si>
    <t>celkom</t>
  </si>
  <si>
    <t>bez prijímacej skúšky</t>
  </si>
  <si>
    <t>na základe                                        prijímacej skúšky</t>
  </si>
  <si>
    <t>na uvoľnené miesto</t>
  </si>
  <si>
    <t>Belgicko</t>
  </si>
  <si>
    <t>Bulharsko</t>
  </si>
  <si>
    <t>Česko</t>
  </si>
  <si>
    <t>Francúzsko</t>
  </si>
  <si>
    <t>Grécko</t>
  </si>
  <si>
    <t>Chorvátsko</t>
  </si>
  <si>
    <t>Maďarsko</t>
  </si>
  <si>
    <t>Nemecko</t>
  </si>
  <si>
    <t>Poľsko</t>
  </si>
  <si>
    <t>Portugalsko</t>
  </si>
  <si>
    <t>Rumunsko</t>
  </si>
  <si>
    <t>Slovinsko</t>
  </si>
  <si>
    <t>Španielsko</t>
  </si>
  <si>
    <t>Taliansko</t>
  </si>
  <si>
    <t>Poznámka: Uchádzači ostatných dvanástich krajín EÚ sa PK 2024 na 2. stupeň vysokoškolského štúdia na VŠ SR nezúčastnili.</t>
  </si>
  <si>
    <t>CUDZÍ ŠTÁTNI PRÍSLUŠNÍCI V PRIJÍMACOM KONANÍ NA VYSOKÉ ŠKOLY SR</t>
  </si>
  <si>
    <t>štátne občianstvo</t>
  </si>
  <si>
    <t>Počet</t>
  </si>
  <si>
    <t>zápisov</t>
  </si>
  <si>
    <t>Ukrajina</t>
  </si>
  <si>
    <t>Alžírsko</t>
  </si>
  <si>
    <t>Niger</t>
  </si>
  <si>
    <t>Čína</t>
  </si>
  <si>
    <t>India</t>
  </si>
  <si>
    <t>Tanzánia</t>
  </si>
  <si>
    <t>Rusko</t>
  </si>
  <si>
    <t>Spojené kráľovstvo</t>
  </si>
  <si>
    <t>Albánsko</t>
  </si>
  <si>
    <t>Nigéria</t>
  </si>
  <si>
    <t>Pakistan</t>
  </si>
  <si>
    <t>Egypt</t>
  </si>
  <si>
    <t>Bhután</t>
  </si>
  <si>
    <t>Bielorusko</t>
  </si>
  <si>
    <t>Nepál</t>
  </si>
  <si>
    <t>Libanon</t>
  </si>
  <si>
    <t>Srbsko</t>
  </si>
  <si>
    <t>Tadžikistan</t>
  </si>
  <si>
    <t>Macedónsko</t>
  </si>
  <si>
    <t>Kazachstan</t>
  </si>
  <si>
    <t>Bosna a Hercegovina</t>
  </si>
  <si>
    <t>Maroko</t>
  </si>
  <si>
    <t>Benin</t>
  </si>
  <si>
    <t>Bangladéš</t>
  </si>
  <si>
    <t>Somálsko</t>
  </si>
  <si>
    <t>Čad</t>
  </si>
  <si>
    <t>Azerbajdžan</t>
  </si>
  <si>
    <t>Filipíny</t>
  </si>
  <si>
    <t>Sýria</t>
  </si>
  <si>
    <t>Spojené štáty, USA</t>
  </si>
  <si>
    <t>Indonézia</t>
  </si>
  <si>
    <t>Afganistan</t>
  </si>
  <si>
    <t>Libéria</t>
  </si>
  <si>
    <t>Keňa</t>
  </si>
  <si>
    <t>Palestína</t>
  </si>
  <si>
    <t>Mali</t>
  </si>
  <si>
    <t>Irán</t>
  </si>
  <si>
    <t>Kongo</t>
  </si>
  <si>
    <t>Maurícius</t>
  </si>
  <si>
    <t>Izrael</t>
  </si>
  <si>
    <t>Konžská dem. republika</t>
  </si>
  <si>
    <t>Mexiko</t>
  </si>
  <si>
    <t>Uzbekistan</t>
  </si>
  <si>
    <t>Moldavsko</t>
  </si>
  <si>
    <t>Pobrežie Slonoviny</t>
  </si>
  <si>
    <t>Turecko</t>
  </si>
  <si>
    <t>Angola</t>
  </si>
  <si>
    <t>Ghana</t>
  </si>
  <si>
    <t>Thajsko</t>
  </si>
  <si>
    <t>Saudská Arábia</t>
  </si>
  <si>
    <t>Kamerun</t>
  </si>
  <si>
    <t>Jordánsko</t>
  </si>
  <si>
    <t>Sudán</t>
  </si>
  <si>
    <t>Gruzínsko</t>
  </si>
  <si>
    <t>Tunisko</t>
  </si>
  <si>
    <t>Etiópia</t>
  </si>
  <si>
    <t>Turks a Caicos</t>
  </si>
  <si>
    <t>Gambia</t>
  </si>
  <si>
    <t>Irak</t>
  </si>
  <si>
    <t>Kolumbia</t>
  </si>
  <si>
    <t>Komory</t>
  </si>
  <si>
    <t>% z celkového počtu</t>
  </si>
  <si>
    <t>UCHÁDZAČI S UKONČENÝM BAKALÁRSKYM ŠTÚDIOM V ROKU 2024  V POROVNANÍ S OSTATNÝMI UCHÁDZAČMI</t>
  </si>
  <si>
    <t xml:space="preserve">PRIHLÁŠKY  a  PRIHLÁSENÉ OSOBY  </t>
  </si>
  <si>
    <t>rok bc skúšky</t>
  </si>
  <si>
    <t>denná forma štúdia</t>
  </si>
  <si>
    <t>externá forma štúdia</t>
  </si>
  <si>
    <t>obe formy štúdia spolu</t>
  </si>
  <si>
    <t>osoby</t>
  </si>
  <si>
    <t>iný</t>
  </si>
  <si>
    <t>podiel bakalárov          z roku 2024</t>
  </si>
  <si>
    <t>KLADNE VYBAVENÉ PRIHLÁŠKY  a  PRIJATÉ OSOBY</t>
  </si>
  <si>
    <t>ZÁPIS  a  ZAPÍSANÉ OSOBY</t>
  </si>
  <si>
    <t>PRIJÍMACIE KONANIE NA VYSOKÉ ŠKOLY SR PODĽA VEKOVEJ ŠTRUKTÚRY UCHÁDZAČOV</t>
  </si>
  <si>
    <t>vek uchádzačov v rokoch</t>
  </si>
  <si>
    <t>denná a externá forma štúdia spolu</t>
  </si>
  <si>
    <t>prihlášky│ prihlásení</t>
  </si>
  <si>
    <t>%  z celkového počtu prihlášok │ prihlásených</t>
  </si>
  <si>
    <t>prijatia │ prijatí</t>
  </si>
  <si>
    <t>%  z celkového počtu         prijatí │ prijatých</t>
  </si>
  <si>
    <t>zápis │ zapísaní</t>
  </si>
  <si>
    <t>%  z celkového počtu zápisov │ zapísaných</t>
  </si>
  <si>
    <t>prihlášky │ prihlásení</t>
  </si>
  <si>
    <t>% z celkového počtu         prijatí │ prijatých</t>
  </si>
  <si>
    <t>%  z celkového počtu zápisovzapísaných</t>
  </si>
  <si>
    <t>PREHĽAD O PODIELE NA PRIJÍMACOM KONANÍ UCHÁDZAČOV - ABSOLVENTOV TEJ ISTEJ ŠKOLY/FAKULTY</t>
  </si>
  <si>
    <t>Škola</t>
  </si>
  <si>
    <t>Denné štúdium</t>
  </si>
  <si>
    <t>Externé štúdium</t>
  </si>
  <si>
    <t>Denné a externé štúdium spolu</t>
  </si>
  <si>
    <t>z tej istej školy, fakulty</t>
  </si>
  <si>
    <t xml:space="preserve"> %                              z celkového počtu </t>
  </si>
  <si>
    <t>FMEO PU</t>
  </si>
  <si>
    <t>VIACNÁSOBNOSŤ V PRIJÍMACOM KONANÍ NA VYSOKÉ ŠKOLY SR</t>
  </si>
  <si>
    <t>denné štúdium</t>
  </si>
  <si>
    <t>externé štúdium</t>
  </si>
  <si>
    <t>denné a externé štúdium spolu</t>
  </si>
  <si>
    <t>prihlásené osoby</t>
  </si>
  <si>
    <t xml:space="preserve">prihlášky / prihlásené osoby </t>
  </si>
  <si>
    <t>1 - násobnosť</t>
  </si>
  <si>
    <t>2 - násobnosť</t>
  </si>
  <si>
    <t>3 - násobnosť</t>
  </si>
  <si>
    <t>4 - násobnosť</t>
  </si>
  <si>
    <t>5 - násobnosť</t>
  </si>
  <si>
    <t>6 - násobnosť</t>
  </si>
  <si>
    <t>7 - násobnosť</t>
  </si>
  <si>
    <t>UCHÁDZAČI V PRIJÍMACOM KONANÍ NA ŠTUDIJNÉ ODBORY podľa Sústavy študijných odborov SR</t>
  </si>
  <si>
    <t xml:space="preserve">prihlášky </t>
  </si>
  <si>
    <t>prihlášky / prihlásení</t>
  </si>
  <si>
    <t>prijatia</t>
  </si>
  <si>
    <t>prijatí z prihlásených v %</t>
  </si>
  <si>
    <t>zapísaní z prijatých v %</t>
  </si>
  <si>
    <r>
      <t xml:space="preserve">názov študijného odboru,                                      resp. názov skupiny študijných odborov                </t>
    </r>
    <r>
      <rPr>
        <b/>
        <i/>
        <sz val="8"/>
        <rFont val="Times New Roman CE"/>
        <charset val="238"/>
      </rPr>
      <t>podľa Sústavy šudijných odborov SR                           (Vyhláška č. 244/2019 Z. z.)</t>
    </r>
  </si>
  <si>
    <r>
      <t xml:space="preserve">záujem  </t>
    </r>
    <r>
      <rPr>
        <b/>
        <sz val="8"/>
        <rFont val="Times New Roman CE"/>
        <charset val="238"/>
      </rPr>
      <t>ako</t>
    </r>
    <r>
      <rPr>
        <b/>
        <sz val="10"/>
        <rFont val="Times New Roman CE"/>
        <family val="1"/>
        <charset val="238"/>
      </rPr>
      <t xml:space="preserve">                                                prihlásení / prijatí   *                            zapísaní / prijatí  </t>
    </r>
  </si>
  <si>
    <r>
      <t xml:space="preserve">pretlak  </t>
    </r>
    <r>
      <rPr>
        <b/>
        <sz val="8"/>
        <rFont val="Times New Roman CE"/>
        <charset val="238"/>
      </rPr>
      <t>ako</t>
    </r>
    <r>
      <rPr>
        <b/>
        <sz val="10"/>
        <rFont val="Times New Roman CE"/>
        <family val="1"/>
        <charset val="238"/>
      </rPr>
      <t xml:space="preserve">                                          prihlášky / prijatia</t>
    </r>
  </si>
  <si>
    <t>biológia</t>
  </si>
  <si>
    <t>ekologické a environmentálne vedy</t>
  </si>
  <si>
    <t>fyzika</t>
  </si>
  <si>
    <t>chémia</t>
  </si>
  <si>
    <t>informatika</t>
  </si>
  <si>
    <t>kybernetika</t>
  </si>
  <si>
    <t>matematika</t>
  </si>
  <si>
    <t>vedy o Zemi</t>
  </si>
  <si>
    <t>Prírodné vedy, matematické vedy, informatické vedy a kybernetické vedy</t>
  </si>
  <si>
    <t>architektúra a urbanizmus</t>
  </si>
  <si>
    <t>biotechnológie</t>
  </si>
  <si>
    <t>doprava</t>
  </si>
  <si>
    <t>drevárstvo</t>
  </si>
  <si>
    <t>elektrotechnika</t>
  </si>
  <si>
    <t>geodézia a kartografia</t>
  </si>
  <si>
    <t>chemické inžinierstvo a technológie</t>
  </si>
  <si>
    <t>priestorové plánovanie</t>
  </si>
  <si>
    <t>stavebníctvo</t>
  </si>
  <si>
    <t>strojárstvo</t>
  </si>
  <si>
    <t>získavanie a spracovanie zemských zdrojov</t>
  </si>
  <si>
    <t>Technické vedy</t>
  </si>
  <si>
    <t>ošetrovateľstvo</t>
  </si>
  <si>
    <t>pôrodná asistencia</t>
  </si>
  <si>
    <t>verejné zdravotníctvo</t>
  </si>
  <si>
    <t>zdravotnícke vedy</t>
  </si>
  <si>
    <t>Lekárske vedya zdravotnícke vedy</t>
  </si>
  <si>
    <t>lesníctvo</t>
  </si>
  <si>
    <t>poľnohospodárstvo a krajinárstvo</t>
  </si>
  <si>
    <t>potravinárstvo</t>
  </si>
  <si>
    <t>veterinárske lekárstvo</t>
  </si>
  <si>
    <t>Pôdohospodárske vedy, lesnícke vedy a veterinárske vedy</t>
  </si>
  <si>
    <t>bezpečnostné vedy</t>
  </si>
  <si>
    <t>ekonómia a manažment</t>
  </si>
  <si>
    <t>mediálne a komunikačné štúdiá</t>
  </si>
  <si>
    <t>politické vedy</t>
  </si>
  <si>
    <t>právo</t>
  </si>
  <si>
    <t>psychológia</t>
  </si>
  <si>
    <t>sociálna práca</t>
  </si>
  <si>
    <t>sociológia a sociálna antropológia</t>
  </si>
  <si>
    <t>učiteľstvo a pedagogické vedy</t>
  </si>
  <si>
    <t>vedy o športe</t>
  </si>
  <si>
    <t>Spoločenské vedy</t>
  </si>
  <si>
    <t>filológia</t>
  </si>
  <si>
    <t>filozofia</t>
  </si>
  <si>
    <t>historické vedy</t>
  </si>
  <si>
    <t>teológia</t>
  </si>
  <si>
    <t>vedy o umení a kultúre</t>
  </si>
  <si>
    <t>Humanitné vedy</t>
  </si>
  <si>
    <t>umenie</t>
  </si>
  <si>
    <t>Umelecké vedy a vedy o umení</t>
  </si>
  <si>
    <t>UCHÁDZAČI V PRIJÍMACOM KONANÍ PODĽA SKUPÍN ŠTUDIJNÝCH ODBOROV</t>
  </si>
  <si>
    <t>prihlášky / prijatia</t>
  </si>
  <si>
    <r>
      <t xml:space="preserve">názov študijného odboru, resp.                                                   názov skupiny študijných odborov                                              </t>
    </r>
    <r>
      <rPr>
        <b/>
        <i/>
        <sz val="8"/>
        <rFont val="Times New Roman CE"/>
        <charset val="238"/>
      </rPr>
      <t>podľa Štatistickej klasifikácie odborov vzdelania</t>
    </r>
  </si>
  <si>
    <t>aplikovaná matematika</t>
  </si>
  <si>
    <t>Fyzikálno - matematické vedy</t>
  </si>
  <si>
    <t>geológia</t>
  </si>
  <si>
    <t>Geologické vedy</t>
  </si>
  <si>
    <t>geografia</t>
  </si>
  <si>
    <t>Geografické vedy</t>
  </si>
  <si>
    <t>Chemické vedy</t>
  </si>
  <si>
    <t>Biologické vedy</t>
  </si>
  <si>
    <t>environmentálne inžinierstvo</t>
  </si>
  <si>
    <t>všeobecná ekológia a ekológia jedinca a populácií</t>
  </si>
  <si>
    <t>ochrana a využívanie krajiny</t>
  </si>
  <si>
    <t>Ochrana životného prostredia</t>
  </si>
  <si>
    <t>PRÍRODNÉ VEDY</t>
  </si>
  <si>
    <t>banská geológia a geologický prieskum</t>
  </si>
  <si>
    <t>mineralurgia</t>
  </si>
  <si>
    <t>baníctvo</t>
  </si>
  <si>
    <t>Baníctvo, geológia a geotechnika</t>
  </si>
  <si>
    <t>hutníctvo</t>
  </si>
  <si>
    <t>Hutníctvo</t>
  </si>
  <si>
    <t>dopravné stroje a zariadenia</t>
  </si>
  <si>
    <t>energetické stroje a zariadenia</t>
  </si>
  <si>
    <t>výrobné technológie</t>
  </si>
  <si>
    <t>výrobná technika</t>
  </si>
  <si>
    <t>bezpečnosť technických systémov</t>
  </si>
  <si>
    <t>motorové vozidlá, koľajové vozidlá, lode a lietadlá</t>
  </si>
  <si>
    <t>procesná technika</t>
  </si>
  <si>
    <t>údržba strojov a zariadení</t>
  </si>
  <si>
    <t>mechatronika</t>
  </si>
  <si>
    <t>Strojárstvo a ostatná kovospracúvacia výroba I</t>
  </si>
  <si>
    <t>kognitívna veda</t>
  </si>
  <si>
    <t>aplikovaná informatika</t>
  </si>
  <si>
    <t>počítačové inžinierstvo</t>
  </si>
  <si>
    <t>informačné systémy</t>
  </si>
  <si>
    <t>Informačné a komunikačné technológie</t>
  </si>
  <si>
    <t>elektronika</t>
  </si>
  <si>
    <t>automatizácia</t>
  </si>
  <si>
    <t>telekomunikácie</t>
  </si>
  <si>
    <t>priemyselné inžinierstvo</t>
  </si>
  <si>
    <t>biomedicínske inžinierstvo</t>
  </si>
  <si>
    <t>Elektrotechnika</t>
  </si>
  <si>
    <t>chemické technológie</t>
  </si>
  <si>
    <t>chemické inžinierstvo</t>
  </si>
  <si>
    <t>Technická a aplikovaná chémia</t>
  </si>
  <si>
    <t>Potravinárstvo</t>
  </si>
  <si>
    <t>konštrukcie a procesy výroby drevárskych výrobkov</t>
  </si>
  <si>
    <t>Spracúvanie dreva a výroba hudobných nástrojov</t>
  </si>
  <si>
    <t>Architektúra</t>
  </si>
  <si>
    <t>vodné stavby</t>
  </si>
  <si>
    <t>pozemné stavby</t>
  </si>
  <si>
    <t>inžinierske konštrukcie a dopravné stavby</t>
  </si>
  <si>
    <t>Stavebníctvo, geodézia a kartografia</t>
  </si>
  <si>
    <t>dopravné služby</t>
  </si>
  <si>
    <t>poštové technológie</t>
  </si>
  <si>
    <t>Doprava, pošty a telekomunikácie</t>
  </si>
  <si>
    <t>aplikovaná mechanika</t>
  </si>
  <si>
    <t>fyzikálne inžinierstvo</t>
  </si>
  <si>
    <t>materiály</t>
  </si>
  <si>
    <t>bezpečnosť a ochrana zdravia pri práci</t>
  </si>
  <si>
    <t>logistika</t>
  </si>
  <si>
    <t>meranie</t>
  </si>
  <si>
    <t>Špeciálne technické odbory</t>
  </si>
  <si>
    <t>TECHNICKÉ VEDY A NÁUKY</t>
  </si>
  <si>
    <t>krajinná a záhradná architektúra</t>
  </si>
  <si>
    <t>krajinárstvo</t>
  </si>
  <si>
    <t>agrobiotechnológie</t>
  </si>
  <si>
    <t>všeobecné poľnohospodárstvo</t>
  </si>
  <si>
    <t>záhradníctvo</t>
  </si>
  <si>
    <t>poľovníctvo</t>
  </si>
  <si>
    <t>spracovanie poľnohospodárskych produktov</t>
  </si>
  <si>
    <t>rastlinná produkcia</t>
  </si>
  <si>
    <t>živočíšna produkcia</t>
  </si>
  <si>
    <t>výživa</t>
  </si>
  <si>
    <t>Poľnohospodársko - lesnícke vedy</t>
  </si>
  <si>
    <t>Poľnohospodárstvo, lesné hospodárstvo a rozvoj vidieka I</t>
  </si>
  <si>
    <t>hygiena potravín</t>
  </si>
  <si>
    <t>Veterinárske vedy</t>
  </si>
  <si>
    <t>POĽN.- LESNÍCKE A VETERINÁRNE VEDY A NÁUKY</t>
  </si>
  <si>
    <t>fyzioterapia</t>
  </si>
  <si>
    <t>laboratórne vyšetrovacie metódy v zdravotníctve</t>
  </si>
  <si>
    <t>Nelekárske zdravotnícke vedy</t>
  </si>
  <si>
    <t>ZDRAVOTNÍCTVO</t>
  </si>
  <si>
    <t>sociológia</t>
  </si>
  <si>
    <t>etika</t>
  </si>
  <si>
    <t>katolícka teológia</t>
  </si>
  <si>
    <t>Filozofické vedy</t>
  </si>
  <si>
    <t>účtovníctvo</t>
  </si>
  <si>
    <t>štatistika</t>
  </si>
  <si>
    <t>verejná správa a regionálny rozvoj</t>
  </si>
  <si>
    <t>medzinárodné ekonomické vzťahy</t>
  </si>
  <si>
    <t>medzinárodné podnikanie</t>
  </si>
  <si>
    <t>verejná ekonomika a služby</t>
  </si>
  <si>
    <t>kvantitatívne metódy v ekonómii</t>
  </si>
  <si>
    <t>odvetvové ekonomiky a manažment</t>
  </si>
  <si>
    <t>financie, bankovníctvo a investovanie</t>
  </si>
  <si>
    <t>finančný manažment</t>
  </si>
  <si>
    <t>ľudské zdroje a personálny manažment</t>
  </si>
  <si>
    <t>obchod a marketing</t>
  </si>
  <si>
    <t>ekonomika a manažment podniku</t>
  </si>
  <si>
    <t>manažment</t>
  </si>
  <si>
    <t>hospodárska informatika</t>
  </si>
  <si>
    <t>Ekonomické vedy</t>
  </si>
  <si>
    <t>cestovný ruch</t>
  </si>
  <si>
    <t>Ekonomika a organizácia, obchod a služby I</t>
  </si>
  <si>
    <t>politológia</t>
  </si>
  <si>
    <t>verejná politika a verejná správa</t>
  </si>
  <si>
    <t>medzinárodné vzťahy</t>
  </si>
  <si>
    <t>religionistika</t>
  </si>
  <si>
    <t>Politické vedy</t>
  </si>
  <si>
    <t>Právne vedy</t>
  </si>
  <si>
    <t>archeológia</t>
  </si>
  <si>
    <t>etnológia</t>
  </si>
  <si>
    <t>história</t>
  </si>
  <si>
    <t>archívnictvo</t>
  </si>
  <si>
    <t>muzeológia</t>
  </si>
  <si>
    <t>klasická archeológia</t>
  </si>
  <si>
    <t>Historické vedy</t>
  </si>
  <si>
    <t>knižnično-informačné štúdiá</t>
  </si>
  <si>
    <t>masmediálne štúdiá</t>
  </si>
  <si>
    <t>žurnalistika</t>
  </si>
  <si>
    <t>Publicistika, knihovníctvo a vedecké informácie</t>
  </si>
  <si>
    <t>slovenský jazyk a literatúra</t>
  </si>
  <si>
    <t>prekladateľstvo a tlmočníctvo</t>
  </si>
  <si>
    <t>cudzie jazyky a kultúry</t>
  </si>
  <si>
    <t>slovanské jazyky a literatúry</t>
  </si>
  <si>
    <t>neslovanské jazyky a literatúry</t>
  </si>
  <si>
    <t>orientálne jazyky a kultúry</t>
  </si>
  <si>
    <t>Filologické vedy</t>
  </si>
  <si>
    <t>šport</t>
  </si>
  <si>
    <t>Vedy o telesnej kultúre</t>
  </si>
  <si>
    <t>pedagogika</t>
  </si>
  <si>
    <t>špeciálna pedagogika</t>
  </si>
  <si>
    <t>predškolská a elementárna pedagogika</t>
  </si>
  <si>
    <t>Pedagogické vedy</t>
  </si>
  <si>
    <t>učiteľstvo profesijných predmetov a praktickej prípravy</t>
  </si>
  <si>
    <t>učiteľstvo akademických predmetov</t>
  </si>
  <si>
    <t>učiteľstvo umelecko-výchovných a výchovných predmetov</t>
  </si>
  <si>
    <t>Učiteľstvo</t>
  </si>
  <si>
    <t>sociálne služby a poradenstvo</t>
  </si>
  <si>
    <t>sociálna antropológia</t>
  </si>
  <si>
    <t>Spoločenské a behaviorálne vedy</t>
  </si>
  <si>
    <t>Učiteľstvo predmetov v kombináciách</t>
  </si>
  <si>
    <t>SPOLOČENSKÉ VEDY, NÁUKY A SLUŽBY</t>
  </si>
  <si>
    <t>dejiny a teória výtvarného umenia a architektúry</t>
  </si>
  <si>
    <t>muzikológia</t>
  </si>
  <si>
    <t>dejiny a teória umenia</t>
  </si>
  <si>
    <t>estetika</t>
  </si>
  <si>
    <t>kulturológia</t>
  </si>
  <si>
    <t>Vedy o umení</t>
  </si>
  <si>
    <t>filmové umenie a multimédia</t>
  </si>
  <si>
    <t>hudobné umenie</t>
  </si>
  <si>
    <t>tanečné umenie</t>
  </si>
  <si>
    <t>divadelné umenie</t>
  </si>
  <si>
    <t>architektonická tvorba</t>
  </si>
  <si>
    <t>výtvarné umenie</t>
  </si>
  <si>
    <t>dizajn</t>
  </si>
  <si>
    <t>reštaurovanie</t>
  </si>
  <si>
    <t>Umenie a umeleckoremeselná tvorba I</t>
  </si>
  <si>
    <t>VEDY A NÁUKY O KULTÚRE A UMENÍ</t>
  </si>
  <si>
    <t>občianska bezpečnosť</t>
  </si>
  <si>
    <t>bezpečnostné verejno-správne služby</t>
  </si>
  <si>
    <t>záchranné služby</t>
  </si>
  <si>
    <t>ochrana osôb a majetku</t>
  </si>
  <si>
    <t>Bezpečnostné služby</t>
  </si>
  <si>
    <t>VOJENSKÉ A BEZPEČNOSTNÉ VEDY A NÁUKY</t>
  </si>
  <si>
    <t>PERCENTUÁLNY PODIEL DENNEJ A EXTERNEJ FORMY ŠTÚDIA NA POČTE PODANÝCH PRIHLÁŠOK A POČTE PRIJATÍ A ZÁPISOV</t>
  </si>
  <si>
    <t>ZOZNAM VYSOKÝCH ŠKÔL SR, ICH FAKÚLT A PRACOVÍSK V PRIJÍIMACOM KONANÍ 2024</t>
  </si>
  <si>
    <t>UNIVERZITA KOMENSKÉHO v Bratislave</t>
  </si>
  <si>
    <t>LF  UK</t>
  </si>
  <si>
    <t>Lekárska fakulta UK</t>
  </si>
  <si>
    <t>PraF  UK</t>
  </si>
  <si>
    <t>Právnická fakulta UK</t>
  </si>
  <si>
    <t>FF  UK</t>
  </si>
  <si>
    <t>Filozofická fakulta UK</t>
  </si>
  <si>
    <t>PriF  UK</t>
  </si>
  <si>
    <t>Prírodovedecká fakulta UK</t>
  </si>
  <si>
    <t>PdF  UK</t>
  </si>
  <si>
    <t>Pedagogická fakulta UK</t>
  </si>
  <si>
    <t>FaF  UK</t>
  </si>
  <si>
    <t>Farmaceutická fakulta UK</t>
  </si>
  <si>
    <t>FTVŠ  UK</t>
  </si>
  <si>
    <t>Fakulta telesnej výchovy a športu UK</t>
  </si>
  <si>
    <t>JLF  UK</t>
  </si>
  <si>
    <t>Jesseniova lekárska fakulta UK, Martin</t>
  </si>
  <si>
    <t>FMFI  UK</t>
  </si>
  <si>
    <t>Fakulta matematiky, fyziky a informatiky UK</t>
  </si>
  <si>
    <t>EBF  UK</t>
  </si>
  <si>
    <t>Evanjelická bohoslovecká fakulta UK</t>
  </si>
  <si>
    <t>RCBF  UK</t>
  </si>
  <si>
    <t>Rímskokatolícka cyrilometodská bohoslovecká fakulta UK</t>
  </si>
  <si>
    <t>Fakulta managementu UK</t>
  </si>
  <si>
    <t>Fakulta sociálnych a ekonomických vied UK</t>
  </si>
  <si>
    <t>SLOVENSKÁ TECHNICKÁ UNIVERZITA v Bratislave</t>
  </si>
  <si>
    <t>Ústav manažmentu STU</t>
  </si>
  <si>
    <t>Fakulta chemickej a potravinárskej technológie STU</t>
  </si>
  <si>
    <t>Strojnícka fakulta STU</t>
  </si>
  <si>
    <t>Fakulta elektrotechniky a informatiky STU</t>
  </si>
  <si>
    <t>Stavebná fakulta STU</t>
  </si>
  <si>
    <t>Fakulta architektúry a dizajnu STU</t>
  </si>
  <si>
    <t>Materiálovotechnologická fakulta STU, Trnava</t>
  </si>
  <si>
    <t>Fakulta informatiky a informačných technológií STU</t>
  </si>
  <si>
    <t>EKONOMICKÁ UNIVERZITA v Bratislave</t>
  </si>
  <si>
    <t>Obchodná fakulta EU</t>
  </si>
  <si>
    <t>Fakulta podnikového manažmentu EU</t>
  </si>
  <si>
    <t>Národohospodárska fakulta EU</t>
  </si>
  <si>
    <t>Fakulta hospodárskej informatiky EU</t>
  </si>
  <si>
    <t>Podnikovohospodárska fakulta EU, Košice</t>
  </si>
  <si>
    <t>Pedagogické pracovisko PHF EU, Michalovce</t>
  </si>
  <si>
    <t>Fakulta medzinárodných vzťahov EU</t>
  </si>
  <si>
    <t>Fakulta aplikovaných jazykov EU</t>
  </si>
  <si>
    <t>SLOVENSKÁ POĽNOHOSPODÁRSKA UNIVERZITA v Nitre</t>
  </si>
  <si>
    <t>Fakulta agrobiológie a potravinových zdrojov SPU</t>
  </si>
  <si>
    <t>Fakulta ekonomiky a manažmentu SPU</t>
  </si>
  <si>
    <t>Technická fakulta SPU</t>
  </si>
  <si>
    <t>Fakulta záhradníctva a krajinného inžinierstva SPU</t>
  </si>
  <si>
    <t>Fakulta biotechnológie a potravinárstva SPU</t>
  </si>
  <si>
    <t>Fakulta európskych štúdií a regionálneho rozvoja SPU</t>
  </si>
  <si>
    <t>TECHNICKÁ UNIVERZITA vo Zvolene</t>
  </si>
  <si>
    <t>Pracovisko celouniverzitných programov TU Z</t>
  </si>
  <si>
    <t>Lesnícka fakulta TU Z</t>
  </si>
  <si>
    <t>Drevárska fakulta TU Z</t>
  </si>
  <si>
    <t>Fakulta ekológie a environmentalistiky TU Z</t>
  </si>
  <si>
    <t>FT TU Z</t>
  </si>
  <si>
    <t>Fakulta techniky TU Z</t>
  </si>
  <si>
    <t>VYSOKÁ ŠKOLA VÝTVARNÝCH UMENÍ v Bratislave</t>
  </si>
  <si>
    <t>VYSOKÁ ŠKOLA MÚZICKÝCH UMENÍ v Bratislave</t>
  </si>
  <si>
    <t>ITDFH VŠMU</t>
  </si>
  <si>
    <t>Inštitút teórie divadla, filmu a hudby VŠMU</t>
  </si>
  <si>
    <t>Divadelná fakulta VŠMU</t>
  </si>
  <si>
    <t>Hudobná a tanečná fakulta VŠMU</t>
  </si>
  <si>
    <t>Filmová a televízna fakulta VŠMU</t>
  </si>
  <si>
    <t>UVL</t>
  </si>
  <si>
    <t>UNIVERZITA VETERINÁRSKEHO LEKÁRSTVA A FARMÁCIE v Košiciach</t>
  </si>
  <si>
    <r>
      <t>TECHNICKÁ UNIVERZITA v Košiciach</t>
    </r>
    <r>
      <rPr>
        <sz val="12"/>
        <color indexed="17"/>
        <rFont val="Times New Roman"/>
        <family val="1"/>
        <charset val="238"/>
      </rPr>
      <t xml:space="preserve"> </t>
    </r>
  </si>
  <si>
    <t>Fakulta baníctva, ekológie, riadenia a geotechnológií TUKE</t>
  </si>
  <si>
    <t>HF TUKE</t>
  </si>
  <si>
    <t>Fakulta materiálov, metalurgie a recyklácie TUKE</t>
  </si>
  <si>
    <t>Strojnícka fakulta TUKE</t>
  </si>
  <si>
    <t>Fakulta elektrotechniky a informatiky TUKE</t>
  </si>
  <si>
    <t>Letecká fakulta TUKE</t>
  </si>
  <si>
    <t>Stavebná fakulta TUKE</t>
  </si>
  <si>
    <t>Ekonomická fakulta TUKE</t>
  </si>
  <si>
    <t>Fakulta výrobných technológií TUKE, Prešov</t>
  </si>
  <si>
    <t>Fakulta umení TUKE</t>
  </si>
  <si>
    <t>ŽILINSKÁ UNIVERZITA v Žiline</t>
  </si>
  <si>
    <t>Výskumný ústav vysokohorskej biológie v Tatranskej Javorine ŽU</t>
  </si>
  <si>
    <t>Fakulta bezpečnostného inžinierstva ŽU</t>
  </si>
  <si>
    <t>Stavebná fakulta ŽU</t>
  </si>
  <si>
    <t>Strojnícka fakulta ŽU</t>
  </si>
  <si>
    <t>Fakulta elektrotechniky a informačných technológií ŽU</t>
  </si>
  <si>
    <t>Fakulta prevádzky a ekonomiky dopravy a spojov ŽU</t>
  </si>
  <si>
    <t>Fakulta riadenia a informatiky ŽU</t>
  </si>
  <si>
    <t>Fakulta humanitných vied ŽU</t>
  </si>
  <si>
    <t>UNIVERZITA PAVLA JOZEFA ŠAFÁRIKA v Košiciach</t>
  </si>
  <si>
    <t>Lekárska fakulta UPJŠ</t>
  </si>
  <si>
    <t>Prírodovedecká fakulta UPJŠ</t>
  </si>
  <si>
    <t>Právnická fakulta UPJŠ</t>
  </si>
  <si>
    <t>Fakulta verejnej správy UPJŠ</t>
  </si>
  <si>
    <t>Filozofická fakulta UPJŠ</t>
  </si>
  <si>
    <t>TRNAVSKÁ UNIVERZITA v Trnave</t>
  </si>
  <si>
    <t>Filozofická fakulta TTU</t>
  </si>
  <si>
    <t>Pedagogická fakulta TTU</t>
  </si>
  <si>
    <t>Fakulta zdravotníctva a sociálnej práce TTU</t>
  </si>
  <si>
    <t>Teologická fakulta TTU, Bratislava</t>
  </si>
  <si>
    <t>Právnická fakulta TTU</t>
  </si>
  <si>
    <t>UNIVERZITA MATEJA BELA v Banskej Bystrici</t>
  </si>
  <si>
    <t>Pedagogická fakulta UMB</t>
  </si>
  <si>
    <t>Ekonomická fakulta UMB</t>
  </si>
  <si>
    <t>Filozofická fakulta UMB</t>
  </si>
  <si>
    <t>Fakulta politických vied a medzinárodných vzťahov UMB</t>
  </si>
  <si>
    <t>Fakulta prírodných vied UMB</t>
  </si>
  <si>
    <t>Právnická fakulta UMB</t>
  </si>
  <si>
    <t>UNIVERZITA KONŠTANTÍNA FILOZOFA v Nitre</t>
  </si>
  <si>
    <t>Pedagogická fakulta UKF</t>
  </si>
  <si>
    <t>FPV UKF</t>
  </si>
  <si>
    <t>Fakulta prírodných vied UKF</t>
  </si>
  <si>
    <t>Filozofická fakulta UKF</t>
  </si>
  <si>
    <t>Fakulta sociálnych vied a zdravotníctva UKF</t>
  </si>
  <si>
    <t>Fakulta stredoeurópskych štúdií UKF</t>
  </si>
  <si>
    <t>PREŠOVSKÁ UNIVERZITA v Prešove</t>
  </si>
  <si>
    <t>Centrum jazykov a kultúr národnostných menšín PU, Prešov</t>
  </si>
  <si>
    <t>Pravoslávna bohoslovecká fakulta PU</t>
  </si>
  <si>
    <t>Filozofická fakulta PU</t>
  </si>
  <si>
    <t>Pedagogická fakulta PU</t>
  </si>
  <si>
    <t>Gréckokatolícka teologická fakulta PU</t>
  </si>
  <si>
    <t>Fakulta humanitných a prírodných vied PU</t>
  </si>
  <si>
    <t>Fakulta zdravotníckych odborov PU</t>
  </si>
  <si>
    <t>Fakulta športu PU</t>
  </si>
  <si>
    <t>AKADÉMIA UMENÍ v Banskej Bystrici</t>
  </si>
  <si>
    <t>Fakulta múzických umení AU</t>
  </si>
  <si>
    <t>Fakulta výtvarných umení AU</t>
  </si>
  <si>
    <t>Fakulta dramatických umení AU</t>
  </si>
  <si>
    <t>TRENČIANSKA UNIVERZITA ALEXANDRA DUBČEKA v Trenčíne</t>
  </si>
  <si>
    <t>Pracovisko celouniverzitných programov TnUAD, Trenčín</t>
  </si>
  <si>
    <t>Fakulta priemyselných technológií TnUAD, Púchov</t>
  </si>
  <si>
    <t>Fakulta sociálno-ekonomických vzťahov TnUAD</t>
  </si>
  <si>
    <t>Fakulta špeciálnej techniky TnUAD</t>
  </si>
  <si>
    <t>Fakulta zdravotníctva TnUAD</t>
  </si>
  <si>
    <t>UNIVERZITA sv. CYRILA A METODA v Trnave</t>
  </si>
  <si>
    <t>Fakulta masmediálnej komunikácie UCM</t>
  </si>
  <si>
    <t>Fakulta prírodných vied UCM</t>
  </si>
  <si>
    <t>Filozofická fakulta UCM</t>
  </si>
  <si>
    <t>Fakulta sociálnych vied UCM</t>
  </si>
  <si>
    <t>Fakulta zdravotníckych vied UCM, Piešťany</t>
  </si>
  <si>
    <t xml:space="preserve">KATOLÍCKA UNIVERZITA v Ružomberku </t>
  </si>
  <si>
    <t>Filozofická fakulta KU</t>
  </si>
  <si>
    <t>Pedagogická fakulta KU</t>
  </si>
  <si>
    <t>Teologická fakulta KU, Košice</t>
  </si>
  <si>
    <t>Fakulta zdravotníctva KU</t>
  </si>
  <si>
    <t>UNIVERZITA J. SELYEHO</t>
  </si>
  <si>
    <t>Fakulta ekonómie a informatiky UJS</t>
  </si>
  <si>
    <t>Pedagogická fakulta UJS</t>
  </si>
  <si>
    <t>Reformovaná teologická fakulta UJS</t>
  </si>
  <si>
    <t>VYSOKÁ ŠKOLA MANAŽMENTU</t>
  </si>
  <si>
    <r>
      <t>VYSOKÁ ŠKOLA ZDRAVOTNÍCTVA A SOCIÁLNEJ PRÁCE sv. ALŽBETY v Bratislave</t>
    </r>
    <r>
      <rPr>
        <sz val="12"/>
        <color indexed="17"/>
        <rFont val="Times New Roman"/>
        <family val="1"/>
        <charset val="238"/>
      </rPr>
      <t xml:space="preserve"> </t>
    </r>
  </si>
  <si>
    <t xml:space="preserve"> </t>
  </si>
  <si>
    <t>Ústav sociálnej práce sv. Pátra Pia, Piešťany</t>
  </si>
  <si>
    <t xml:space="preserve">VYSOKÁ ŠKOLA EKONÓMIE A MANAŽMENTU v Bratislave </t>
  </si>
  <si>
    <t>PANEURÓPSKA VYSOKÁ ŠKOLA</t>
  </si>
  <si>
    <t>Fakulta práva PEVŠ</t>
  </si>
  <si>
    <t>Fakulta ekonómie a podnikania PEVŠ</t>
  </si>
  <si>
    <t>Fakulta masmédií PEVŠ</t>
  </si>
  <si>
    <t>FI  PEVŠ</t>
  </si>
  <si>
    <t>Fakulta informatiky PEVŠ</t>
  </si>
  <si>
    <t>FPs  PEVŠ</t>
  </si>
  <si>
    <t>Fakulta psychológie PEVŠ</t>
  </si>
  <si>
    <t>VYSOKÁ ŠKOLA DANUBIUS</t>
  </si>
  <si>
    <t>Fakulta práva Janka Jesenského VŠD</t>
  </si>
  <si>
    <t>Fakulta sociálnych štúdií VŠD</t>
  </si>
  <si>
    <t>Fakulta verejnej politiky a verejnej správy VŠD</t>
  </si>
  <si>
    <t>VYSOKÁ ŠKOLA MEDZINÁRODNÉHO PODNIKANIA ISM SLOVAKIA v Prešove</t>
  </si>
  <si>
    <t>VYSOKÁ ŠKOLA DTI</t>
  </si>
  <si>
    <t>BISLA</t>
  </si>
  <si>
    <t xml:space="preserve">BRATISLAVSKÁ MEDZINÁRODNÁ ŠKOLA LIBERÁLNYCH ŠTÚDIÍ v Bratislave </t>
  </si>
  <si>
    <t xml:space="preserve">VYSOKÁ ŠKOLA BEZPEČNOSTNÉHO MANAŽÉRSTVA v Košiciach </t>
  </si>
  <si>
    <t>HUDOBNÁ A UMELECKÁ AKADÉMIA JÁNA ALBRECHTA Banská Štiavnica</t>
  </si>
  <si>
    <t>AOS</t>
  </si>
  <si>
    <t xml:space="preserve">AKADÉMIA OZBROJENÝCH SÍL generála MILANA RASTISLAVA ŠTEFÁNIKA v Liptovskom Mikuláši </t>
  </si>
  <si>
    <t xml:space="preserve">AKADÉMIA POLICAJNÉHO ZBORU v Bratislave </t>
  </si>
  <si>
    <t>SLOVENSKÁ ZDRAVOTNÍCKA UNIVERZITA v Bratislave</t>
  </si>
  <si>
    <t>Fakulta ošetrovateľstva a zdravotníckych odborných štúdií SZU</t>
  </si>
  <si>
    <t>Fakulta verejného zdravotníctva SZU</t>
  </si>
  <si>
    <t>FZŠpŠ SZU</t>
  </si>
  <si>
    <t>Lekárska fakulta SZU</t>
  </si>
  <si>
    <t>Fakulta zdravotníctva SZU, Banská Bystrica</t>
  </si>
  <si>
    <r>
      <rPr>
        <i/>
        <u/>
        <sz val="9"/>
        <rFont val="Times New Roman"/>
        <family val="1"/>
        <charset val="238"/>
      </rPr>
      <t>Poznámka:</t>
    </r>
    <r>
      <rPr>
        <i/>
        <sz val="9"/>
        <rFont val="Times New Roman"/>
        <family val="1"/>
        <charset val="238"/>
      </rPr>
      <t xml:space="preserve"> Vysoké školy, alebo fakulty vysokých škôl, uvedené s bledošedou farbou písma prijímacie konanie na 2. stupeň civilného vysokoškolského štúdia nerealizovali</t>
    </r>
  </si>
  <si>
    <t>kladne vybavené prihlášky</t>
  </si>
  <si>
    <t>prijaté osoby</t>
  </si>
  <si>
    <t>zápisy</t>
  </si>
  <si>
    <t>zapísané osoby</t>
  </si>
  <si>
    <t>muži</t>
  </si>
  <si>
    <t>ženy</t>
  </si>
  <si>
    <t>študijný odbor</t>
  </si>
  <si>
    <t xml:space="preserve">  muži</t>
  </si>
  <si>
    <t xml:space="preserve">  ženy</t>
  </si>
  <si>
    <t>poľnohospodársko-lesnícke a veterinárske vedy a náuky</t>
  </si>
  <si>
    <t>spoločenské vedy, náuky a služby</t>
  </si>
  <si>
    <t>vedy a náuky o kultúre a umení</t>
  </si>
  <si>
    <t>vojenské a bezpečnostné vedy a náuky</t>
  </si>
  <si>
    <t>všetky odbory spolu</t>
  </si>
  <si>
    <t>Fakulta manažmentu, ekonómie a obchodu PU</t>
  </si>
  <si>
    <t>Poznámka : prihláška na medziodborový študijný program je zarátaná len raz (do prvého študijného odboru)</t>
  </si>
  <si>
    <t>vojenské a bezpečnostné           vedy a náuky</t>
  </si>
  <si>
    <t xml:space="preserve">                                                                           2. stupeň vysokoškolského štúdia</t>
  </si>
  <si>
    <t>Úvod</t>
  </si>
  <si>
    <t>Úvod, vysvetlivky a upozornenia</t>
  </si>
  <si>
    <t>VŠ</t>
  </si>
  <si>
    <t>T 01</t>
  </si>
  <si>
    <t xml:space="preserve">Prijímacie konanie v číslach na vysoké školy, ich fakulty a pracoviská na dennú formu štúdia  </t>
  </si>
  <si>
    <t>T 02</t>
  </si>
  <si>
    <t xml:space="preserve">Prijímacie konanie v číslach na vysoké školy, ich fakulty a pracoviská na externú formu štúdia  </t>
  </si>
  <si>
    <t>T 03</t>
  </si>
  <si>
    <t>Prijímacie konanie v číslach na vysoké školy, ich fakulty a pracoviská na dennú a externú formu štúdia spolu</t>
  </si>
  <si>
    <t>T 04</t>
  </si>
  <si>
    <t xml:space="preserve">Percentuálny podiel vysokých škôl SR na celkovom počte podaných prihlášok a na celkovom počte prijatí a zápisov </t>
  </si>
  <si>
    <t>T 05</t>
  </si>
  <si>
    <t xml:space="preserve">Percentuálny podiel dennej a externej formy štúdia na počte podaných prihlášok a na celkovom počte prijatí a zápisov </t>
  </si>
  <si>
    <t>T 07a</t>
  </si>
  <si>
    <t>Uchádzači v prijímacom konaní podľa štatistických skupín študijných odborov</t>
  </si>
  <si>
    <t>T 07b</t>
  </si>
  <si>
    <t>Uchádzači v prijímacom konaní na študijné odbory podľa Sústavy študijných odborov SR</t>
  </si>
  <si>
    <t>T 08</t>
  </si>
  <si>
    <t xml:space="preserve">Viacnásobnosť v prijímacom konaní na vysoké školy  SR  </t>
  </si>
  <si>
    <t>T 10</t>
  </si>
  <si>
    <t xml:space="preserve">Prehľad o podiele na prijímacom konaní uchádzačov - absolventov tej istej školy/fakulty     </t>
  </si>
  <si>
    <t>T 13</t>
  </si>
  <si>
    <t xml:space="preserve">Prijímacie konanie na vysoké školy podľa vekovej štruktúry uchádzačov  </t>
  </si>
  <si>
    <t>T 14</t>
  </si>
  <si>
    <t>T 15</t>
  </si>
  <si>
    <t xml:space="preserve">Cudzí štátni príslušníci v prijímacom konaní na vysoké školy SR  </t>
  </si>
  <si>
    <t>T 15e</t>
  </si>
  <si>
    <t xml:space="preserve">Vyhodnotenie prihlášok od uchádzačov so štátnym občianstvom krajín Európskej únie  </t>
  </si>
  <si>
    <t>G 11</t>
  </si>
  <si>
    <t>Zastúpenie mužov a žien v prijímacom konaní na vysoké školy SR</t>
  </si>
  <si>
    <t>T 16</t>
  </si>
  <si>
    <t>Úspešnosť mužov a žien v prijímacom konaní na vysoké školy SR podľa skupín študijných odborov</t>
  </si>
  <si>
    <t>G 12</t>
  </si>
  <si>
    <t xml:space="preserve">Percentuálny podiel mužov a žien na počte prihlášok podľa skupín študijných odborov  </t>
  </si>
  <si>
    <t>T 17</t>
  </si>
  <si>
    <t xml:space="preserve">Počet prihlášok na vysoké školy SR podľa krajov trvalého bydliska uchádzačov a od cudzích štátnych príslušníkov  </t>
  </si>
  <si>
    <t>T 19</t>
  </si>
  <si>
    <t>T 20</t>
  </si>
  <si>
    <t>Prehľad o prijímacom konaní podľa jazyka poskytovania vysokoškolského študijného programu 2. stupňa</t>
  </si>
  <si>
    <t>ÚVOD</t>
  </si>
  <si>
    <t xml:space="preserve">            Zotriedenie vysokých škôl a fakúlt zodpovedá chronológii ich vzniku a ich skratkové označenie v prehľadoch vychádza z  rezortného číselníka vysokých škôl a fakúlt v SR.</t>
  </si>
  <si>
    <r>
      <t xml:space="preserve">          Vo väčšine prehľadov ide o uchádzačov na vysoké školy </t>
    </r>
    <r>
      <rPr>
        <b/>
        <sz val="12"/>
        <color indexed="17"/>
        <rFont val="Times New Roman"/>
        <family val="1"/>
        <charset val="238"/>
      </rPr>
      <t>so štátnym občianstvom Slovenskej republiky</t>
    </r>
    <r>
      <rPr>
        <sz val="12"/>
        <color indexed="17"/>
        <rFont val="Times New Roman"/>
        <family val="1"/>
        <charset val="238"/>
      </rPr>
      <t>, v prípade ak sú zarátaní aj cudzí štátni príslušníci, je to uvedené v poznámke k danému prehľadu.</t>
    </r>
  </si>
  <si>
    <t xml:space="preserve">         Prijímacie konanie sa začína doručením prihlášky na štúdium vysokej škole alebo fakulte a je procesom, ktorý umožní uchádzačovi, ktorý preukáže splnenie určených podmienok prijatia na štúdium, stať sa študentom na vybranej vysokej škole. Prijatý uchádzač sa študentom stáva po zápise na štúdium. Počet zápisov na vysokoškolské štúdium z prijímacieho konania nemusí súhlasiť s počtom študentov prvých ročníkov z radu novoprijatých v národnej štatistike, lebo v čase od zápisu prijatých uchádzačov do 31. 10., čo je termín, ku ktorému sa udáva počet novoprijatých študentov v prvých ročníkoch v národnej štatistike, mohli nastať zmeny. Vplyv na rozdiely  môže mať však aj chybovosť či neúplnosť v školami poskytnutých údajoch.</t>
  </si>
  <si>
    <t>o</t>
  </si>
  <si>
    <t>jeden uchádzač podal priemerne 1,1 prihlášky na 2. stupeň vysokoškolského štúdia na VŠ SR</t>
  </si>
  <si>
    <t xml:space="preserve">          Prijímacie konanie na vysoké školy v tomto spracovaní je prezentované číselnými hodnotami v tabuľkách a grafoch, avšak konkretizáciu faktorov a súvislostí, ktoré majú vplyv na predkladané výsledky, táto práca neobsahuje.</t>
  </si>
  <si>
    <t xml:space="preserve">          Keďže spracovanie je sústredené na VŠ SR, v celkovom pohľade na záujem o vysokoškolské štúdium chýbajú údaje o tých, ktorí sa uchádzali o vysokoškolské štúdium na zahraničných vysokých školách.</t>
  </si>
  <si>
    <t>Vysvetlivky k niektorým tabuľkám :</t>
  </si>
  <si>
    <r>
      <t xml:space="preserve">prihlášky  </t>
    </r>
    <r>
      <rPr>
        <sz val="12"/>
        <color indexed="17"/>
        <rFont val="Times New Roman"/>
        <family val="1"/>
        <charset val="238"/>
      </rPr>
      <t xml:space="preserve"> ─ </t>
    </r>
    <r>
      <rPr>
        <b/>
        <sz val="12"/>
        <color indexed="17"/>
        <rFont val="Times New Roman"/>
        <family val="1"/>
        <charset val="238"/>
      </rPr>
      <t xml:space="preserve">  </t>
    </r>
    <r>
      <rPr>
        <sz val="12"/>
        <color indexed="17"/>
        <rFont val="Times New Roman"/>
        <family val="1"/>
        <charset val="238"/>
      </rPr>
      <t>počet prijatých prihlášok od uchádzačov;  jedna prihláška mohla byť zaregistrovaná viackrát a to v prípade, že škola umožňovala na jednej prihláške prihlásiť sa uchádzačovi na viacej študijných programov, pričom priebeh prijímacieho konania i jeho vyhodnotenie boli u nich nezávislé</t>
    </r>
  </si>
  <si>
    <r>
      <t xml:space="preserve">prihlásení   </t>
    </r>
    <r>
      <rPr>
        <sz val="12"/>
        <color indexed="17"/>
        <rFont val="Times New Roman"/>
        <family val="1"/>
        <charset val="238"/>
      </rPr>
      <t>─   počet uchádzačov bez rozdielu, koľko podali prihlášok; t.j. počet prihlásených osôb</t>
    </r>
  </si>
  <si>
    <r>
      <t xml:space="preserve">prijatie   </t>
    </r>
    <r>
      <rPr>
        <sz val="12"/>
        <color indexed="17"/>
        <rFont val="Times New Roman"/>
        <family val="1"/>
        <charset val="238"/>
      </rPr>
      <t>─   počet kladne vybavených prihlášok, pričom každý uchádzač je započítaný toľkokrát, koľkokrát bol prijatý</t>
    </r>
  </si>
  <si>
    <r>
      <t xml:space="preserve">prijatí   </t>
    </r>
    <r>
      <rPr>
        <sz val="12"/>
        <color indexed="17"/>
        <rFont val="Times New Roman"/>
        <family val="1"/>
        <charset val="238"/>
      </rPr>
      <t>─   počet prijatých uchádzačov, pričom prijatý uchádzač je započítaný len raz, bez ohľadu na to, koľkokrát bol prijatý; t.j. počet prijatých osôb</t>
    </r>
  </si>
  <si>
    <r>
      <t xml:space="preserve">zápis   </t>
    </r>
    <r>
      <rPr>
        <sz val="12"/>
        <color indexed="17"/>
        <rFont val="Times New Roman"/>
        <family val="1"/>
        <charset val="238"/>
      </rPr>
      <t>─   počet zápisov prijatých uchádzačov na štúdium do 1. ročníka, pričom každý uchádzač je započítaný toľkokrát, koľkokrát sa na štúdium zapísal</t>
    </r>
    <r>
      <rPr>
        <b/>
        <sz val="12"/>
        <color indexed="17"/>
        <rFont val="Times New Roman"/>
        <family val="1"/>
        <charset val="238"/>
      </rPr>
      <t xml:space="preserve">
</t>
    </r>
  </si>
  <si>
    <r>
      <t xml:space="preserve">zapísaní   </t>
    </r>
    <r>
      <rPr>
        <sz val="12"/>
        <color indexed="17"/>
        <rFont val="Times New Roman"/>
        <family val="1"/>
        <charset val="238"/>
      </rPr>
      <t>─   počet zapísaných prijatých uchádzačov na štúdium do 1. ročníka, pričom prijatý uchádzač zapísaný na štúdium je započítaný len raz, bez ohľadu na to, koľkokrát sa na štúdium zapísal; t.j. počet zapísaných osôb</t>
    </r>
    <r>
      <rPr>
        <b/>
        <sz val="12"/>
        <color indexed="17"/>
        <rFont val="Times New Roman"/>
        <family val="1"/>
        <charset val="238"/>
      </rPr>
      <t xml:space="preserve">
</t>
    </r>
  </si>
  <si>
    <t>Upozornenie :</t>
  </si>
  <si>
    <r>
      <t>!</t>
    </r>
    <r>
      <rPr>
        <sz val="12"/>
        <color indexed="17"/>
        <rFont val="Times New Roman"/>
        <family val="1"/>
        <charset val="238"/>
      </rPr>
      <t xml:space="preserve">     V prípade hodnoty vyjadrujúcej počet osôb nie sú sumárne hodnoty (napr. za školy, formy štúdia, študijné odbory ap.) súčtom jednotlivých  položiek! Vyplýva to zo skutočnosti, že uchádzač, ako jedna osoba, si može podať viacej prihlášok a tým pádom i na rôzne školy, rôzne formy  štúdia či rôzne študijné programy.</t>
    </r>
  </si>
  <si>
    <r>
      <t>!</t>
    </r>
    <r>
      <rPr>
        <sz val="12"/>
        <color indexed="17"/>
        <rFont val="Times New Roman"/>
        <family val="1"/>
        <charset val="238"/>
      </rPr>
      <t xml:space="preserve">   V prijímacom konaní sa vyskytujú i prípady, že prihláška na VŠ je kladne vybavená, avšak dochádza k zmene študijného programu, formy štúdia, metódy štúdia, jazyka poskytovania študijného programu  alebo aj fakulty uvedenej v prihláške. Z tejto skutočnosti vyplývajú potom i situácie, keď počet prijatí, napr. v externej forme štúdia, u danej fakulty prevyšuje počet prihlášok. Ide o dôsledok prijatia na externé štúdium u prihlášok evidovaných na dennú formu štúdia.</t>
    </r>
  </si>
  <si>
    <t>PRIJÍMACIE KONANIE NA VYSOKÉ ŠKOLY NA AKADEMICKÝ ROK 2024/2025 V ČÍSLACH A GRAFOCH</t>
  </si>
  <si>
    <t>Zoznam vysokých škôl SR, ich fakúlt a pracovísk v prijímacom konaní 2024</t>
  </si>
  <si>
    <t xml:space="preserve">Uchádzači s ukončeným bakalárskym štúdiom v roku 2024 v porovnaní s ostatnými uchádzačmi   </t>
  </si>
  <si>
    <t>Absolventi 1. stupňa vysokoškolského štúdia na VŠ SR v roku 2024 pokračujúci v štúdiu 2. stupňa na vysokých školách SR</t>
  </si>
  <si>
    <t xml:space="preserve">        Predkladané prehľady v podobe tabuliek a grafov sú spracované z podkladov súborov údajov, ktoré boli vysokými školami alebo ich fakultami poskytnuté Centru vedecko-technických informácií SR (CVTI SR) z ich prijímacieho konania v roku 2024. Prehľady zverejňujú informácie z prijímacieho konania (PK) do prvých ročníkov na vysokoškolské štúdium 2. stupňa  na vysoké školy Slovenskej republiky (VŠ SR) na akademický rok 2024/2025.</t>
  </si>
  <si>
    <t xml:space="preserve">        V zozname vysokých škôl a ich fakúlt sú uvedené i tie vysoké školy a fakulty, ktoré študijné programy pre 2. stupeň civilného vysokoškolského štúdia na akademický rok 2024/2025 neotvárali (sú odlíšené farbou písma). Vysoká škola vojenského zamerania, Akadémia ozbrojených síl generála Milana Rastislava Štefánika v Liptovskom Mikuláši, poskytuje 2. stupeň vysokoškolského štúdia, ale nie civilného, preto sa v tomto spracovaní nevyskytuje. </t>
  </si>
  <si>
    <t xml:space="preserve">          V niektorých prehľadoch sú použité počty absolventov 1. stupňa vysokoškolského štúdia v roku 2024 na VŠ SR prevzaté  z národnej štatistiky rezortu školstva. </t>
  </si>
  <si>
    <t xml:space="preserve">          Tabuľky a grafy poskytujú prehľad o prijímacom konaní na VŠ SR na základe mnohých výberov a zvolených rôznych kritérií a tak z nich možno napríklad  „vyčítať“ pre ročník PK  na VŠ 2024, že :</t>
  </si>
  <si>
    <t>plán   ─   vysokými školami na prijatie plánovaný počet uchádzačov (údaje k 31. 5. 2024)</t>
  </si>
  <si>
    <t>celkovo bolo podaných  na 2. stupeň vysokoškolského štúdia na VŠ SR 22 509 prihlášok,  pričom viac ako tri štvrtiny (76,3 %) z nich smerovalo na dennú formu štúdia</t>
  </si>
  <si>
    <t>cudzí štátni príslušníci podali 13,3 % z celkového počtu prihlášok a medzi zapísanými na štúdium predstavovali jednu desatinu (10,2 %)</t>
  </si>
  <si>
    <t>jednu tretinu (33,1 %) z prihlášok uchádzačov - cudzincov tvorili tie od uchádzačov z Ukrajiny, pričom na verejné vysoké školy to bolo 42,1 %, na súkromné a štátne vysoké školy 4,5 %, resp. 3,5 %</t>
  </si>
  <si>
    <t>prihlášky na VŠ SR podalo 17 048 osôb slovenskej štátnej príslušnosti a 87,4 % sa ich po úspešnom PK aj na VŠ SR zapísalo na štúdium</t>
  </si>
  <si>
    <t>najviac (17,1 %) prihlášok na denné vysokoškolské štúdium 2. stupňa na VŠ SR patrilo Univerzite Komenského v Bratislave, u externého štúdia to bola súkromná Vysoká škola zdravotníctva a sociálnej práce svätej Alžbety v Bratislave, ktorá dostala 20,3 % zo všetkých podaných prihlášok na externú formu vysokoškolského štúdia 2. stupňa</t>
  </si>
  <si>
    <t>viac ako tri pätiny (63,9 %) slovenských uchádzačov sa hlásilo na študijné programy patriace do skupiny študijných odborov spoločenské vedy, náuky a služby, kde dominovali najmä študijné odbory ekonomika a manažment podniku, predškolská a elementárna pedagogika, učiteľstvo predmetov v kombináciách, právo a manažment</t>
  </si>
  <si>
    <t>kladne vybavených bolo 16 978 (87,0 % ) prihlášok od uchádzačov - občanov SR</t>
  </si>
  <si>
    <t xml:space="preserve">percentuálne najmenej prijatých Slovákov  z prihlásených (71,6 %)  bolo v rámci Sústavy študijných odborov SR v odbore pôrodná asistencia </t>
  </si>
  <si>
    <t>11,8 % z prihlásených uchádzačov slovenskej štátnej príslušnosti podalo viac ako jednu prihlášku, 6,7 % z prijatých uchádzačov  bolo prijatých vo viac ako jednom prijímacom konaní a medzi prijatými uchádzačmi, ktorí sa na štúdium zapísali, je 0,4 % takých, ktorí sa zapísali na dva študijné programy 2. stupňa vysokoškolského štúdia na VŠ  SR</t>
  </si>
  <si>
    <t>86,9 % prijatí (kladne vybavených prihlášok ) bolo ukončených zápisom na štúdium na VŠ SR</t>
  </si>
  <si>
    <t>5,9 % z prijatých uchádzačov (osôb so štátnym občianstvom SR) sa vôbec na štúdium na VŠ SR nezapísalo</t>
  </si>
  <si>
    <t>73,9 % zo všetkých tohoročných absolventov 1. stupňa vysokoškolského štúdia na VŠ  SR podľa výsledkov prijímacieho konania pokračuje vo vysokoškolskom  štúdiu 2. stupňa na VŠ  SR</t>
  </si>
  <si>
    <t xml:space="preserve">absolventi bakalárskeho štúdia v roku 2024 tvorili 82,9 % z prihlásených a 83,2 % z prijatých uchádzačov, medzi zapísanými úspešnými uchádzačmi je ich podiel ešte o 1,4, resp. 1,1 percentuálneho bodu vyšší (84,3 %) </t>
  </si>
  <si>
    <t>najpočetnejšiu vekovú skupinu medzi uchádzačmi tvorili 22 a 23-roční uchádzači, bolo ich viac ako polovica (54,1 %) a spolu aj s 24-ročnými viac ako dve tretiny (67,4 %) zo všetkých uchádzačov</t>
  </si>
  <si>
    <t>z hľadiska pohlavia slovenských uchádzačov prevažujú v prijímacom konaní ženy – 60,9 %, teda približne v pomere 3 : 2 k mužom</t>
  </si>
  <si>
    <t>ženy dominujú oproti mužom najmä v prihláškach na študijné programy patriace do skupiny študijných odborov zdravotníctvo – 83,8 %, muži oproti ženám zasa v prihláškach na študijné programy patriace do skupiny študijných odborov technické vedy a náuky – 76,2 %</t>
  </si>
  <si>
    <t>medzi jednotlivými verejnými vysokými školami podiel prihlášok uchádzačov - absolventov z iných vysokých škôl, tvoril 7,2 – 47,0 %, v rámci zapísaných úspešných uchádzačov 4,1 – 37,1 %, pričom najväčší podiel prihlášok od uchádzačov absolvujúcich bakalárske štúdium  na inej vysokej škole mala z verejných vysokých škôl Trenčianska univerzita Alexandra Dubčeka v Trenčíne a najmenší Univerzita J. Selyeho</t>
  </si>
  <si>
    <t>najviac uchádzačov sa po úspešnom prijímacom konaní zapísalo na študijné programy poskytované v slovenskom jazyku 78,1 %, na študijné programy poskytované v kombinácii jazykov slovenský jazyk, anglický jazyk, resp. anglický jazyk, slovenský jazyk, bolo z celkového počtu zápisov 16,3 % a viac ako 1 % tvorili ešte zápisy realizované uchádzačmi na študijné programy uskutočňované v kombinácii jazykov slovenský jazyk, maďarský jazyk (1,3 %) a čisto v anglickom jazyku (tiež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</si>
</sst>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41" x14ac:knownFonts="1">
    <font>
      <sz val="10"/>
      <name val="Arial"/>
      <charset val="238"/>
    </font>
    <font>
      <sz val="11"/>
      <color theme="1"/>
      <name val="Calibri"/>
      <family val="2"/>
      <charset val="238"/>
      <scheme val="minor"/>
    </font>
    <font>
      <sz val="10"/>
      <name val="Times New Roman CE"/>
      <family val="1"/>
      <charset val="238"/>
    </font>
    <font>
      <b/>
      <sz val="10"/>
      <color rgb="FF008000"/>
      <name val="Times New Roman"/>
      <family val="1"/>
      <charset val="238"/>
    </font>
    <font>
      <b/>
      <i/>
      <sz val="9"/>
      <name val="Times New Roman"/>
      <family val="1"/>
      <charset val="238"/>
    </font>
    <font>
      <b/>
      <sz val="9"/>
      <color indexed="10"/>
      <name val="Times New Roman"/>
      <family val="1"/>
      <charset val="238"/>
    </font>
    <font>
      <b/>
      <sz val="8"/>
      <color indexed="10"/>
      <name val="Arial"/>
      <family val="2"/>
      <charset val="238"/>
    </font>
    <font>
      <b/>
      <sz val="9"/>
      <color rgb="FF008000"/>
      <name val="Times New Roman"/>
      <family val="1"/>
      <charset val="238"/>
    </font>
    <font>
      <sz val="9"/>
      <color rgb="FF008000"/>
      <name val="Times New Roman"/>
      <family val="1"/>
      <charset val="238"/>
    </font>
    <font>
      <sz val="9"/>
      <color rgb="FF333399"/>
      <name val="Times New Roman"/>
      <family val="1"/>
      <charset val="238"/>
    </font>
    <font>
      <sz val="9"/>
      <color rgb="FFFF9900"/>
      <name val="Times New Roman"/>
      <family val="1"/>
      <charset val="238"/>
    </font>
    <font>
      <b/>
      <sz val="9"/>
      <color rgb="FF333399"/>
      <name val="Times New Roman"/>
      <family val="1"/>
      <charset val="238"/>
    </font>
    <font>
      <b/>
      <sz val="9"/>
      <color rgb="FFFF0000"/>
      <name val="Times New Roman"/>
      <family val="1"/>
      <charset val="238"/>
    </font>
    <font>
      <i/>
      <sz val="9"/>
      <color rgb="FFFF0000"/>
      <name val="Times New Roman"/>
      <family val="1"/>
      <charset val="238"/>
    </font>
    <font>
      <sz val="10"/>
      <name val="Arial"/>
      <family val="2"/>
      <charset val="238"/>
    </font>
    <font>
      <b/>
      <sz val="10"/>
      <color rgb="FFFF0000"/>
      <name val="Times New Roman"/>
      <family val="1"/>
      <charset val="238"/>
    </font>
    <font>
      <i/>
      <sz val="9"/>
      <color rgb="FFFF0000"/>
      <name val="Times New Roman CE"/>
      <charset val="238"/>
    </font>
    <font>
      <sz val="10"/>
      <name val="Arial"/>
      <family val="2"/>
      <charset val="238"/>
    </font>
    <font>
      <b/>
      <sz val="10"/>
      <color indexed="17"/>
      <name val="Times New Roman CE"/>
      <family val="1"/>
      <charset val="238"/>
    </font>
    <font>
      <b/>
      <sz val="8"/>
      <name val="Times New Roman CE"/>
      <family val="1"/>
      <charset val="238"/>
    </font>
    <font>
      <sz val="8"/>
      <name val="Times New Roman CE"/>
      <family val="1"/>
      <charset val="238"/>
    </font>
    <font>
      <b/>
      <sz val="8"/>
      <color indexed="17"/>
      <name val="Times New Roman CE"/>
      <family val="1"/>
      <charset val="238"/>
    </font>
    <font>
      <sz val="10"/>
      <color indexed="17"/>
      <name val="Times New Roman CE"/>
      <family val="1"/>
      <charset val="238"/>
    </font>
    <font>
      <sz val="8"/>
      <color indexed="17"/>
      <name val="Times New Roman CE"/>
      <family val="1"/>
      <charset val="238"/>
    </font>
    <font>
      <sz val="9"/>
      <name val="Times New Roman CE"/>
      <family val="1"/>
      <charset val="238"/>
    </font>
    <font>
      <sz val="8"/>
      <name val="Arial"/>
      <family val="2"/>
      <charset val="238"/>
    </font>
    <font>
      <b/>
      <sz val="9"/>
      <name val="Times New Roman CE"/>
      <family val="1"/>
      <charset val="238"/>
    </font>
    <font>
      <b/>
      <sz val="9"/>
      <color indexed="17"/>
      <name val="Times New Roman CE"/>
      <family val="1"/>
      <charset val="238"/>
    </font>
    <font>
      <i/>
      <sz val="8"/>
      <name val="Times New Roman"/>
      <family val="1"/>
      <charset val="238"/>
    </font>
    <font>
      <i/>
      <sz val="8"/>
      <name val="Arial"/>
      <family val="2"/>
      <charset val="238"/>
    </font>
    <font>
      <sz val="10"/>
      <color rgb="FF008000"/>
      <name val="Times New Roman"/>
      <family val="1"/>
      <charset val="238"/>
    </font>
    <font>
      <sz val="10"/>
      <color rgb="FF008000"/>
      <name val="Arial"/>
      <family val="2"/>
      <charset val="238"/>
    </font>
    <font>
      <sz val="10"/>
      <name val="Times New Roman"/>
      <family val="1"/>
      <charset val="238"/>
    </font>
    <font>
      <sz val="10"/>
      <name val="Arial CE"/>
      <charset val="238"/>
    </font>
    <font>
      <b/>
      <sz val="10"/>
      <color rgb="FF008000"/>
      <name val="Times New Roman CE"/>
      <family val="1"/>
      <charset val="238"/>
    </font>
    <font>
      <b/>
      <sz val="11"/>
      <name val="Times New Roman CE"/>
      <family val="1"/>
      <charset val="238"/>
    </font>
    <font>
      <sz val="11"/>
      <name val="Times New Roman CE"/>
      <family val="1"/>
      <charset val="238"/>
    </font>
    <font>
      <b/>
      <sz val="8"/>
      <color rgb="FF008000"/>
      <name val="Times New Roman CE"/>
      <charset val="238"/>
    </font>
    <font>
      <sz val="10"/>
      <color rgb="FF008000"/>
      <name val="Arial CE"/>
      <charset val="238"/>
    </font>
    <font>
      <b/>
      <sz val="8"/>
      <color rgb="FF008000"/>
      <name val="Times New Roman CE"/>
      <family val="1"/>
      <charset val="238"/>
    </font>
    <font>
      <b/>
      <sz val="10"/>
      <color indexed="10"/>
      <name val="Times New Roman CE"/>
      <charset val="238"/>
    </font>
    <font>
      <b/>
      <sz val="10"/>
      <name val="Times New Roman CE"/>
      <charset val="238"/>
    </font>
    <font>
      <b/>
      <sz val="10"/>
      <color indexed="17"/>
      <name val="Times New Roman CE"/>
      <charset val="238"/>
    </font>
    <font>
      <sz val="10"/>
      <name val="Times New Roman CE"/>
      <charset val="238"/>
    </font>
    <font>
      <b/>
      <sz val="10"/>
      <name val="Times New Roman CE"/>
      <family val="1"/>
      <charset val="238"/>
    </font>
    <font>
      <b/>
      <sz val="10"/>
      <name val="Arial"/>
      <family val="2"/>
      <charset val="238"/>
    </font>
    <font>
      <sz val="10"/>
      <color indexed="17"/>
      <name val="Arial CE"/>
      <charset val="238"/>
    </font>
    <font>
      <sz val="10"/>
      <color rgb="FF008000"/>
      <name val="Times New Roman CE"/>
      <charset val="238"/>
    </font>
    <font>
      <sz val="10"/>
      <color rgb="FF008000"/>
      <name val="Times New Roman CE"/>
      <family val="1"/>
      <charset val="238"/>
    </font>
    <font>
      <sz val="8"/>
      <color theme="8" tint="-0.249977111117893"/>
      <name val="Times New Roman CE"/>
      <family val="1"/>
      <charset val="238"/>
    </font>
    <font>
      <sz val="10"/>
      <color theme="8" tint="-0.249977111117893"/>
      <name val="Arial"/>
      <family val="2"/>
      <charset val="238"/>
    </font>
    <font>
      <sz val="8"/>
      <color rgb="FFFF0000"/>
      <name val="Times New Roman"/>
      <family val="1"/>
      <charset val="238"/>
    </font>
    <font>
      <sz val="10"/>
      <color theme="8" tint="-0.249977111117893"/>
      <name val="Times New Roman CE"/>
      <family val="1"/>
      <charset val="238"/>
    </font>
    <font>
      <sz val="10"/>
      <color rgb="FFFF0000"/>
      <name val="Times New Roman CE"/>
      <family val="1"/>
      <charset val="238"/>
    </font>
    <font>
      <b/>
      <sz val="10"/>
      <color theme="8" tint="-0.249977111117893"/>
      <name val="Times New Roman CE"/>
      <family val="1"/>
      <charset val="238"/>
    </font>
    <font>
      <b/>
      <sz val="10"/>
      <color rgb="FFFF0000"/>
      <name val="Times New Roman CE"/>
      <family val="1"/>
      <charset val="238"/>
    </font>
    <font>
      <sz val="10"/>
      <color theme="8" tint="-0.249977111117893"/>
      <name val="Arial CE"/>
      <charset val="238"/>
    </font>
    <font>
      <b/>
      <sz val="10"/>
      <color theme="5" tint="-0.249977111117893"/>
      <name val="Times New Roman CE"/>
      <family val="1"/>
      <charset val="238"/>
    </font>
    <font>
      <sz val="10"/>
      <color theme="5" tint="-0.249977111117893"/>
      <name val="Arial CE"/>
      <charset val="238"/>
    </font>
    <font>
      <sz val="10"/>
      <color theme="5" tint="-0.249977111117893"/>
      <name val="Times New Roman CE"/>
      <family val="1"/>
      <charset val="238"/>
    </font>
    <font>
      <b/>
      <i/>
      <sz val="10"/>
      <color rgb="FF008000"/>
      <name val="Times New Roman"/>
      <family val="1"/>
      <charset val="238"/>
    </font>
    <font>
      <sz val="7"/>
      <color rgb="FF008000"/>
      <name val="Times New Roman"/>
      <family val="1"/>
      <charset val="238"/>
    </font>
    <font>
      <b/>
      <sz val="10"/>
      <name val="Times New Roman"/>
      <family val="1"/>
      <charset val="238"/>
    </font>
    <font>
      <b/>
      <sz val="10"/>
      <color theme="6" tint="-0.499984740745262"/>
      <name val="Times New Roman"/>
      <family val="1"/>
      <charset val="238"/>
    </font>
    <font>
      <sz val="10"/>
      <color rgb="FFFF0000"/>
      <name val="Times New Roman"/>
      <family val="1"/>
      <charset val="238"/>
    </font>
    <font>
      <b/>
      <sz val="10"/>
      <color indexed="16"/>
      <name val="Times New Roman CE"/>
      <family val="1"/>
      <charset val="238"/>
    </font>
    <font>
      <b/>
      <sz val="10"/>
      <color indexed="62"/>
      <name val="Times New Roman CE"/>
      <family val="1"/>
      <charset val="238"/>
    </font>
    <font>
      <sz val="9"/>
      <color indexed="16"/>
      <name val="Times New Roman CE"/>
      <family val="1"/>
      <charset val="238"/>
    </font>
    <font>
      <sz val="9"/>
      <color indexed="62"/>
      <name val="Times New Roman CE"/>
      <family val="1"/>
      <charset val="238"/>
    </font>
    <font>
      <sz val="9"/>
      <color indexed="17"/>
      <name val="Times New Roman CE"/>
      <family val="1"/>
      <charset val="238"/>
    </font>
    <font>
      <b/>
      <sz val="10"/>
      <color indexed="17"/>
      <name val="Times New Roman"/>
      <family val="1"/>
      <charset val="238"/>
    </font>
    <font>
      <sz val="8"/>
      <name val="Times New Roman"/>
      <family val="1"/>
      <charset val="238"/>
    </font>
    <font>
      <sz val="10"/>
      <color indexed="17"/>
      <name val="Times New Roman"/>
      <family val="1"/>
      <charset val="238"/>
    </font>
    <font>
      <b/>
      <i/>
      <sz val="10"/>
      <color indexed="10"/>
      <name val="Times New Roman"/>
      <family val="1"/>
      <charset val="238"/>
    </font>
    <font>
      <b/>
      <sz val="8"/>
      <name val="Times New Roman"/>
      <family val="1"/>
      <charset val="238"/>
    </font>
    <font>
      <b/>
      <sz val="10"/>
      <color rgb="FF008000"/>
      <name val="Times New Roman CE"/>
      <charset val="238"/>
    </font>
    <font>
      <b/>
      <i/>
      <sz val="8"/>
      <name val="Times New Roman CE"/>
      <charset val="238"/>
    </font>
    <font>
      <b/>
      <sz val="8"/>
      <name val="Times New Roman CE"/>
      <charset val="238"/>
    </font>
    <font>
      <b/>
      <sz val="10"/>
      <color indexed="12"/>
      <name val="Times New Roman CE"/>
      <family val="1"/>
      <charset val="238"/>
    </font>
    <font>
      <sz val="10"/>
      <color indexed="10"/>
      <name val="Arial"/>
      <family val="2"/>
      <charset val="238"/>
    </font>
    <font>
      <sz val="9"/>
      <name val="Times New Roman CE"/>
      <charset val="238"/>
    </font>
    <font>
      <b/>
      <sz val="10"/>
      <color indexed="50"/>
      <name val="Arial"/>
      <family val="2"/>
      <charset val="238"/>
    </font>
    <font>
      <b/>
      <sz val="9"/>
      <name val="Times New Roman CE"/>
      <charset val="238"/>
    </font>
    <font>
      <b/>
      <sz val="10"/>
      <color indexed="60"/>
      <name val="Arial"/>
      <family val="2"/>
      <charset val="238"/>
    </font>
    <font>
      <b/>
      <sz val="9"/>
      <color indexed="60"/>
      <name val="Times New Roman CE"/>
      <family val="1"/>
      <charset val="238"/>
    </font>
    <font>
      <b/>
      <sz val="10"/>
      <color indexed="60"/>
      <name val="Times New Roman CE"/>
      <family val="1"/>
      <charset val="238"/>
    </font>
    <font>
      <b/>
      <sz val="10"/>
      <color indexed="48"/>
      <name val="Arial"/>
      <family val="2"/>
      <charset val="238"/>
    </font>
    <font>
      <b/>
      <sz val="9"/>
      <color indexed="48"/>
      <name val="Times New Roman CE"/>
      <family val="1"/>
      <charset val="238"/>
    </font>
    <font>
      <b/>
      <sz val="10"/>
      <color indexed="48"/>
      <name val="Times New Roman CE"/>
      <family val="1"/>
      <charset val="238"/>
    </font>
    <font>
      <b/>
      <sz val="10"/>
      <color indexed="17"/>
      <name val="Arial"/>
      <family val="2"/>
      <charset val="238"/>
    </font>
    <font>
      <b/>
      <sz val="9"/>
      <color rgb="FF008000"/>
      <name val="Times New Roman CE"/>
      <family val="1"/>
      <charset val="238"/>
    </font>
    <font>
      <b/>
      <sz val="10"/>
      <color indexed="10"/>
      <name val="Arial"/>
      <family val="2"/>
      <charset val="238"/>
    </font>
    <font>
      <b/>
      <sz val="9"/>
      <color indexed="10"/>
      <name val="Times New Roman CE"/>
      <family val="1"/>
      <charset val="238"/>
    </font>
    <font>
      <b/>
      <sz val="10"/>
      <color indexed="10"/>
      <name val="Times New Roman CE"/>
      <family val="1"/>
      <charset val="238"/>
    </font>
    <font>
      <b/>
      <sz val="10"/>
      <color indexed="20"/>
      <name val="Arial"/>
      <family val="2"/>
      <charset val="238"/>
    </font>
    <font>
      <b/>
      <sz val="9"/>
      <color indexed="20"/>
      <name val="Times New Roman CE"/>
      <family val="1"/>
      <charset val="238"/>
    </font>
    <font>
      <b/>
      <sz val="10"/>
      <color indexed="20"/>
      <name val="Times New Roman CE"/>
      <family val="1"/>
      <charset val="238"/>
    </font>
    <font>
      <b/>
      <sz val="10"/>
      <color indexed="52"/>
      <name val="Arial"/>
      <family val="2"/>
      <charset val="238"/>
    </font>
    <font>
      <b/>
      <sz val="9"/>
      <color indexed="52"/>
      <name val="Times New Roman CE"/>
      <family val="1"/>
      <charset val="238"/>
    </font>
    <font>
      <b/>
      <sz val="10"/>
      <color indexed="52"/>
      <name val="Times New Roman CE"/>
      <family val="1"/>
      <charset val="238"/>
    </font>
    <font>
      <b/>
      <sz val="10"/>
      <color rgb="FF808000"/>
      <name val="Arial"/>
      <family val="2"/>
      <charset val="238"/>
    </font>
    <font>
      <b/>
      <sz val="9"/>
      <color rgb="FF808000"/>
      <name val="Times New Roman CE"/>
      <family val="1"/>
      <charset val="238"/>
    </font>
    <font>
      <b/>
      <sz val="10"/>
      <color rgb="FF808000"/>
      <name val="Times New Roman CE"/>
      <family val="1"/>
      <charset val="238"/>
    </font>
    <font>
      <sz val="10"/>
      <color indexed="17"/>
      <name val="Arial"/>
      <family val="2"/>
      <charset val="238"/>
    </font>
    <font>
      <sz val="12"/>
      <color indexed="17"/>
      <name val="Times New Roman"/>
      <family val="1"/>
      <charset val="238"/>
    </font>
    <font>
      <b/>
      <i/>
      <sz val="12"/>
      <color indexed="10"/>
      <name val="Times New Roman"/>
      <family val="1"/>
      <charset val="238"/>
    </font>
    <font>
      <sz val="10"/>
      <color theme="0" tint="-0.34998626667073579"/>
      <name val="Times New Roman"/>
      <family val="1"/>
      <charset val="238"/>
    </font>
    <font>
      <sz val="10"/>
      <color indexed="62"/>
      <name val="Times New Roman"/>
      <family val="1"/>
      <charset val="238"/>
    </font>
    <font>
      <b/>
      <i/>
      <sz val="12"/>
      <color indexed="17"/>
      <name val="Times New Roman"/>
      <family val="1"/>
      <charset val="238"/>
    </font>
    <font>
      <b/>
      <sz val="10"/>
      <color theme="0" tint="-0.34998626667073579"/>
      <name val="Times New Roman"/>
      <family val="1"/>
      <charset val="238"/>
    </font>
    <font>
      <sz val="12"/>
      <color theme="0" tint="-0.34998626667073579"/>
      <name val="Times New Roman"/>
      <family val="1"/>
      <charset val="238"/>
    </font>
    <font>
      <sz val="12"/>
      <color indexed="42"/>
      <name val="Times New Roman"/>
      <family val="1"/>
      <charset val="238"/>
    </font>
    <font>
      <b/>
      <sz val="12"/>
      <color indexed="17"/>
      <name val="Times New Roman"/>
      <family val="1"/>
      <charset val="238"/>
    </font>
    <font>
      <i/>
      <sz val="9"/>
      <name val="Times New Roman"/>
      <family val="1"/>
      <charset val="238"/>
    </font>
    <font>
      <i/>
      <u/>
      <sz val="9"/>
      <name val="Times New Roman"/>
      <family val="1"/>
      <charset val="238"/>
    </font>
    <font>
      <sz val="10"/>
      <color theme="0"/>
      <name val="Arial"/>
      <family val="2"/>
      <charset val="238"/>
    </font>
    <font>
      <sz val="10"/>
      <color theme="0"/>
      <name val="Arial CE"/>
      <charset val="238"/>
    </font>
    <font>
      <b/>
      <sz val="10"/>
      <color theme="5"/>
      <name val="Arial"/>
      <family val="2"/>
      <charset val="238"/>
    </font>
    <font>
      <sz val="10"/>
      <color theme="5"/>
      <name val="Arial"/>
      <family val="2"/>
      <charset val="238"/>
    </font>
    <font>
      <sz val="8"/>
      <color theme="5"/>
      <name val="Arial CE"/>
      <family val="2"/>
      <charset val="238"/>
    </font>
    <font>
      <sz val="10"/>
      <color theme="5"/>
      <name val="Times New Roman"/>
      <family val="1"/>
      <charset val="238"/>
    </font>
    <font>
      <sz val="10"/>
      <color theme="7" tint="-0.249977111117893"/>
      <name val="Arial"/>
      <family val="2"/>
      <charset val="238"/>
    </font>
    <font>
      <sz val="12"/>
      <name val="Times New Roman"/>
      <family val="1"/>
      <charset val="238"/>
    </font>
    <font>
      <b/>
      <sz val="12"/>
      <name val="Times New Roman"/>
      <family val="1"/>
      <charset val="238"/>
    </font>
    <font>
      <sz val="12"/>
      <color indexed="16"/>
      <name val="Times New Roman"/>
      <family val="1"/>
      <charset val="238"/>
    </font>
    <font>
      <b/>
      <sz val="12"/>
      <color indexed="16"/>
      <name val="Times New Roman"/>
      <family val="1"/>
      <charset val="238"/>
    </font>
    <font>
      <b/>
      <u/>
      <sz val="12"/>
      <color rgb="FF008000"/>
      <name val="Times New Roman"/>
      <family val="1"/>
      <charset val="238"/>
    </font>
    <font>
      <sz val="11"/>
      <color indexed="16"/>
      <name val="Times New Roman"/>
      <family val="1"/>
      <charset val="238"/>
    </font>
    <font>
      <b/>
      <sz val="11"/>
      <color indexed="16"/>
      <name val="Times New Roman"/>
      <family val="1"/>
      <charset val="238"/>
    </font>
    <font>
      <u/>
      <sz val="10"/>
      <color indexed="12"/>
      <name val="Arial"/>
      <family val="2"/>
      <charset val="238"/>
    </font>
    <font>
      <b/>
      <sz val="11"/>
      <color indexed="17"/>
      <name val="Times New Roman"/>
      <family val="1"/>
      <charset val="238"/>
    </font>
    <font>
      <b/>
      <sz val="10"/>
      <color indexed="16"/>
      <name val="Times New Roman"/>
      <family val="1"/>
      <charset val="238"/>
    </font>
    <font>
      <sz val="10"/>
      <color indexed="16"/>
      <name val="Times New Roman"/>
      <family val="1"/>
      <charset val="238"/>
    </font>
    <font>
      <b/>
      <sz val="10"/>
      <color indexed="53"/>
      <name val="Times New Roman"/>
      <family val="1"/>
      <charset val="238"/>
    </font>
    <font>
      <b/>
      <sz val="11"/>
      <color indexed="53"/>
      <name val="Times New Roman"/>
      <family val="1"/>
      <charset val="238"/>
    </font>
    <font>
      <sz val="11"/>
      <color indexed="8"/>
      <name val="Times New Roman"/>
      <family val="1"/>
      <charset val="238"/>
    </font>
    <font>
      <b/>
      <sz val="11"/>
      <color indexed="8"/>
      <name val="Times New Roman"/>
      <family val="1"/>
      <charset val="238"/>
    </font>
    <font>
      <b/>
      <sz val="10"/>
      <color indexed="8"/>
      <name val="Times New Roman"/>
      <family val="1"/>
      <charset val="238"/>
    </font>
    <font>
      <sz val="11"/>
      <color indexed="60"/>
      <name val="Times New Roman"/>
      <family val="1"/>
      <charset val="238"/>
    </font>
    <font>
      <u/>
      <sz val="12"/>
      <color indexed="17"/>
      <name val="Times New Roman"/>
      <family val="1"/>
      <charset val="238"/>
    </font>
    <font>
      <b/>
      <sz val="20"/>
      <color indexed="17"/>
      <name val="Times New Roman"/>
      <family val="1"/>
      <charset val="238"/>
    </font>
  </fonts>
  <fills count="2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69696"/>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DDDDD"/>
        <bgColor indexed="64"/>
      </patternFill>
    </fill>
    <fill>
      <patternFill patternType="solid">
        <fgColor theme="0" tint="-4.9989318521683403E-2"/>
        <bgColor indexed="64"/>
      </patternFill>
    </fill>
    <fill>
      <patternFill patternType="solid">
        <fgColor rgb="FFFFA663"/>
        <bgColor indexed="64"/>
      </patternFill>
    </fill>
    <fill>
      <patternFill patternType="solid">
        <fgColor rgb="FFBA963C"/>
        <bgColor indexed="64"/>
      </patternFill>
    </fill>
    <fill>
      <patternFill patternType="solid">
        <fgColor rgb="FFFFC1C1"/>
        <bgColor indexed="64"/>
      </patternFill>
    </fill>
    <fill>
      <patternFill patternType="solid">
        <fgColor rgb="FF8EA9DB"/>
        <bgColor indexed="64"/>
      </patternFill>
    </fill>
    <fill>
      <patternFill patternType="solid">
        <fgColor rgb="FFBDD7EE"/>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E579"/>
        <bgColor indexed="64"/>
      </patternFill>
    </fill>
    <fill>
      <patternFill patternType="solid">
        <fgColor theme="5" tint="0.59999389629810485"/>
        <bgColor indexed="64"/>
      </patternFill>
    </fill>
    <fill>
      <patternFill patternType="solid">
        <fgColor theme="9" tint="0.59999389629810485"/>
        <bgColor indexed="64"/>
      </patternFill>
    </fill>
  </fills>
  <borders count="9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theme="0"/>
      </left>
      <right style="hair">
        <color theme="0"/>
      </right>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style="medium">
        <color theme="9" tint="-0.24994659260841701"/>
      </right>
      <top/>
      <bottom/>
      <diagonal/>
    </border>
    <border>
      <left style="hair">
        <color theme="0"/>
      </left>
      <right/>
      <top/>
      <bottom/>
      <diagonal/>
    </border>
    <border>
      <left/>
      <right style="thick">
        <color indexed="9"/>
      </right>
      <top/>
      <bottom/>
      <diagonal/>
    </border>
    <border>
      <left style="thick">
        <color indexed="9"/>
      </left>
      <right style="thick">
        <color indexed="9"/>
      </right>
      <top/>
      <bottom/>
      <diagonal/>
    </border>
    <border>
      <left style="thick">
        <color indexed="9"/>
      </left>
      <right/>
      <top/>
      <bottom/>
      <diagonal/>
    </border>
    <border>
      <left style="thick">
        <color indexed="17"/>
      </left>
      <right style="thick">
        <color indexed="9"/>
      </right>
      <top/>
      <bottom/>
      <diagonal/>
    </border>
    <border>
      <left style="thick">
        <color indexed="9"/>
      </left>
      <right style="thick">
        <color indexed="17"/>
      </right>
      <top/>
      <bottom/>
      <diagonal/>
    </border>
    <border>
      <left style="thick">
        <color rgb="FF008000"/>
      </left>
      <right style="thick">
        <color indexed="9"/>
      </right>
      <top/>
      <bottom/>
      <diagonal/>
    </border>
    <border>
      <left style="thick">
        <color indexed="16"/>
      </left>
      <right/>
      <top/>
      <bottom/>
      <diagonal/>
    </border>
    <border>
      <left style="thick">
        <color rgb="FF008000"/>
      </left>
      <right/>
      <top/>
      <bottom/>
      <diagonal/>
    </border>
    <border>
      <left style="medium">
        <color indexed="17"/>
      </left>
      <right style="medium">
        <color indexed="17"/>
      </right>
      <top style="medium">
        <color indexed="17"/>
      </top>
      <bottom style="medium">
        <color indexed="17"/>
      </bottom>
      <diagonal/>
    </border>
    <border>
      <left style="medium">
        <color indexed="53"/>
      </left>
      <right style="medium">
        <color indexed="53"/>
      </right>
      <top style="medium">
        <color indexed="53"/>
      </top>
      <bottom style="medium">
        <color indexed="53"/>
      </bottom>
      <diagonal/>
    </border>
    <border>
      <left/>
      <right/>
      <top style="medium">
        <color indexed="53"/>
      </top>
      <bottom style="medium">
        <color indexed="17"/>
      </bottom>
      <diagonal/>
    </border>
    <border>
      <left/>
      <right/>
      <top style="medium">
        <color indexed="17"/>
      </top>
      <bottom style="medium">
        <color indexed="53"/>
      </bottom>
      <diagonal/>
    </border>
  </borders>
  <cellStyleXfs count="16">
    <xf numFmtId="0" fontId="0" fillId="0" borderId="0"/>
    <xf numFmtId="0" fontId="17" fillId="0" borderId="0"/>
    <xf numFmtId="0" fontId="17" fillId="0" borderId="0"/>
    <xf numFmtId="0" fontId="33" fillId="0" borderId="0"/>
    <xf numFmtId="0" fontId="33" fillId="0" borderId="0"/>
    <xf numFmtId="0" fontId="33" fillId="0" borderId="0"/>
    <xf numFmtId="0" fontId="1" fillId="0" borderId="0"/>
    <xf numFmtId="0" fontId="33" fillId="0" borderId="0"/>
    <xf numFmtId="0" fontId="33" fillId="0" borderId="0"/>
    <xf numFmtId="0" fontId="33" fillId="0" borderId="0"/>
    <xf numFmtId="0" fontId="33" fillId="0" borderId="0"/>
    <xf numFmtId="0" fontId="14" fillId="0" borderId="0"/>
    <xf numFmtId="0" fontId="33" fillId="0" borderId="0"/>
    <xf numFmtId="0" fontId="14" fillId="0" borderId="0"/>
    <xf numFmtId="0" fontId="14" fillId="0" borderId="0"/>
    <xf numFmtId="0" fontId="129" fillId="0" borderId="0" applyNumberFormat="0" applyFill="0" applyBorder="0" applyAlignment="0" applyProtection="0">
      <alignment vertical="top"/>
      <protection locked="0"/>
    </xf>
  </cellStyleXfs>
  <cellXfs count="1085">
    <xf numFmtId="0" fontId="0" fillId="0" borderId="0" xfId="0"/>
    <xf numFmtId="0" fontId="2" fillId="0" borderId="0" xfId="0" applyFont="1"/>
    <xf numFmtId="0" fontId="0" fillId="0" borderId="2" xfId="0" applyBorder="1"/>
    <xf numFmtId="0" fontId="4" fillId="3" borderId="2"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0" fontId="4" fillId="0" borderId="2" xfId="0" applyFont="1" applyBorder="1" applyAlignment="1">
      <alignment horizontal="center" vertical="center" textRotation="90"/>
    </xf>
    <xf numFmtId="0" fontId="4" fillId="3" borderId="2" xfId="0" applyFont="1" applyFill="1" applyBorder="1" applyAlignment="1">
      <alignment horizontal="center" vertical="center" textRotation="90" wrapText="1"/>
    </xf>
    <xf numFmtId="4" fontId="5" fillId="2" borderId="1" xfId="0" applyNumberFormat="1" applyFont="1" applyFill="1" applyBorder="1" applyAlignment="1">
      <alignment horizontal="center" vertical="center"/>
    </xf>
    <xf numFmtId="0" fontId="6" fillId="0" borderId="0" xfId="0" applyFont="1" applyAlignment="1">
      <alignment horizontal="left"/>
    </xf>
    <xf numFmtId="49" fontId="5" fillId="0" borderId="1" xfId="0" applyNumberFormat="1" applyFont="1" applyFill="1" applyBorder="1" applyAlignment="1">
      <alignment horizontal="left" vertical="center" indent="1"/>
    </xf>
    <xf numFmtId="3" fontId="5" fillId="2" borderId="1" xfId="0" applyNumberFormat="1" applyFont="1" applyFill="1" applyBorder="1" applyAlignment="1">
      <alignment horizontal="right" vertical="center" indent="1"/>
    </xf>
    <xf numFmtId="3" fontId="5" fillId="0" borderId="1" xfId="0" applyNumberFormat="1" applyFont="1" applyFill="1" applyBorder="1" applyAlignment="1">
      <alignment horizontal="right" vertical="center" indent="1"/>
    </xf>
    <xf numFmtId="0" fontId="6" fillId="0" borderId="0" xfId="0" applyFont="1"/>
    <xf numFmtId="49" fontId="5" fillId="4" borderId="0" xfId="0" applyNumberFormat="1" applyFont="1" applyFill="1" applyAlignment="1">
      <alignment horizontal="left" vertical="center" indent="1"/>
    </xf>
    <xf numFmtId="3" fontId="5" fillId="4" borderId="0" xfId="0" applyNumberFormat="1" applyFont="1" applyFill="1" applyAlignment="1">
      <alignment horizontal="right" vertical="center" indent="1"/>
    </xf>
    <xf numFmtId="4" fontId="5" fillId="4" borderId="0" xfId="0" applyNumberFormat="1" applyFont="1" applyFill="1" applyAlignment="1">
      <alignment horizontal="center" vertical="center"/>
    </xf>
    <xf numFmtId="0" fontId="7" fillId="0" borderId="0" xfId="0" applyFont="1" applyAlignment="1">
      <alignment horizontal="left"/>
    </xf>
    <xf numFmtId="0" fontId="7" fillId="0" borderId="0" xfId="0" applyFont="1" applyAlignment="1">
      <alignment horizontal="left" indent="1"/>
    </xf>
    <xf numFmtId="3" fontId="7" fillId="3" borderId="0" xfId="0" applyNumberFormat="1" applyFont="1" applyFill="1" applyAlignment="1">
      <alignment horizontal="right" indent="1"/>
    </xf>
    <xf numFmtId="3" fontId="7" fillId="0" borderId="0" xfId="0" applyNumberFormat="1" applyFont="1" applyFill="1" applyAlignment="1">
      <alignment horizontal="right" indent="1"/>
    </xf>
    <xf numFmtId="4" fontId="7" fillId="3" borderId="0" xfId="0" applyNumberFormat="1" applyFont="1" applyFill="1" applyAlignment="1">
      <alignment horizontal="center"/>
    </xf>
    <xf numFmtId="4" fontId="7" fillId="0" borderId="0" xfId="0" applyNumberFormat="1" applyFont="1" applyFill="1" applyAlignment="1">
      <alignment horizontal="center"/>
    </xf>
    <xf numFmtId="0" fontId="8" fillId="0" borderId="0" xfId="0" applyFont="1"/>
    <xf numFmtId="0" fontId="8" fillId="0" borderId="0" xfId="0" applyFont="1" applyAlignment="1">
      <alignment horizontal="left"/>
    </xf>
    <xf numFmtId="0" fontId="8" fillId="0" borderId="0" xfId="0" applyFont="1" applyAlignment="1">
      <alignment horizontal="left" indent="1"/>
    </xf>
    <xf numFmtId="3" fontId="8" fillId="3" borderId="0" xfId="0" applyNumberFormat="1" applyFont="1" applyFill="1" applyAlignment="1">
      <alignment horizontal="right" indent="1"/>
    </xf>
    <xf numFmtId="3" fontId="8" fillId="0" borderId="0" xfId="0" applyNumberFormat="1" applyFont="1" applyFill="1" applyAlignment="1">
      <alignment horizontal="right" indent="1"/>
    </xf>
    <xf numFmtId="4" fontId="8" fillId="3" borderId="0" xfId="0" applyNumberFormat="1" applyFont="1" applyFill="1" applyAlignment="1">
      <alignment horizontal="center"/>
    </xf>
    <xf numFmtId="4" fontId="8" fillId="0" borderId="0" xfId="0" applyNumberFormat="1" applyFont="1" applyFill="1" applyAlignment="1">
      <alignment horizontal="center"/>
    </xf>
    <xf numFmtId="0" fontId="9" fillId="0" borderId="0" xfId="0" applyFont="1" applyAlignment="1">
      <alignment horizontal="left"/>
    </xf>
    <xf numFmtId="0" fontId="9" fillId="0" borderId="0" xfId="0" applyFont="1" applyAlignment="1">
      <alignment horizontal="left" indent="1"/>
    </xf>
    <xf numFmtId="3" fontId="9" fillId="3" borderId="0" xfId="0" applyNumberFormat="1" applyFont="1" applyFill="1" applyAlignment="1">
      <alignment horizontal="right" indent="1"/>
    </xf>
    <xf numFmtId="3" fontId="9" fillId="0" borderId="0" xfId="0" applyNumberFormat="1" applyFont="1" applyFill="1" applyAlignment="1">
      <alignment horizontal="right" indent="1"/>
    </xf>
    <xf numFmtId="4" fontId="9" fillId="3" borderId="0" xfId="0" applyNumberFormat="1" applyFont="1" applyFill="1" applyAlignment="1">
      <alignment horizontal="center"/>
    </xf>
    <xf numFmtId="4" fontId="9" fillId="0" borderId="0" xfId="0" applyNumberFormat="1" applyFont="1" applyFill="1" applyAlignment="1">
      <alignment horizontal="center"/>
    </xf>
    <xf numFmtId="0" fontId="9" fillId="0" borderId="0" xfId="0" applyFont="1"/>
    <xf numFmtId="0" fontId="10" fillId="0" borderId="0" xfId="0" applyFont="1" applyFill="1" applyAlignment="1">
      <alignment horizontal="left"/>
    </xf>
    <xf numFmtId="0" fontId="10" fillId="0" borderId="0" xfId="0" applyFont="1" applyFill="1" applyAlignment="1">
      <alignment horizontal="left" indent="2"/>
    </xf>
    <xf numFmtId="3" fontId="10" fillId="3" borderId="0" xfId="0" applyNumberFormat="1" applyFont="1" applyFill="1" applyAlignment="1">
      <alignment horizontal="right" indent="1"/>
    </xf>
    <xf numFmtId="3" fontId="10" fillId="0" borderId="0" xfId="0" applyNumberFormat="1" applyFont="1" applyFill="1" applyAlignment="1">
      <alignment horizontal="right" indent="1"/>
    </xf>
    <xf numFmtId="4" fontId="10" fillId="3" borderId="0" xfId="0" applyNumberFormat="1"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11" fillId="0" borderId="0" xfId="0" applyFont="1" applyAlignment="1">
      <alignment horizontal="left"/>
    </xf>
    <xf numFmtId="0" fontId="11" fillId="0" borderId="0" xfId="0" applyFont="1" applyAlignment="1">
      <alignment horizontal="left" indent="1"/>
    </xf>
    <xf numFmtId="3" fontId="11" fillId="3" borderId="0" xfId="0" applyNumberFormat="1" applyFont="1" applyFill="1" applyAlignment="1">
      <alignment horizontal="right" indent="1"/>
    </xf>
    <xf numFmtId="3" fontId="11" fillId="0" borderId="0" xfId="0" applyNumberFormat="1" applyFont="1" applyFill="1" applyAlignment="1">
      <alignment horizontal="right" indent="1"/>
    </xf>
    <xf numFmtId="4" fontId="11" fillId="3" borderId="0" xfId="0" applyNumberFormat="1" applyFont="1" applyFill="1" applyAlignment="1">
      <alignment horizontal="center"/>
    </xf>
    <xf numFmtId="4" fontId="11" fillId="0" borderId="0" xfId="0" applyNumberFormat="1" applyFont="1" applyFill="1" applyAlignment="1">
      <alignment horizontal="center"/>
    </xf>
    <xf numFmtId="0" fontId="11" fillId="0" borderId="0" xfId="0" applyFont="1"/>
    <xf numFmtId="0" fontId="2" fillId="0" borderId="0" xfId="1" applyFont="1" applyFill="1" applyBorder="1"/>
    <xf numFmtId="0" fontId="2" fillId="0" borderId="2" xfId="1" applyFont="1" applyBorder="1" applyAlignment="1">
      <alignment horizontal="center" vertical="top"/>
    </xf>
    <xf numFmtId="0" fontId="19" fillId="0" borderId="2" xfId="1" applyFont="1" applyFill="1" applyBorder="1" applyAlignment="1">
      <alignment horizontal="center" vertical="center"/>
    </xf>
    <xf numFmtId="0" fontId="20" fillId="0" borderId="2" xfId="1" applyFont="1" applyFill="1" applyBorder="1" applyAlignment="1">
      <alignment horizontal="center" vertical="center"/>
    </xf>
    <xf numFmtId="0" fontId="21" fillId="5" borderId="9" xfId="1" applyFont="1" applyFill="1" applyBorder="1" applyAlignment="1">
      <alignment horizontal="center" vertical="center"/>
    </xf>
    <xf numFmtId="0" fontId="21" fillId="5" borderId="13" xfId="1" applyFont="1" applyFill="1" applyBorder="1" applyAlignment="1">
      <alignment horizontal="center" vertical="center"/>
    </xf>
    <xf numFmtId="0" fontId="23" fillId="5" borderId="14" xfId="1" applyFont="1" applyFill="1" applyBorder="1" applyAlignment="1">
      <alignment horizontal="center" vertical="center"/>
    </xf>
    <xf numFmtId="0" fontId="21" fillId="5" borderId="15" xfId="1" applyFont="1" applyFill="1" applyBorder="1" applyAlignment="1">
      <alignment horizontal="center" vertical="center"/>
    </xf>
    <xf numFmtId="0" fontId="2" fillId="0" borderId="0" xfId="1" applyFont="1" applyFill="1" applyBorder="1" applyAlignment="1"/>
    <xf numFmtId="3" fontId="24" fillId="0" borderId="4" xfId="1" applyNumberFormat="1" applyFont="1" applyFill="1" applyBorder="1" applyAlignment="1"/>
    <xf numFmtId="3" fontId="24" fillId="0" borderId="1" xfId="1" applyNumberFormat="1" applyFont="1" applyFill="1" applyBorder="1" applyAlignment="1"/>
    <xf numFmtId="3" fontId="24" fillId="0" borderId="19" xfId="1" applyNumberFormat="1" applyFont="1" applyFill="1" applyBorder="1" applyAlignment="1"/>
    <xf numFmtId="3" fontId="24" fillId="0" borderId="20" xfId="1" applyNumberFormat="1" applyFont="1" applyFill="1" applyBorder="1" applyAlignment="1"/>
    <xf numFmtId="3" fontId="24" fillId="0" borderId="5" xfId="1" applyNumberFormat="1" applyFont="1" applyFill="1" applyBorder="1" applyAlignment="1"/>
    <xf numFmtId="3" fontId="24" fillId="0" borderId="5" xfId="1" applyNumberFormat="1" applyFont="1" applyFill="1" applyBorder="1" applyAlignment="1">
      <alignment vertical="center"/>
    </xf>
    <xf numFmtId="0" fontId="25" fillId="0" borderId="0" xfId="1" applyFont="1" applyFill="1"/>
    <xf numFmtId="164" fontId="26" fillId="0" borderId="22" xfId="1" applyNumberFormat="1" applyFont="1" applyFill="1" applyBorder="1" applyAlignment="1">
      <alignment vertical="top"/>
    </xf>
    <xf numFmtId="164" fontId="26" fillId="0" borderId="23" xfId="1" applyNumberFormat="1" applyFont="1" applyFill="1" applyBorder="1" applyAlignment="1">
      <alignment vertical="top"/>
    </xf>
    <xf numFmtId="164" fontId="26" fillId="0" borderId="24" xfId="1" applyNumberFormat="1" applyFont="1" applyFill="1" applyBorder="1" applyAlignment="1">
      <alignment vertical="top"/>
    </xf>
    <xf numFmtId="164" fontId="24" fillId="0" borderId="25" xfId="1" applyNumberFormat="1" applyFont="1" applyFill="1" applyBorder="1" applyAlignment="1">
      <alignment vertical="top"/>
    </xf>
    <xf numFmtId="164" fontId="24" fillId="0" borderId="25" xfId="1" applyNumberFormat="1" applyFont="1" applyFill="1" applyBorder="1" applyAlignment="1">
      <alignment vertical="center"/>
    </xf>
    <xf numFmtId="3" fontId="24" fillId="0" borderId="26" xfId="1" applyNumberFormat="1" applyFont="1" applyFill="1" applyBorder="1" applyAlignment="1"/>
    <xf numFmtId="3" fontId="24" fillId="0" borderId="27" xfId="1" applyNumberFormat="1" applyFont="1" applyFill="1" applyBorder="1" applyAlignment="1"/>
    <xf numFmtId="3" fontId="24" fillId="0" borderId="10" xfId="1" applyNumberFormat="1" applyFont="1" applyFill="1" applyBorder="1" applyAlignment="1"/>
    <xf numFmtId="3" fontId="24" fillId="0" borderId="28" xfId="1" applyNumberFormat="1" applyFont="1" applyFill="1" applyBorder="1" applyAlignment="1"/>
    <xf numFmtId="3" fontId="24" fillId="0" borderId="11" xfId="1" applyNumberFormat="1" applyFont="1" applyFill="1" applyBorder="1" applyAlignment="1"/>
    <xf numFmtId="3" fontId="24" fillId="0" borderId="11" xfId="1" applyNumberFormat="1" applyFont="1" applyFill="1" applyBorder="1" applyAlignment="1">
      <alignment vertical="center"/>
    </xf>
    <xf numFmtId="164" fontId="26" fillId="0" borderId="30" xfId="1" applyNumberFormat="1" applyFont="1" applyFill="1" applyBorder="1" applyAlignment="1">
      <alignment vertical="top"/>
    </xf>
    <xf numFmtId="164" fontId="26" fillId="0" borderId="31" xfId="1" applyNumberFormat="1" applyFont="1" applyFill="1" applyBorder="1" applyAlignment="1">
      <alignment vertical="top"/>
    </xf>
    <xf numFmtId="164" fontId="24" fillId="0" borderId="32" xfId="1" applyNumberFormat="1" applyFont="1" applyFill="1" applyBorder="1" applyAlignment="1">
      <alignment vertical="center"/>
    </xf>
    <xf numFmtId="164" fontId="26" fillId="0" borderId="33" xfId="1" applyNumberFormat="1" applyFont="1" applyFill="1" applyBorder="1" applyAlignment="1">
      <alignment vertical="top"/>
    </xf>
    <xf numFmtId="164" fontId="24" fillId="0" borderId="32" xfId="1" applyNumberFormat="1" applyFont="1" applyFill="1" applyBorder="1" applyAlignment="1">
      <alignment vertical="top"/>
    </xf>
    <xf numFmtId="3" fontId="24" fillId="0" borderId="30" xfId="1" applyNumberFormat="1" applyFont="1" applyFill="1" applyBorder="1" applyAlignment="1"/>
    <xf numFmtId="3" fontId="24" fillId="0" borderId="0" xfId="1" applyNumberFormat="1" applyFont="1" applyFill="1" applyBorder="1" applyAlignment="1"/>
    <xf numFmtId="3" fontId="24" fillId="0" borderId="31" xfId="1" applyNumberFormat="1" applyFont="1" applyFill="1" applyBorder="1" applyAlignment="1"/>
    <xf numFmtId="3" fontId="24" fillId="0" borderId="33" xfId="1" applyNumberFormat="1" applyFont="1" applyFill="1" applyBorder="1" applyAlignment="1"/>
    <xf numFmtId="3" fontId="24" fillId="0" borderId="32" xfId="1" applyNumberFormat="1" applyFont="1" applyFill="1" applyBorder="1" applyAlignment="1"/>
    <xf numFmtId="3" fontId="24" fillId="0" borderId="32" xfId="1" applyNumberFormat="1" applyFont="1" applyFill="1" applyBorder="1" applyAlignment="1">
      <alignment vertical="center"/>
    </xf>
    <xf numFmtId="3" fontId="26" fillId="6" borderId="26" xfId="1" applyNumberFormat="1" applyFont="1" applyFill="1" applyBorder="1" applyAlignment="1"/>
    <xf numFmtId="3" fontId="26" fillId="6" borderId="27" xfId="1" applyNumberFormat="1" applyFont="1" applyFill="1" applyBorder="1" applyAlignment="1"/>
    <xf numFmtId="3" fontId="26" fillId="6" borderId="10" xfId="1" applyNumberFormat="1" applyFont="1" applyFill="1" applyBorder="1" applyAlignment="1"/>
    <xf numFmtId="3" fontId="26" fillId="6" borderId="28" xfId="1" applyNumberFormat="1" applyFont="1" applyFill="1" applyBorder="1" applyAlignment="1"/>
    <xf numFmtId="3" fontId="26" fillId="6" borderId="11" xfId="1" applyNumberFormat="1" applyFont="1" applyFill="1" applyBorder="1" applyAlignment="1"/>
    <xf numFmtId="3" fontId="26" fillId="6" borderId="11" xfId="1" applyNumberFormat="1" applyFont="1" applyFill="1" applyBorder="1" applyAlignment="1">
      <alignment vertical="center"/>
    </xf>
    <xf numFmtId="164" fontId="26" fillId="6" borderId="35" xfId="1" applyNumberFormat="1" applyFont="1" applyFill="1" applyBorder="1" applyAlignment="1">
      <alignment vertical="top"/>
    </xf>
    <xf numFmtId="164" fontId="26" fillId="6" borderId="36" xfId="1" applyNumberFormat="1" applyFont="1" applyFill="1" applyBorder="1" applyAlignment="1">
      <alignment vertical="top"/>
    </xf>
    <xf numFmtId="164" fontId="26" fillId="6" borderId="16" xfId="1" applyNumberFormat="1" applyFont="1" applyFill="1" applyBorder="1" applyAlignment="1">
      <alignment vertical="top"/>
    </xf>
    <xf numFmtId="164" fontId="24" fillId="6" borderId="17" xfId="1" applyNumberFormat="1" applyFont="1" applyFill="1" applyBorder="1" applyAlignment="1">
      <alignment vertical="top"/>
    </xf>
    <xf numFmtId="164" fontId="24" fillId="6" borderId="17" xfId="1" applyNumberFormat="1" applyFont="1" applyFill="1" applyBorder="1" applyAlignment="1">
      <alignment vertical="center"/>
    </xf>
    <xf numFmtId="0" fontId="27" fillId="5" borderId="13" xfId="1" applyFont="1" applyFill="1" applyBorder="1" applyAlignment="1">
      <alignment horizontal="left" vertical="center" indent="1"/>
    </xf>
    <xf numFmtId="3" fontId="26" fillId="5" borderId="13" xfId="1" applyNumberFormat="1" applyFont="1" applyFill="1" applyBorder="1" applyAlignment="1">
      <alignment vertical="center"/>
    </xf>
    <xf numFmtId="3" fontId="26" fillId="5" borderId="14" xfId="1" applyNumberFormat="1" applyFont="1" applyFill="1" applyBorder="1" applyAlignment="1">
      <alignment vertical="center"/>
    </xf>
    <xf numFmtId="3" fontId="26" fillId="5" borderId="15" xfId="1" applyNumberFormat="1" applyFont="1" applyFill="1" applyBorder="1" applyAlignment="1">
      <alignment vertical="center"/>
    </xf>
    <xf numFmtId="3" fontId="26" fillId="5" borderId="37" xfId="1" applyNumberFormat="1" applyFont="1" applyFill="1" applyBorder="1" applyAlignment="1">
      <alignment vertical="center"/>
    </xf>
    <xf numFmtId="0" fontId="24" fillId="0" borderId="0" xfId="1" applyFont="1" applyFill="1" applyBorder="1"/>
    <xf numFmtId="0" fontId="17" fillId="0" borderId="0" xfId="1" applyFont="1"/>
    <xf numFmtId="0" fontId="17" fillId="0" borderId="0" xfId="1" applyFont="1" applyAlignment="1"/>
    <xf numFmtId="0" fontId="17" fillId="0" borderId="0" xfId="1" applyFont="1" applyBorder="1"/>
    <xf numFmtId="0" fontId="28" fillId="0" borderId="0" xfId="1" applyFont="1" applyAlignment="1">
      <alignment horizontal="left" indent="1"/>
    </xf>
    <xf numFmtId="0" fontId="29" fillId="0" borderId="0" xfId="1" applyFont="1" applyAlignment="1"/>
    <xf numFmtId="0" fontId="17" fillId="0" borderId="0" xfId="1"/>
    <xf numFmtId="0" fontId="17" fillId="0" borderId="0" xfId="1" applyFill="1"/>
    <xf numFmtId="0" fontId="17" fillId="0" borderId="0" xfId="1" applyAlignment="1">
      <alignment horizontal="left" indent="1"/>
    </xf>
    <xf numFmtId="0" fontId="17" fillId="0" borderId="0" xfId="2" applyFont="1"/>
    <xf numFmtId="0" fontId="30" fillId="5" borderId="43" xfId="2" applyFont="1" applyFill="1" applyBorder="1" applyAlignment="1">
      <alignment horizontal="center" vertical="center" wrapText="1"/>
    </xf>
    <xf numFmtId="0" fontId="30" fillId="5" borderId="44" xfId="2" applyFont="1" applyFill="1" applyBorder="1" applyAlignment="1">
      <alignment horizontal="center" vertical="center" wrapText="1"/>
    </xf>
    <xf numFmtId="0" fontId="32" fillId="0" borderId="34" xfId="2" applyFont="1" applyBorder="1" applyAlignment="1">
      <alignment horizontal="left" vertical="center" indent="1"/>
    </xf>
    <xf numFmtId="3" fontId="32" fillId="0" borderId="39" xfId="2" applyNumberFormat="1" applyFont="1" applyBorder="1" applyAlignment="1">
      <alignment horizontal="right" vertical="center" indent="1"/>
    </xf>
    <xf numFmtId="4" fontId="32" fillId="0" borderId="40" xfId="2" applyNumberFormat="1" applyFont="1" applyBorder="1" applyAlignment="1">
      <alignment horizontal="right" vertical="center" indent="1"/>
    </xf>
    <xf numFmtId="2" fontId="32" fillId="0" borderId="40" xfId="2" applyNumberFormat="1" applyFont="1" applyBorder="1" applyAlignment="1">
      <alignment horizontal="right" vertical="center" indent="1"/>
    </xf>
    <xf numFmtId="0" fontId="32" fillId="0" borderId="21" xfId="2" applyFont="1" applyBorder="1" applyAlignment="1">
      <alignment horizontal="left" vertical="center" indent="1"/>
    </xf>
    <xf numFmtId="3" fontId="32" fillId="0" borderId="45" xfId="2" applyNumberFormat="1" applyFont="1" applyBorder="1" applyAlignment="1">
      <alignment horizontal="right" vertical="center" indent="1"/>
    </xf>
    <xf numFmtId="4" fontId="32" fillId="0" borderId="46" xfId="2" applyNumberFormat="1" applyFont="1" applyBorder="1" applyAlignment="1">
      <alignment horizontal="right" vertical="center" indent="1"/>
    </xf>
    <xf numFmtId="2" fontId="32" fillId="0" borderId="46" xfId="2" applyNumberFormat="1" applyFont="1" applyBorder="1" applyAlignment="1">
      <alignment horizontal="right" vertical="center" indent="1"/>
    </xf>
    <xf numFmtId="3" fontId="32" fillId="0" borderId="47" xfId="2" applyNumberFormat="1" applyFont="1" applyBorder="1" applyAlignment="1">
      <alignment horizontal="right" vertical="center" indent="1"/>
    </xf>
    <xf numFmtId="4" fontId="32" fillId="0" borderId="48" xfId="2" applyNumberFormat="1" applyFont="1" applyBorder="1" applyAlignment="1">
      <alignment horizontal="right" vertical="center" indent="1"/>
    </xf>
    <xf numFmtId="2" fontId="32" fillId="0" borderId="48" xfId="2" applyNumberFormat="1" applyFont="1" applyBorder="1" applyAlignment="1">
      <alignment horizontal="right" vertical="center" indent="1"/>
    </xf>
    <xf numFmtId="0" fontId="32" fillId="0" borderId="38" xfId="2" applyFont="1" applyFill="1" applyBorder="1" applyAlignment="1">
      <alignment horizontal="left" vertical="center" indent="1"/>
    </xf>
    <xf numFmtId="3" fontId="32" fillId="0" borderId="43" xfId="2" applyNumberFormat="1" applyFont="1" applyBorder="1" applyAlignment="1">
      <alignment horizontal="right" vertical="center" indent="1"/>
    </xf>
    <xf numFmtId="3" fontId="32" fillId="0" borderId="44" xfId="2" applyNumberFormat="1" applyFont="1" applyBorder="1" applyAlignment="1">
      <alignment horizontal="right" vertical="center" indent="1"/>
    </xf>
    <xf numFmtId="4" fontId="32" fillId="0" borderId="44" xfId="2" applyNumberFormat="1" applyFont="1" applyBorder="1" applyAlignment="1">
      <alignment horizontal="right" vertical="center" indent="1"/>
    </xf>
    <xf numFmtId="0" fontId="28" fillId="0" borderId="0" xfId="2" applyFont="1" applyFill="1" applyBorder="1" applyAlignment="1"/>
    <xf numFmtId="0" fontId="35" fillId="0" borderId="0" xfId="3" applyFont="1" applyFill="1" applyBorder="1"/>
    <xf numFmtId="0" fontId="36" fillId="0" borderId="0" xfId="3" applyFont="1" applyFill="1" applyBorder="1"/>
    <xf numFmtId="0" fontId="34" fillId="5" borderId="38" xfId="3" applyFont="1" applyFill="1" applyBorder="1" applyAlignment="1">
      <alignment horizontal="center" vertical="center"/>
    </xf>
    <xf numFmtId="0" fontId="39" fillId="5" borderId="43" xfId="3" applyFont="1" applyFill="1" applyBorder="1" applyAlignment="1">
      <alignment horizontal="right" vertical="center" wrapText="1" indent="1"/>
    </xf>
    <xf numFmtId="0" fontId="39" fillId="5" borderId="52" xfId="3" applyFont="1" applyFill="1" applyBorder="1" applyAlignment="1">
      <alignment horizontal="right" vertical="center" wrapText="1" indent="1"/>
    </xf>
    <xf numFmtId="0" fontId="39" fillId="5" borderId="44" xfId="3" applyFont="1" applyFill="1" applyBorder="1" applyAlignment="1">
      <alignment horizontal="right" vertical="center" wrapText="1" indent="1"/>
    </xf>
    <xf numFmtId="0" fontId="40" fillId="6" borderId="34" xfId="3" applyFont="1" applyFill="1" applyBorder="1" applyAlignment="1">
      <alignment horizontal="left" vertical="center" indent="1"/>
    </xf>
    <xf numFmtId="3" fontId="2" fillId="6" borderId="39" xfId="3" applyNumberFormat="1" applyFont="1" applyFill="1" applyBorder="1" applyAlignment="1">
      <alignment horizontal="right" vertical="center" indent="1"/>
    </xf>
    <xf numFmtId="0" fontId="2" fillId="6" borderId="53" xfId="3" applyFont="1" applyFill="1" applyBorder="1" applyAlignment="1">
      <alignment horizontal="right" vertical="center" indent="1"/>
    </xf>
    <xf numFmtId="3" fontId="41" fillId="6" borderId="40" xfId="3" applyNumberFormat="1" applyFont="1" applyFill="1" applyBorder="1" applyAlignment="1">
      <alignment horizontal="right" vertical="center" indent="1"/>
    </xf>
    <xf numFmtId="165" fontId="41" fillId="6" borderId="34" xfId="3" applyNumberFormat="1" applyFont="1" applyFill="1" applyBorder="1" applyAlignment="1">
      <alignment horizontal="center" vertical="center"/>
    </xf>
    <xf numFmtId="0" fontId="40" fillId="0" borderId="30" xfId="3" applyFont="1" applyFill="1" applyBorder="1" applyAlignment="1">
      <alignment horizontal="left" vertical="center"/>
    </xf>
    <xf numFmtId="0" fontId="41" fillId="0" borderId="21" xfId="3" applyFont="1" applyBorder="1" applyAlignment="1">
      <alignment horizontal="left" vertical="center" indent="1"/>
    </xf>
    <xf numFmtId="3" fontId="2" fillId="0" borderId="45" xfId="3" applyNumberFormat="1" applyFont="1" applyBorder="1" applyAlignment="1">
      <alignment horizontal="right" vertical="center" indent="1"/>
    </xf>
    <xf numFmtId="0" fontId="2" fillId="0" borderId="54" xfId="3" applyFont="1" applyBorder="1" applyAlignment="1">
      <alignment horizontal="right" vertical="center" indent="1"/>
    </xf>
    <xf numFmtId="3" fontId="41" fillId="0" borderId="46" xfId="3" applyNumberFormat="1" applyFont="1" applyBorder="1" applyAlignment="1">
      <alignment horizontal="right" vertical="center" indent="1"/>
    </xf>
    <xf numFmtId="165" fontId="41" fillId="0" borderId="21" xfId="3" applyNumberFormat="1" applyFont="1" applyBorder="1" applyAlignment="1">
      <alignment horizontal="center" vertical="center"/>
    </xf>
    <xf numFmtId="0" fontId="42" fillId="0" borderId="30" xfId="3" applyFont="1" applyFill="1" applyBorder="1" applyAlignment="1">
      <alignment horizontal="left" vertical="center"/>
    </xf>
    <xf numFmtId="0" fontId="41" fillId="0" borderId="55" xfId="3" applyFont="1" applyBorder="1" applyAlignment="1">
      <alignment horizontal="left" vertical="center" indent="1"/>
    </xf>
    <xf numFmtId="3" fontId="2" fillId="0" borderId="41" xfId="3" applyNumberFormat="1" applyFont="1" applyBorder="1" applyAlignment="1">
      <alignment horizontal="right" vertical="center" indent="1"/>
    </xf>
    <xf numFmtId="0" fontId="2" fillId="0" borderId="56" xfId="3" applyFont="1" applyBorder="1" applyAlignment="1">
      <alignment horizontal="right" vertical="center" indent="1"/>
    </xf>
    <xf numFmtId="3" fontId="41" fillId="0" borderId="42" xfId="3" applyNumberFormat="1" applyFont="1" applyBorder="1" applyAlignment="1">
      <alignment horizontal="right" vertical="center" indent="1"/>
    </xf>
    <xf numFmtId="165" fontId="41" fillId="0" borderId="55" xfId="3" applyNumberFormat="1" applyFont="1" applyBorder="1" applyAlignment="1">
      <alignment horizontal="center" vertical="center"/>
    </xf>
    <xf numFmtId="3" fontId="2" fillId="6" borderId="47" xfId="3" applyNumberFormat="1" applyFont="1" applyFill="1" applyBorder="1" applyAlignment="1">
      <alignment horizontal="right" vertical="center" indent="1"/>
    </xf>
    <xf numFmtId="0" fontId="2" fillId="6" borderId="57" xfId="3" applyFont="1" applyFill="1" applyBorder="1" applyAlignment="1">
      <alignment horizontal="right" vertical="center" indent="1"/>
    </xf>
    <xf numFmtId="3" fontId="41" fillId="6" borderId="48" xfId="3" applyNumberFormat="1" applyFont="1" applyFill="1" applyBorder="1" applyAlignment="1">
      <alignment horizontal="right" vertical="center" indent="1"/>
    </xf>
    <xf numFmtId="0" fontId="40" fillId="6" borderId="18" xfId="3" applyFont="1" applyFill="1" applyBorder="1" applyAlignment="1">
      <alignment horizontal="left" vertical="center" indent="1"/>
    </xf>
    <xf numFmtId="165" fontId="41" fillId="6" borderId="18" xfId="3" applyNumberFormat="1" applyFont="1" applyFill="1" applyBorder="1" applyAlignment="1">
      <alignment horizontal="center" vertical="center"/>
    </xf>
    <xf numFmtId="0" fontId="41" fillId="0" borderId="34" xfId="3" applyFont="1" applyBorder="1" applyAlignment="1">
      <alignment horizontal="left" vertical="center" indent="1"/>
    </xf>
    <xf numFmtId="3" fontId="2" fillId="0" borderId="47" xfId="3" applyNumberFormat="1" applyFont="1" applyBorder="1" applyAlignment="1">
      <alignment horizontal="right" vertical="center" indent="1"/>
    </xf>
    <xf numFmtId="0" fontId="2" fillId="0" borderId="57" xfId="3" applyFont="1" applyBorder="1" applyAlignment="1">
      <alignment horizontal="right" vertical="center" indent="1"/>
    </xf>
    <xf numFmtId="3" fontId="41" fillId="0" borderId="48" xfId="3" applyNumberFormat="1" applyFont="1" applyBorder="1" applyAlignment="1">
      <alignment horizontal="right" vertical="center" indent="1"/>
    </xf>
    <xf numFmtId="165" fontId="41" fillId="0" borderId="34" xfId="3" applyNumberFormat="1" applyFont="1" applyBorder="1" applyAlignment="1">
      <alignment horizontal="center" vertical="center"/>
    </xf>
    <xf numFmtId="0" fontId="42" fillId="5" borderId="38" xfId="3" applyFont="1" applyFill="1" applyBorder="1" applyAlignment="1">
      <alignment horizontal="left" vertical="center" indent="1"/>
    </xf>
    <xf numFmtId="3" fontId="43" fillId="5" borderId="43" xfId="3" applyNumberFormat="1" applyFont="1" applyFill="1" applyBorder="1" applyAlignment="1">
      <alignment horizontal="right" vertical="center" indent="1"/>
    </xf>
    <xf numFmtId="3" fontId="43" fillId="5" borderId="52" xfId="3" applyNumberFormat="1" applyFont="1" applyFill="1" applyBorder="1" applyAlignment="1">
      <alignment horizontal="right" vertical="center" indent="1"/>
    </xf>
    <xf numFmtId="3" fontId="44" fillId="5" borderId="44" xfId="3" applyNumberFormat="1" applyFont="1" applyFill="1" applyBorder="1" applyAlignment="1">
      <alignment horizontal="right" vertical="center" indent="1"/>
    </xf>
    <xf numFmtId="165" fontId="44" fillId="5" borderId="38" xfId="3" applyNumberFormat="1" applyFont="1" applyFill="1" applyBorder="1" applyAlignment="1">
      <alignment horizontal="center" vertical="center"/>
    </xf>
    <xf numFmtId="0" fontId="36" fillId="0" borderId="0" xfId="3" applyFont="1" applyFill="1"/>
    <xf numFmtId="0" fontId="17" fillId="0" borderId="0" xfId="2" applyFont="1" applyFill="1"/>
    <xf numFmtId="0" fontId="17" fillId="0" borderId="0" xfId="2" applyFont="1" applyFill="1" applyBorder="1"/>
    <xf numFmtId="0" fontId="33" fillId="0" borderId="0" xfId="4" applyFont="1"/>
    <xf numFmtId="0" fontId="18" fillId="0" borderId="0" xfId="4" applyFont="1" applyBorder="1" applyAlignment="1">
      <alignment horizontal="center" vertical="center"/>
    </xf>
    <xf numFmtId="0" fontId="46" fillId="0" borderId="0" xfId="4" applyFont="1" applyBorder="1" applyAlignment="1"/>
    <xf numFmtId="0" fontId="21" fillId="5" borderId="38" xfId="4" applyFont="1" applyFill="1" applyBorder="1" applyAlignment="1">
      <alignment horizontal="center" vertical="center"/>
    </xf>
    <xf numFmtId="0" fontId="37" fillId="5" borderId="38" xfId="4" applyFont="1" applyFill="1" applyBorder="1" applyAlignment="1">
      <alignment horizontal="center" vertical="center" wrapText="1"/>
    </xf>
    <xf numFmtId="0" fontId="39" fillId="5" borderId="38" xfId="4" applyFont="1" applyFill="1" applyBorder="1" applyAlignment="1">
      <alignment horizontal="center" vertical="center"/>
    </xf>
    <xf numFmtId="0" fontId="23" fillId="7" borderId="38" xfId="4" applyFont="1" applyFill="1" applyBorder="1" applyAlignment="1">
      <alignment horizontal="center" vertical="center"/>
    </xf>
    <xf numFmtId="0" fontId="49" fillId="0" borderId="38" xfId="4" applyFont="1" applyBorder="1" applyAlignment="1">
      <alignment horizontal="center" vertical="center" wrapText="1"/>
    </xf>
    <xf numFmtId="0" fontId="49" fillId="0" borderId="43" xfId="4" applyFont="1" applyBorder="1" applyAlignment="1">
      <alignment horizontal="center" vertical="center" wrapText="1"/>
    </xf>
    <xf numFmtId="0" fontId="49" fillId="0" borderId="44" xfId="4" applyFont="1" applyBorder="1" applyAlignment="1">
      <alignment horizontal="center" vertical="center" wrapText="1"/>
    </xf>
    <xf numFmtId="0" fontId="2" fillId="0" borderId="0" xfId="4" applyFont="1" applyFill="1" applyBorder="1" applyAlignment="1">
      <alignment horizontal="left" indent="1"/>
    </xf>
    <xf numFmtId="3" fontId="41" fillId="0" borderId="0" xfId="4" applyNumberFormat="1" applyFont="1" applyFill="1" applyBorder="1" applyAlignment="1">
      <alignment horizontal="right"/>
    </xf>
    <xf numFmtId="3" fontId="2" fillId="0" borderId="0" xfId="4" applyNumberFormat="1" applyFont="1" applyFill="1" applyBorder="1" applyAlignment="1">
      <alignment horizontal="right"/>
    </xf>
    <xf numFmtId="3" fontId="22" fillId="0" borderId="0" xfId="4" applyNumberFormat="1" applyFont="1" applyFill="1" applyBorder="1" applyAlignment="1">
      <alignment horizontal="right"/>
    </xf>
    <xf numFmtId="3" fontId="22" fillId="0" borderId="50" xfId="4" applyNumberFormat="1" applyFont="1" applyFill="1" applyBorder="1" applyAlignment="1">
      <alignment horizontal="right"/>
    </xf>
    <xf numFmtId="166" fontId="48" fillId="0" borderId="50" xfId="4" applyNumberFormat="1" applyFont="1" applyFill="1" applyBorder="1" applyAlignment="1">
      <alignment horizontal="right" vertical="center" indent="1"/>
    </xf>
    <xf numFmtId="0" fontId="22" fillId="7" borderId="18" xfId="4" quotePrefix="1" applyFont="1" applyFill="1" applyBorder="1" applyAlignment="1">
      <alignment horizontal="left" vertical="center" indent="1"/>
    </xf>
    <xf numFmtId="3" fontId="2" fillId="7" borderId="18" xfId="4" quotePrefix="1" applyNumberFormat="1" applyFont="1" applyFill="1" applyBorder="1" applyAlignment="1">
      <alignment horizontal="right" vertical="center" indent="1"/>
    </xf>
    <xf numFmtId="3" fontId="2" fillId="7" borderId="60" xfId="4" quotePrefix="1" applyNumberFormat="1" applyFont="1" applyFill="1" applyBorder="1" applyAlignment="1">
      <alignment horizontal="right" vertical="center" indent="1"/>
    </xf>
    <xf numFmtId="3" fontId="52" fillId="7" borderId="18" xfId="4" quotePrefix="1" applyNumberFormat="1" applyFont="1" applyFill="1" applyBorder="1" applyAlignment="1">
      <alignment horizontal="right" vertical="center" indent="1"/>
    </xf>
    <xf numFmtId="3" fontId="52" fillId="7" borderId="39" xfId="4" quotePrefix="1" applyNumberFormat="1" applyFont="1" applyFill="1" applyBorder="1" applyAlignment="1">
      <alignment horizontal="right" vertical="center" indent="1"/>
    </xf>
    <xf numFmtId="166" fontId="52" fillId="7" borderId="40" xfId="4" quotePrefix="1" applyNumberFormat="1" applyFont="1" applyFill="1" applyBorder="1" applyAlignment="1">
      <alignment horizontal="right" vertical="center" indent="1"/>
    </xf>
    <xf numFmtId="166" fontId="53" fillId="7" borderId="18" xfId="4" quotePrefix="1" applyNumberFormat="1" applyFont="1" applyFill="1" applyBorder="1" applyAlignment="1">
      <alignment horizontal="right" vertical="center" indent="1"/>
    </xf>
    <xf numFmtId="0" fontId="22" fillId="7" borderId="21" xfId="4" quotePrefix="1" applyFont="1" applyFill="1" applyBorder="1" applyAlignment="1">
      <alignment horizontal="left" vertical="center" indent="1"/>
    </xf>
    <xf numFmtId="3" fontId="2" fillId="7" borderId="21" xfId="4" applyNumberFormat="1" applyFont="1" applyFill="1" applyBorder="1" applyAlignment="1">
      <alignment horizontal="right" vertical="center" indent="1"/>
    </xf>
    <xf numFmtId="3" fontId="2" fillId="7" borderId="7" xfId="4" applyNumberFormat="1" applyFont="1" applyFill="1" applyBorder="1" applyAlignment="1">
      <alignment horizontal="right" vertical="center" indent="1"/>
    </xf>
    <xf numFmtId="3" fontId="52" fillId="7" borderId="21" xfId="4" applyNumberFormat="1" applyFont="1" applyFill="1" applyBorder="1" applyAlignment="1">
      <alignment horizontal="right" vertical="center" indent="1"/>
    </xf>
    <xf numFmtId="3" fontId="52" fillId="7" borderId="45" xfId="4" applyNumberFormat="1" applyFont="1" applyFill="1" applyBorder="1" applyAlignment="1">
      <alignment horizontal="right" vertical="center" indent="1"/>
    </xf>
    <xf numFmtId="166" fontId="52" fillId="7" borderId="46" xfId="4" applyNumberFormat="1" applyFont="1" applyFill="1" applyBorder="1" applyAlignment="1">
      <alignment horizontal="right" vertical="center" indent="1"/>
    </xf>
    <xf numFmtId="166" fontId="53" fillId="7" borderId="21" xfId="4" applyNumberFormat="1" applyFont="1" applyFill="1" applyBorder="1" applyAlignment="1">
      <alignment horizontal="right" vertical="center" indent="1"/>
    </xf>
    <xf numFmtId="0" fontId="22" fillId="7" borderId="21" xfId="4" applyFont="1" applyFill="1" applyBorder="1" applyAlignment="1">
      <alignment horizontal="left" vertical="center" indent="1"/>
    </xf>
    <xf numFmtId="3" fontId="2" fillId="7" borderId="21" xfId="4" quotePrefix="1" applyNumberFormat="1" applyFont="1" applyFill="1" applyBorder="1" applyAlignment="1">
      <alignment horizontal="right" vertical="center" indent="1"/>
    </xf>
    <xf numFmtId="3" fontId="2" fillId="7" borderId="7" xfId="4" quotePrefix="1" applyNumberFormat="1" applyFont="1" applyFill="1" applyBorder="1" applyAlignment="1">
      <alignment horizontal="right" vertical="center" indent="1"/>
    </xf>
    <xf numFmtId="3" fontId="52" fillId="7" borderId="21" xfId="4" quotePrefix="1" applyNumberFormat="1" applyFont="1" applyFill="1" applyBorder="1" applyAlignment="1">
      <alignment horizontal="right" vertical="center" indent="1"/>
    </xf>
    <xf numFmtId="3" fontId="52" fillId="7" borderId="45" xfId="4" quotePrefix="1" applyNumberFormat="1" applyFont="1" applyFill="1" applyBorder="1" applyAlignment="1">
      <alignment horizontal="right" vertical="center" indent="1"/>
    </xf>
    <xf numFmtId="166" fontId="52" fillId="7" borderId="46" xfId="4" quotePrefix="1" applyNumberFormat="1" applyFont="1" applyFill="1" applyBorder="1" applyAlignment="1">
      <alignment horizontal="right" vertical="center" indent="1"/>
    </xf>
    <xf numFmtId="166" fontId="53" fillId="7" borderId="21" xfId="4" quotePrefix="1" applyNumberFormat="1" applyFont="1" applyFill="1" applyBorder="1" applyAlignment="1">
      <alignment horizontal="right" vertical="center" indent="1"/>
    </xf>
    <xf numFmtId="3" fontId="2" fillId="7" borderId="59" xfId="4" applyNumberFormat="1" applyFont="1" applyFill="1" applyBorder="1" applyAlignment="1">
      <alignment horizontal="right" vertical="center" indent="1"/>
    </xf>
    <xf numFmtId="3" fontId="2" fillId="7" borderId="59" xfId="4" quotePrefix="1" applyNumberFormat="1" applyFont="1" applyFill="1" applyBorder="1" applyAlignment="1">
      <alignment horizontal="right" vertical="center" indent="1"/>
    </xf>
    <xf numFmtId="0" fontId="22" fillId="7" borderId="55" xfId="4" applyFont="1" applyFill="1" applyBorder="1" applyAlignment="1">
      <alignment horizontal="left" vertical="center" indent="1"/>
    </xf>
    <xf numFmtId="3" fontId="2" fillId="7" borderId="55" xfId="4" applyNumberFormat="1" applyFont="1" applyFill="1" applyBorder="1" applyAlignment="1">
      <alignment horizontal="right" vertical="center" indent="1"/>
    </xf>
    <xf numFmtId="3" fontId="2" fillId="7" borderId="13" xfId="4" applyNumberFormat="1" applyFont="1" applyFill="1" applyBorder="1" applyAlignment="1">
      <alignment horizontal="right" vertical="center" indent="1"/>
    </xf>
    <xf numFmtId="3" fontId="52" fillId="7" borderId="55" xfId="4" applyNumberFormat="1" applyFont="1" applyFill="1" applyBorder="1" applyAlignment="1">
      <alignment horizontal="right" vertical="center" indent="1"/>
    </xf>
    <xf numFmtId="3" fontId="52" fillId="7" borderId="41" xfId="4" applyNumberFormat="1" applyFont="1" applyFill="1" applyBorder="1" applyAlignment="1">
      <alignment horizontal="right" vertical="center" indent="1"/>
    </xf>
    <xf numFmtId="166" fontId="52" fillId="7" borderId="42" xfId="4" applyNumberFormat="1" applyFont="1" applyFill="1" applyBorder="1" applyAlignment="1">
      <alignment horizontal="right" vertical="center" indent="1"/>
    </xf>
    <xf numFmtId="166" fontId="53" fillId="7" borderId="55" xfId="4" applyNumberFormat="1" applyFont="1" applyFill="1" applyBorder="1" applyAlignment="1">
      <alignment horizontal="right" vertical="center" indent="1"/>
    </xf>
    <xf numFmtId="0" fontId="18" fillId="6" borderId="38" xfId="4" applyFont="1" applyFill="1" applyBorder="1" applyAlignment="1">
      <alignment horizontal="left" vertical="center" indent="1"/>
    </xf>
    <xf numFmtId="3" fontId="2" fillId="6" borderId="38" xfId="4" applyNumberFormat="1" applyFont="1" applyFill="1" applyBorder="1" applyAlignment="1">
      <alignment horizontal="right" vertical="center" indent="1"/>
    </xf>
    <xf numFmtId="3" fontId="54" fillId="6" borderId="38" xfId="4" applyNumberFormat="1" applyFont="1" applyFill="1" applyBorder="1" applyAlignment="1">
      <alignment horizontal="right" vertical="center" indent="1"/>
    </xf>
    <xf numFmtId="3" fontId="54" fillId="6" borderId="43" xfId="4" applyNumberFormat="1" applyFont="1" applyFill="1" applyBorder="1" applyAlignment="1">
      <alignment horizontal="right" vertical="center" indent="1"/>
    </xf>
    <xf numFmtId="166" fontId="54" fillId="6" borderId="44" xfId="4" applyNumberFormat="1" applyFont="1" applyFill="1" applyBorder="1" applyAlignment="1">
      <alignment horizontal="right" vertical="center" indent="1"/>
    </xf>
    <xf numFmtId="166" fontId="55" fillId="6" borderId="38" xfId="4" applyNumberFormat="1" applyFont="1" applyFill="1" applyBorder="1" applyAlignment="1">
      <alignment horizontal="right" vertical="center" indent="1"/>
    </xf>
    <xf numFmtId="0" fontId="22" fillId="0" borderId="0" xfId="4" applyFont="1" applyFill="1" applyBorder="1" applyAlignment="1">
      <alignment horizontal="left" vertical="center" indent="1"/>
    </xf>
    <xf numFmtId="3" fontId="2" fillId="0" borderId="0" xfId="4" applyNumberFormat="1" applyFont="1" applyFill="1" applyBorder="1" applyAlignment="1">
      <alignment horizontal="right" vertical="center" indent="1"/>
    </xf>
    <xf numFmtId="3" fontId="52" fillId="0" borderId="0" xfId="4" applyNumberFormat="1" applyFont="1" applyFill="1" applyBorder="1" applyAlignment="1">
      <alignment horizontal="right" vertical="center" indent="1"/>
    </xf>
    <xf numFmtId="166" fontId="52" fillId="7" borderId="50" xfId="4" quotePrefix="1" applyNumberFormat="1" applyFont="1" applyFill="1" applyBorder="1" applyAlignment="1">
      <alignment horizontal="right" vertical="center" indent="1"/>
    </xf>
    <xf numFmtId="166" fontId="52" fillId="0" borderId="50" xfId="4" applyNumberFormat="1" applyFont="1" applyFill="1" applyBorder="1" applyAlignment="1">
      <alignment horizontal="right" vertical="center" indent="1"/>
    </xf>
    <xf numFmtId="166" fontId="52" fillId="7" borderId="58" xfId="4" quotePrefix="1" applyNumberFormat="1" applyFont="1" applyFill="1" applyBorder="1" applyAlignment="1">
      <alignment horizontal="right" vertical="center" indent="1"/>
    </xf>
    <xf numFmtId="0" fontId="22" fillId="7" borderId="18" xfId="4" applyFont="1" applyFill="1" applyBorder="1" applyAlignment="1">
      <alignment horizontal="left" vertical="center" indent="1"/>
    </xf>
    <xf numFmtId="3" fontId="2" fillId="7" borderId="18" xfId="4" applyNumberFormat="1" applyFont="1" applyFill="1" applyBorder="1" applyAlignment="1">
      <alignment horizontal="right" vertical="center" indent="1"/>
    </xf>
    <xf numFmtId="3" fontId="2" fillId="7" borderId="60" xfId="4" applyNumberFormat="1" applyFont="1" applyFill="1" applyBorder="1" applyAlignment="1">
      <alignment horizontal="right" vertical="center" indent="1"/>
    </xf>
    <xf numFmtId="3" fontId="52" fillId="7" borderId="18" xfId="4" applyNumberFormat="1" applyFont="1" applyFill="1" applyBorder="1" applyAlignment="1">
      <alignment horizontal="right" vertical="center" indent="1"/>
    </xf>
    <xf numFmtId="3" fontId="52" fillId="7" borderId="39" xfId="4" applyNumberFormat="1" applyFont="1" applyFill="1" applyBorder="1" applyAlignment="1">
      <alignment horizontal="right" vertical="center" indent="1"/>
    </xf>
    <xf numFmtId="166" fontId="52" fillId="7" borderId="40" xfId="4" applyNumberFormat="1" applyFont="1" applyFill="1" applyBorder="1" applyAlignment="1">
      <alignment horizontal="right" vertical="center" indent="1"/>
    </xf>
    <xf numFmtId="166" fontId="53" fillId="7" borderId="18" xfId="4" applyNumberFormat="1" applyFont="1" applyFill="1" applyBorder="1" applyAlignment="1">
      <alignment horizontal="right" vertical="center" indent="1"/>
    </xf>
    <xf numFmtId="3" fontId="52" fillId="0" borderId="50" xfId="4" applyNumberFormat="1" applyFont="1" applyFill="1" applyBorder="1" applyAlignment="1">
      <alignment horizontal="right"/>
    </xf>
    <xf numFmtId="3" fontId="53" fillId="0" borderId="50" xfId="4" applyNumberFormat="1" applyFont="1" applyFill="1" applyBorder="1" applyAlignment="1">
      <alignment horizontal="right"/>
    </xf>
    <xf numFmtId="3" fontId="2" fillId="7" borderId="58" xfId="4" applyNumberFormat="1" applyFont="1" applyFill="1" applyBorder="1" applyAlignment="1">
      <alignment horizontal="right" vertical="center" indent="1"/>
    </xf>
    <xf numFmtId="3" fontId="2" fillId="7" borderId="37" xfId="4" applyNumberFormat="1" applyFont="1" applyFill="1" applyBorder="1" applyAlignment="1">
      <alignment horizontal="right" vertical="center" indent="1"/>
    </xf>
    <xf numFmtId="3" fontId="2" fillId="7" borderId="55" xfId="4" quotePrefix="1" applyNumberFormat="1" applyFont="1" applyFill="1" applyBorder="1" applyAlignment="1">
      <alignment horizontal="right" vertical="center" indent="1"/>
    </xf>
    <xf numFmtId="3" fontId="2" fillId="7" borderId="13" xfId="4" quotePrefix="1" applyNumberFormat="1" applyFont="1" applyFill="1" applyBorder="1" applyAlignment="1">
      <alignment horizontal="right" vertical="center" indent="1"/>
    </xf>
    <xf numFmtId="3" fontId="52" fillId="7" borderId="12" xfId="4" quotePrefix="1" applyNumberFormat="1" applyFont="1" applyFill="1" applyBorder="1" applyAlignment="1">
      <alignment horizontal="right" vertical="center" indent="1"/>
    </xf>
    <xf numFmtId="3" fontId="52" fillId="7" borderId="61" xfId="4" quotePrefix="1" applyNumberFormat="1" applyFont="1" applyFill="1" applyBorder="1" applyAlignment="1">
      <alignment horizontal="right" vertical="center" indent="1"/>
    </xf>
    <xf numFmtId="166" fontId="52" fillId="7" borderId="42" xfId="4" quotePrefix="1" applyNumberFormat="1" applyFont="1" applyFill="1" applyBorder="1" applyAlignment="1">
      <alignment horizontal="right" vertical="center" indent="1"/>
    </xf>
    <xf numFmtId="166" fontId="53" fillId="7" borderId="55" xfId="4" quotePrefix="1" applyNumberFormat="1" applyFont="1" applyFill="1" applyBorder="1" applyAlignment="1">
      <alignment horizontal="right" vertical="center" indent="1"/>
    </xf>
    <xf numFmtId="3" fontId="43" fillId="6" borderId="38" xfId="4" applyNumberFormat="1" applyFont="1" applyFill="1" applyBorder="1" applyAlignment="1">
      <alignment horizontal="right" vertical="center" indent="1"/>
    </xf>
    <xf numFmtId="0" fontId="18" fillId="5" borderId="38" xfId="4" applyFont="1" applyFill="1" applyBorder="1" applyAlignment="1">
      <alignment horizontal="left" vertical="center" indent="1"/>
    </xf>
    <xf numFmtId="3" fontId="41" fillId="5" borderId="51" xfId="4" applyNumberFormat="1" applyFont="1" applyFill="1" applyBorder="1" applyAlignment="1">
      <alignment horizontal="right" vertical="center" indent="1"/>
    </xf>
    <xf numFmtId="3" fontId="54" fillId="5" borderId="51" xfId="4" applyNumberFormat="1" applyFont="1" applyFill="1" applyBorder="1" applyAlignment="1">
      <alignment horizontal="right" vertical="center" indent="1"/>
    </xf>
    <xf numFmtId="3" fontId="54" fillId="5" borderId="43" xfId="4" applyNumberFormat="1" applyFont="1" applyFill="1" applyBorder="1" applyAlignment="1">
      <alignment horizontal="right" vertical="center" indent="1"/>
    </xf>
    <xf numFmtId="166" fontId="54" fillId="5" borderId="44" xfId="4" applyNumberFormat="1" applyFont="1" applyFill="1" applyBorder="1" applyAlignment="1">
      <alignment horizontal="right" vertical="center" indent="1"/>
    </xf>
    <xf numFmtId="166" fontId="55" fillId="5" borderId="51" xfId="4" applyNumberFormat="1" applyFont="1" applyFill="1" applyBorder="1" applyAlignment="1">
      <alignment horizontal="right" vertical="center" indent="1"/>
    </xf>
    <xf numFmtId="0" fontId="17" fillId="0" borderId="0" xfId="1" applyFont="1" applyAlignment="1">
      <alignment horizontal="left" indent="1"/>
    </xf>
    <xf numFmtId="0" fontId="2" fillId="0" borderId="0" xfId="5" applyFont="1" applyAlignment="1"/>
    <xf numFmtId="0" fontId="54" fillId="5" borderId="4" xfId="5" applyFont="1" applyFill="1" applyBorder="1" applyAlignment="1">
      <alignment horizontal="center"/>
    </xf>
    <xf numFmtId="0" fontId="57" fillId="5" borderId="3" xfId="5" applyFont="1" applyFill="1" applyBorder="1" applyAlignment="1">
      <alignment horizontal="center"/>
    </xf>
    <xf numFmtId="0" fontId="54" fillId="5" borderId="49" xfId="5" applyFont="1" applyFill="1" applyBorder="1" applyAlignment="1">
      <alignment horizontal="center" vertical="center"/>
    </xf>
    <xf numFmtId="0" fontId="54" fillId="5" borderId="38" xfId="5" applyFont="1" applyFill="1" applyBorder="1" applyAlignment="1">
      <alignment horizontal="center" vertical="center"/>
    </xf>
    <xf numFmtId="0" fontId="54" fillId="5" borderId="17" xfId="5" applyFont="1" applyFill="1" applyBorder="1" applyAlignment="1">
      <alignment horizontal="center" vertical="top"/>
    </xf>
    <xf numFmtId="0" fontId="54" fillId="5" borderId="43" xfId="5" applyFont="1" applyFill="1" applyBorder="1" applyAlignment="1">
      <alignment horizontal="center" vertical="center"/>
    </xf>
    <xf numFmtId="0" fontId="54" fillId="5" borderId="51" xfId="5" applyFont="1" applyFill="1" applyBorder="1" applyAlignment="1">
      <alignment horizontal="center" vertical="center"/>
    </xf>
    <xf numFmtId="0" fontId="57" fillId="5" borderId="49" xfId="5" applyFont="1" applyFill="1" applyBorder="1" applyAlignment="1">
      <alignment horizontal="center" vertical="center"/>
    </xf>
    <xf numFmtId="0" fontId="57" fillId="5" borderId="38" xfId="5" applyFont="1" applyFill="1" applyBorder="1" applyAlignment="1">
      <alignment horizontal="center" vertical="center"/>
    </xf>
    <xf numFmtId="0" fontId="57" fillId="5" borderId="17" xfId="5" applyFont="1" applyFill="1" applyBorder="1" applyAlignment="1">
      <alignment horizontal="center" vertical="top"/>
    </xf>
    <xf numFmtId="0" fontId="57" fillId="5" borderId="43" xfId="5" applyFont="1" applyFill="1" applyBorder="1" applyAlignment="1">
      <alignment horizontal="center" vertical="center"/>
    </xf>
    <xf numFmtId="0" fontId="57" fillId="5" borderId="51" xfId="5" applyFont="1" applyFill="1" applyBorder="1" applyAlignment="1">
      <alignment horizontal="center" vertical="center"/>
    </xf>
    <xf numFmtId="0" fontId="2" fillId="0" borderId="22" xfId="5" applyFont="1" applyBorder="1" applyAlignment="1">
      <alignment horizontal="left" vertical="center" wrapText="1" indent="1"/>
    </xf>
    <xf numFmtId="3" fontId="52" fillId="0" borderId="34" xfId="5" applyNumberFormat="1" applyFont="1" applyBorder="1" applyAlignment="1">
      <alignment horizontal="right" vertical="center" indent="1"/>
    </xf>
    <xf numFmtId="3" fontId="52" fillId="0" borderId="47" xfId="5" applyNumberFormat="1" applyFont="1" applyBorder="1" applyAlignment="1">
      <alignment horizontal="right" vertical="center" indent="1"/>
    </xf>
    <xf numFmtId="165" fontId="52" fillId="0" borderId="25" xfId="5" applyNumberFormat="1" applyFont="1" applyBorder="1" applyAlignment="1">
      <alignment horizontal="center" vertical="center"/>
    </xf>
    <xf numFmtId="3" fontId="59" fillId="0" borderId="34" xfId="5" applyNumberFormat="1" applyFont="1" applyBorder="1" applyAlignment="1">
      <alignment horizontal="right" vertical="center" indent="1"/>
    </xf>
    <xf numFmtId="3" fontId="59" fillId="0" borderId="47" xfId="5" applyNumberFormat="1" applyFont="1" applyBorder="1" applyAlignment="1">
      <alignment horizontal="right" vertical="center" indent="1"/>
    </xf>
    <xf numFmtId="165" fontId="59" fillId="0" borderId="25" xfId="5" applyNumberFormat="1" applyFont="1" applyBorder="1" applyAlignment="1">
      <alignment horizontal="center" vertical="center"/>
    </xf>
    <xf numFmtId="0" fontId="2" fillId="0" borderId="7" xfId="5" applyFont="1" applyBorder="1" applyAlignment="1">
      <alignment horizontal="left" vertical="center" wrapText="1" indent="1"/>
    </xf>
    <xf numFmtId="3" fontId="52" fillId="0" borderId="21" xfId="5" applyNumberFormat="1" applyFont="1" applyBorder="1" applyAlignment="1">
      <alignment horizontal="right" vertical="center" indent="1"/>
    </xf>
    <xf numFmtId="3" fontId="52" fillId="0" borderId="45" xfId="5" applyNumberFormat="1" applyFont="1" applyBorder="1" applyAlignment="1">
      <alignment horizontal="right" vertical="center" indent="1"/>
    </xf>
    <xf numFmtId="165" fontId="52" fillId="0" borderId="59" xfId="5" applyNumberFormat="1" applyFont="1" applyBorder="1" applyAlignment="1">
      <alignment horizontal="center" vertical="center"/>
    </xf>
    <xf numFmtId="3" fontId="59" fillId="0" borderId="21" xfId="5" applyNumberFormat="1" applyFont="1" applyBorder="1" applyAlignment="1">
      <alignment horizontal="right" vertical="center" indent="1"/>
    </xf>
    <xf numFmtId="3" fontId="59" fillId="0" borderId="45" xfId="5" applyNumberFormat="1" applyFont="1" applyBorder="1" applyAlignment="1">
      <alignment horizontal="right" vertical="center" indent="1"/>
    </xf>
    <xf numFmtId="165" fontId="59" fillId="0" borderId="59" xfId="5" applyNumberFormat="1" applyFont="1" applyBorder="1" applyAlignment="1">
      <alignment horizontal="center" vertical="center"/>
    </xf>
    <xf numFmtId="0" fontId="44" fillId="0" borderId="26" xfId="5" applyFont="1" applyBorder="1" applyAlignment="1">
      <alignment horizontal="left" vertical="center" indent="1"/>
    </xf>
    <xf numFmtId="3" fontId="54" fillId="0" borderId="29" xfId="5" applyNumberFormat="1" applyFont="1" applyBorder="1" applyAlignment="1">
      <alignment horizontal="right" vertical="center" indent="1"/>
    </xf>
    <xf numFmtId="3" fontId="54" fillId="0" borderId="62" xfId="5" applyNumberFormat="1" applyFont="1" applyBorder="1" applyAlignment="1">
      <alignment horizontal="right" vertical="center" indent="1"/>
    </xf>
    <xf numFmtId="165" fontId="54" fillId="0" borderId="11" xfId="5" applyNumberFormat="1" applyFont="1" applyBorder="1" applyAlignment="1">
      <alignment horizontal="center" vertical="center"/>
    </xf>
    <xf numFmtId="3" fontId="57" fillId="0" borderId="29" xfId="5" applyNumberFormat="1" applyFont="1" applyBorder="1" applyAlignment="1">
      <alignment horizontal="right" vertical="center" indent="1"/>
    </xf>
    <xf numFmtId="3" fontId="57" fillId="0" borderId="62" xfId="5" applyNumberFormat="1" applyFont="1" applyBorder="1" applyAlignment="1">
      <alignment horizontal="right" vertical="center" indent="1"/>
    </xf>
    <xf numFmtId="165" fontId="57" fillId="0" borderId="11" xfId="5" applyNumberFormat="1" applyFont="1" applyBorder="1" applyAlignment="1">
      <alignment horizontal="center" vertical="center"/>
    </xf>
    <xf numFmtId="0" fontId="44" fillId="5" borderId="30" xfId="5" applyFont="1" applyFill="1" applyBorder="1" applyAlignment="1">
      <alignment horizontal="left" vertical="center" indent="1"/>
    </xf>
    <xf numFmtId="3" fontId="52" fillId="5" borderId="0" xfId="5" applyNumberFormat="1" applyFont="1" applyFill="1" applyBorder="1" applyAlignment="1">
      <alignment horizontal="right" vertical="center" indent="1"/>
    </xf>
    <xf numFmtId="165" fontId="52" fillId="5" borderId="0" xfId="5" applyNumberFormat="1" applyFont="1" applyFill="1" applyBorder="1" applyAlignment="1">
      <alignment horizontal="center" vertical="center"/>
    </xf>
    <xf numFmtId="165" fontId="52" fillId="5" borderId="0" xfId="5" applyNumberFormat="1" applyFont="1" applyFill="1" applyBorder="1" applyAlignment="1">
      <alignment horizontal="right" vertical="center" indent="1"/>
    </xf>
    <xf numFmtId="3" fontId="59" fillId="5" borderId="0" xfId="5" applyNumberFormat="1" applyFont="1" applyFill="1" applyBorder="1" applyAlignment="1">
      <alignment horizontal="right" vertical="center" indent="1"/>
    </xf>
    <xf numFmtId="165" fontId="59" fillId="5" borderId="0" xfId="5" applyNumberFormat="1" applyFont="1" applyFill="1" applyBorder="1" applyAlignment="1">
      <alignment horizontal="center" vertical="center"/>
    </xf>
    <xf numFmtId="165" fontId="59" fillId="5" borderId="0" xfId="5" applyNumberFormat="1" applyFont="1" applyFill="1" applyBorder="1" applyAlignment="1">
      <alignment horizontal="right" vertical="center" indent="1"/>
    </xf>
    <xf numFmtId="165" fontId="59" fillId="5" borderId="32" xfId="5" applyNumberFormat="1" applyFont="1" applyFill="1" applyBorder="1" applyAlignment="1">
      <alignment horizontal="center" vertical="center"/>
    </xf>
    <xf numFmtId="0" fontId="2" fillId="0" borderId="0" xfId="5" applyFont="1" applyBorder="1" applyAlignment="1"/>
    <xf numFmtId="0" fontId="44" fillId="0" borderId="30" xfId="5" applyFont="1" applyBorder="1" applyAlignment="1">
      <alignment horizontal="left" vertical="center" indent="1"/>
    </xf>
    <xf numFmtId="3" fontId="54" fillId="0" borderId="6" xfId="5" applyNumberFormat="1" applyFont="1" applyBorder="1" applyAlignment="1">
      <alignment horizontal="right" vertical="center" indent="1"/>
    </xf>
    <xf numFmtId="3" fontId="54" fillId="0" borderId="63" xfId="5" applyNumberFormat="1" applyFont="1" applyBorder="1" applyAlignment="1">
      <alignment horizontal="right" vertical="center" indent="1"/>
    </xf>
    <xf numFmtId="165" fontId="54" fillId="0" borderId="25" xfId="5" applyNumberFormat="1" applyFont="1" applyBorder="1" applyAlignment="1">
      <alignment horizontal="center" vertical="center"/>
    </xf>
    <xf numFmtId="3" fontId="57" fillId="0" borderId="6" xfId="5" applyNumberFormat="1" applyFont="1" applyBorder="1" applyAlignment="1">
      <alignment horizontal="right" vertical="center" indent="1"/>
    </xf>
    <xf numFmtId="3" fontId="57" fillId="0" borderId="63" xfId="5" applyNumberFormat="1" applyFont="1" applyBorder="1" applyAlignment="1">
      <alignment horizontal="right" vertical="center" indent="1"/>
    </xf>
    <xf numFmtId="165" fontId="57" fillId="0" borderId="25" xfId="5" applyNumberFormat="1" applyFont="1" applyBorder="1" applyAlignment="1">
      <alignment horizontal="center" vertical="center"/>
    </xf>
    <xf numFmtId="0" fontId="2" fillId="0" borderId="13" xfId="5" applyFont="1" applyBorder="1" applyAlignment="1">
      <alignment horizontal="left" vertical="center" indent="1"/>
    </xf>
    <xf numFmtId="2" fontId="52" fillId="0" borderId="55" xfId="5" applyNumberFormat="1" applyFont="1" applyBorder="1" applyAlignment="1">
      <alignment horizontal="center" vertical="center"/>
    </xf>
    <xf numFmtId="2" fontId="52" fillId="0" borderId="41" xfId="5" applyNumberFormat="1" applyFont="1" applyBorder="1" applyAlignment="1">
      <alignment horizontal="center" vertical="center"/>
    </xf>
    <xf numFmtId="0" fontId="52" fillId="0" borderId="37" xfId="5" applyFont="1" applyBorder="1" applyAlignment="1">
      <alignment vertical="center"/>
    </xf>
    <xf numFmtId="2" fontId="59" fillId="0" borderId="55" xfId="5" applyNumberFormat="1" applyFont="1" applyBorder="1" applyAlignment="1">
      <alignment horizontal="center" vertical="center"/>
    </xf>
    <xf numFmtId="2" fontId="59" fillId="0" borderId="41" xfId="5" applyNumberFormat="1" applyFont="1" applyBorder="1" applyAlignment="1">
      <alignment horizontal="center" vertical="center"/>
    </xf>
    <xf numFmtId="0" fontId="59" fillId="0" borderId="37" xfId="5" applyFont="1" applyBorder="1" applyAlignment="1">
      <alignment vertical="center"/>
    </xf>
    <xf numFmtId="0" fontId="32" fillId="0" borderId="0" xfId="2" applyFont="1"/>
    <xf numFmtId="0" fontId="7" fillId="5" borderId="38" xfId="2" applyFont="1" applyFill="1" applyBorder="1" applyAlignment="1">
      <alignment horizontal="center" vertical="center" wrapText="1"/>
    </xf>
    <xf numFmtId="0" fontId="61" fillId="0" borderId="43" xfId="2" applyFont="1" applyFill="1" applyBorder="1" applyAlignment="1">
      <alignment horizontal="center" vertical="center" textRotation="90" wrapText="1"/>
    </xf>
    <xf numFmtId="0" fontId="61" fillId="0" borderId="52" xfId="2" applyFont="1" applyFill="1" applyBorder="1" applyAlignment="1">
      <alignment horizontal="center" vertical="center" textRotation="90" wrapText="1"/>
    </xf>
    <xf numFmtId="0" fontId="61" fillId="0" borderId="44" xfId="2" applyFont="1" applyFill="1" applyBorder="1" applyAlignment="1">
      <alignment horizontal="center" vertical="center" textRotation="90" wrapText="1"/>
    </xf>
    <xf numFmtId="49" fontId="32" fillId="0" borderId="18" xfId="2" applyNumberFormat="1" applyFont="1" applyBorder="1" applyAlignment="1">
      <alignment horizontal="left" vertical="top" wrapText="1" indent="1"/>
    </xf>
    <xf numFmtId="3" fontId="62" fillId="5" borderId="18" xfId="2" applyNumberFormat="1" applyFont="1" applyFill="1" applyBorder="1" applyAlignment="1">
      <alignment horizontal="right" vertical="top" indent="1"/>
    </xf>
    <xf numFmtId="3" fontId="62" fillId="5" borderId="21" xfId="2" applyNumberFormat="1" applyFont="1" applyFill="1" applyBorder="1" applyAlignment="1">
      <alignment horizontal="right" vertical="top" indent="1"/>
    </xf>
    <xf numFmtId="3" fontId="32" fillId="0" borderId="39" xfId="2" applyNumberFormat="1" applyFont="1" applyFill="1" applyBorder="1" applyAlignment="1">
      <alignment horizontal="right" vertical="top" indent="1"/>
    </xf>
    <xf numFmtId="3" fontId="32" fillId="0" borderId="53" xfId="2" applyNumberFormat="1" applyFont="1" applyFill="1" applyBorder="1" applyAlignment="1">
      <alignment horizontal="right" vertical="top" indent="1"/>
    </xf>
    <xf numFmtId="3" fontId="32" fillId="0" borderId="40" xfId="2" applyNumberFormat="1" applyFont="1" applyFill="1" applyBorder="1" applyAlignment="1">
      <alignment horizontal="right" vertical="top" indent="1"/>
    </xf>
    <xf numFmtId="49" fontId="32" fillId="0" borderId="21" xfId="2" applyNumberFormat="1" applyFont="1" applyBorder="1" applyAlignment="1">
      <alignment horizontal="left" vertical="top" wrapText="1" indent="1"/>
    </xf>
    <xf numFmtId="3" fontId="32" fillId="0" borderId="45" xfId="2" applyNumberFormat="1" applyFont="1" applyFill="1" applyBorder="1" applyAlignment="1">
      <alignment horizontal="right" vertical="top" indent="1"/>
    </xf>
    <xf numFmtId="3" fontId="32" fillId="0" borderId="54" xfId="2" applyNumberFormat="1" applyFont="1" applyFill="1" applyBorder="1" applyAlignment="1">
      <alignment horizontal="right" vertical="top" indent="1"/>
    </xf>
    <xf numFmtId="3" fontId="32" fillId="0" borderId="46" xfId="2" applyNumberFormat="1" applyFont="1" applyFill="1" applyBorder="1" applyAlignment="1">
      <alignment horizontal="right" vertical="top" indent="1"/>
    </xf>
    <xf numFmtId="0" fontId="62" fillId="0" borderId="38" xfId="2" applyFont="1" applyBorder="1" applyAlignment="1">
      <alignment horizontal="left" vertical="center" wrapText="1" indent="1"/>
    </xf>
    <xf numFmtId="3" fontId="62" fillId="5" borderId="38" xfId="2" applyNumberFormat="1" applyFont="1" applyFill="1" applyBorder="1" applyAlignment="1">
      <alignment horizontal="right" vertical="center" indent="1"/>
    </xf>
    <xf numFmtId="3" fontId="62" fillId="0" borderId="43" xfId="2" applyNumberFormat="1" applyFont="1" applyFill="1" applyBorder="1" applyAlignment="1">
      <alignment horizontal="right" vertical="center" indent="1"/>
    </xf>
    <xf numFmtId="3" fontId="62" fillId="0" borderId="52" xfId="2" applyNumberFormat="1" applyFont="1" applyFill="1" applyBorder="1" applyAlignment="1">
      <alignment horizontal="right" vertical="center" indent="1"/>
    </xf>
    <xf numFmtId="3" fontId="62" fillId="0" borderId="44" xfId="2" applyNumberFormat="1" applyFont="1" applyFill="1" applyBorder="1" applyAlignment="1">
      <alignment horizontal="right" vertical="center" indent="1"/>
    </xf>
    <xf numFmtId="0" fontId="63" fillId="0" borderId="0" xfId="2" applyFont="1"/>
    <xf numFmtId="0" fontId="32" fillId="0" borderId="0" xfId="2" applyFont="1" applyAlignment="1">
      <alignment vertical="top" wrapText="1"/>
    </xf>
    <xf numFmtId="0" fontId="64" fillId="0" borderId="0" xfId="2" applyFont="1"/>
    <xf numFmtId="0" fontId="44" fillId="0" borderId="0" xfId="1" applyFont="1"/>
    <xf numFmtId="0" fontId="34" fillId="0" borderId="0" xfId="1" applyFont="1"/>
    <xf numFmtId="0" fontId="34" fillId="5" borderId="38" xfId="1" applyFont="1" applyFill="1" applyBorder="1" applyAlignment="1">
      <alignment horizontal="center" vertical="center"/>
    </xf>
    <xf numFmtId="1" fontId="2" fillId="0" borderId="7" xfId="7" applyNumberFormat="1" applyFont="1" applyBorder="1" applyAlignment="1">
      <alignment horizontal="left" vertical="center" indent="1"/>
    </xf>
    <xf numFmtId="3" fontId="2" fillId="0" borderId="21" xfId="1" applyNumberFormat="1" applyFont="1" applyBorder="1" applyAlignment="1">
      <alignment horizontal="right" vertical="center" indent="1"/>
    </xf>
    <xf numFmtId="0" fontId="2" fillId="0" borderId="0" xfId="1" applyFont="1" applyAlignment="1">
      <alignment vertical="center"/>
    </xf>
    <xf numFmtId="0" fontId="2" fillId="0" borderId="0" xfId="1" applyFont="1"/>
    <xf numFmtId="1" fontId="34" fillId="5" borderId="49" xfId="7" applyNumberFormat="1" applyFont="1" applyFill="1" applyBorder="1" applyAlignment="1">
      <alignment horizontal="left" vertical="center" indent="1"/>
    </xf>
    <xf numFmtId="3" fontId="44" fillId="5" borderId="38" xfId="1" applyNumberFormat="1" applyFont="1" applyFill="1" applyBorder="1" applyAlignment="1">
      <alignment horizontal="right" vertical="center" indent="1"/>
    </xf>
    <xf numFmtId="0" fontId="2" fillId="0" borderId="38" xfId="1" applyFont="1" applyBorder="1" applyAlignment="1">
      <alignment horizontal="left" vertical="center" indent="1"/>
    </xf>
    <xf numFmtId="3" fontId="2" fillId="0" borderId="38" xfId="1" applyNumberFormat="1" applyFont="1" applyBorder="1" applyAlignment="1">
      <alignment horizontal="right" vertical="center" indent="1"/>
    </xf>
    <xf numFmtId="166" fontId="44" fillId="5" borderId="38" xfId="1" applyNumberFormat="1" applyFont="1" applyFill="1" applyBorder="1" applyAlignment="1">
      <alignment horizontal="right" vertical="center" indent="1"/>
    </xf>
    <xf numFmtId="0" fontId="33" fillId="0" borderId="0" xfId="8"/>
    <xf numFmtId="165" fontId="33" fillId="0" borderId="0" xfId="8" applyNumberFormat="1" applyAlignment="1">
      <alignment horizontal="center"/>
    </xf>
    <xf numFmtId="0" fontId="33" fillId="5" borderId="4" xfId="8" applyFill="1" applyBorder="1"/>
    <xf numFmtId="0" fontId="33" fillId="5" borderId="1" xfId="8" applyFill="1" applyBorder="1"/>
    <xf numFmtId="165" fontId="33" fillId="5" borderId="1" xfId="8" applyNumberFormat="1" applyFill="1" applyBorder="1" applyAlignment="1">
      <alignment horizontal="center"/>
    </xf>
    <xf numFmtId="0" fontId="33" fillId="5" borderId="5" xfId="8" applyFill="1" applyBorder="1"/>
    <xf numFmtId="0" fontId="22" fillId="5" borderId="22" xfId="8" applyFont="1" applyFill="1" applyBorder="1"/>
    <xf numFmtId="0" fontId="22" fillId="5" borderId="64" xfId="8" applyFont="1" applyFill="1" applyBorder="1"/>
    <xf numFmtId="165" fontId="22" fillId="5" borderId="64" xfId="8" applyNumberFormat="1" applyFont="1" applyFill="1" applyBorder="1" applyAlignment="1">
      <alignment horizontal="center"/>
    </xf>
    <xf numFmtId="0" fontId="22" fillId="5" borderId="25" xfId="8" applyFont="1" applyFill="1" applyBorder="1"/>
    <xf numFmtId="0" fontId="22" fillId="0" borderId="41" xfId="8" applyFont="1" applyBorder="1"/>
    <xf numFmtId="0" fontId="22" fillId="0" borderId="56" xfId="8" applyFont="1" applyBorder="1" applyAlignment="1">
      <alignment horizontal="right" indent="1"/>
    </xf>
    <xf numFmtId="0" fontId="22" fillId="0" borderId="42" xfId="8" applyFont="1" applyBorder="1" applyAlignment="1">
      <alignment horizontal="center"/>
    </xf>
    <xf numFmtId="0" fontId="22" fillId="0" borderId="30" xfId="8" applyFont="1" applyBorder="1" applyAlignment="1">
      <alignment horizontal="left" indent="1"/>
    </xf>
    <xf numFmtId="3" fontId="2" fillId="0" borderId="65" xfId="8" applyNumberFormat="1" applyFont="1" applyBorder="1" applyAlignment="1">
      <alignment horizontal="right" indent="1"/>
    </xf>
    <xf numFmtId="3" fontId="2" fillId="0" borderId="66" xfId="8" applyNumberFormat="1" applyFont="1" applyBorder="1" applyAlignment="1">
      <alignment horizontal="right" indent="1"/>
    </xf>
    <xf numFmtId="165" fontId="2" fillId="0" borderId="67" xfId="8" applyNumberFormat="1" applyFont="1" applyBorder="1" applyAlignment="1">
      <alignment horizontal="center"/>
    </xf>
    <xf numFmtId="0" fontId="22" fillId="0" borderId="13" xfId="8" applyFont="1" applyBorder="1" applyAlignment="1">
      <alignment horizontal="left" indent="1"/>
    </xf>
    <xf numFmtId="3" fontId="2" fillId="0" borderId="41" xfId="8" applyNumberFormat="1" applyFont="1" applyBorder="1" applyAlignment="1">
      <alignment horizontal="right" indent="1"/>
    </xf>
    <xf numFmtId="3" fontId="2" fillId="0" borderId="56" xfId="8" applyNumberFormat="1" applyFont="1" applyBorder="1" applyAlignment="1">
      <alignment horizontal="right" indent="1"/>
    </xf>
    <xf numFmtId="165" fontId="2" fillId="0" borderId="42" xfId="8" applyNumberFormat="1" applyFont="1" applyBorder="1" applyAlignment="1">
      <alignment horizontal="center"/>
    </xf>
    <xf numFmtId="3" fontId="2" fillId="0" borderId="63" xfId="8" applyNumberFormat="1" applyFont="1" applyBorder="1" applyAlignment="1">
      <alignment horizontal="right" indent="1"/>
    </xf>
    <xf numFmtId="3" fontId="2" fillId="0" borderId="68" xfId="8" applyNumberFormat="1" applyFont="1" applyBorder="1" applyAlignment="1">
      <alignment horizontal="right" indent="1"/>
    </xf>
    <xf numFmtId="165" fontId="2" fillId="0" borderId="69" xfId="8" applyNumberFormat="1" applyFont="1" applyBorder="1" applyAlignment="1">
      <alignment horizontal="center"/>
    </xf>
    <xf numFmtId="0" fontId="22" fillId="5" borderId="30" xfId="8" applyFont="1" applyFill="1" applyBorder="1" applyAlignment="1">
      <alignment horizontal="left" indent="1"/>
    </xf>
    <xf numFmtId="0" fontId="2" fillId="5" borderId="63" xfId="8" applyFont="1" applyFill="1" applyBorder="1"/>
    <xf numFmtId="0" fontId="2" fillId="5" borderId="68" xfId="8" applyFont="1" applyFill="1" applyBorder="1"/>
    <xf numFmtId="165" fontId="2" fillId="5" borderId="69" xfId="8" applyNumberFormat="1" applyFont="1" applyFill="1" applyBorder="1" applyAlignment="1">
      <alignment horizontal="center"/>
    </xf>
    <xf numFmtId="0" fontId="22" fillId="0" borderId="35" xfId="8" applyFont="1" applyBorder="1" applyAlignment="1">
      <alignment horizontal="left" wrapText="1" indent="1"/>
    </xf>
    <xf numFmtId="164" fontId="2" fillId="0" borderId="61" xfId="8" applyNumberFormat="1" applyFont="1" applyBorder="1" applyAlignment="1">
      <alignment horizontal="center" vertical="center"/>
    </xf>
    <xf numFmtId="164" fontId="2" fillId="0" borderId="70" xfId="8" applyNumberFormat="1" applyFont="1" applyBorder="1" applyAlignment="1">
      <alignment horizontal="center" vertical="center"/>
    </xf>
    <xf numFmtId="165" fontId="2" fillId="0" borderId="71" xfId="8" applyNumberFormat="1" applyFont="1" applyBorder="1" applyAlignment="1">
      <alignment horizontal="center"/>
    </xf>
    <xf numFmtId="0" fontId="44" fillId="0" borderId="0" xfId="8" applyFont="1"/>
    <xf numFmtId="0" fontId="2" fillId="0" borderId="0" xfId="8" applyFont="1"/>
    <xf numFmtId="165" fontId="2" fillId="0" borderId="0" xfId="8" applyNumberFormat="1" applyFont="1" applyAlignment="1">
      <alignment horizontal="center"/>
    </xf>
    <xf numFmtId="0" fontId="44" fillId="0" borderId="0" xfId="1" applyFont="1" applyAlignment="1">
      <alignment horizontal="center"/>
    </xf>
    <xf numFmtId="3" fontId="2" fillId="0" borderId="0" xfId="1" applyNumberFormat="1" applyFont="1"/>
    <xf numFmtId="2" fontId="2" fillId="0" borderId="0" xfId="1" applyNumberFormat="1" applyFont="1"/>
    <xf numFmtId="3" fontId="65" fillId="8" borderId="49" xfId="1" applyNumberFormat="1" applyFont="1" applyFill="1" applyBorder="1" applyAlignment="1">
      <alignment horizontal="center" vertical="center" textRotation="180"/>
    </xf>
    <xf numFmtId="3" fontId="65" fillId="8" borderId="50" xfId="1" applyNumberFormat="1" applyFont="1" applyFill="1" applyBorder="1" applyAlignment="1">
      <alignment horizontal="center" vertical="center" textRotation="180" wrapText="1"/>
    </xf>
    <xf numFmtId="3" fontId="65" fillId="8" borderId="72" xfId="1" applyNumberFormat="1" applyFont="1" applyFill="1" applyBorder="1" applyAlignment="1">
      <alignment horizontal="center" vertical="center" textRotation="180"/>
    </xf>
    <xf numFmtId="3" fontId="65" fillId="8" borderId="73" xfId="1" applyNumberFormat="1" applyFont="1" applyFill="1" applyBorder="1" applyAlignment="1">
      <alignment horizontal="center" vertical="center" textRotation="180" wrapText="1"/>
    </xf>
    <xf numFmtId="3" fontId="65" fillId="8" borderId="50" xfId="1" applyNumberFormat="1" applyFont="1" applyFill="1" applyBorder="1" applyAlignment="1">
      <alignment horizontal="center" vertical="center" textRotation="180"/>
    </xf>
    <xf numFmtId="3" fontId="65" fillId="8" borderId="51" xfId="1" applyNumberFormat="1" applyFont="1" applyFill="1" applyBorder="1" applyAlignment="1">
      <alignment horizontal="center" vertical="center" textRotation="180" wrapText="1"/>
    </xf>
    <xf numFmtId="3" fontId="66" fillId="9" borderId="49" xfId="1" applyNumberFormat="1" applyFont="1" applyFill="1" applyBorder="1" applyAlignment="1">
      <alignment horizontal="center" vertical="center" textRotation="180"/>
    </xf>
    <xf numFmtId="3" fontId="66" fillId="9" borderId="50" xfId="1" applyNumberFormat="1" applyFont="1" applyFill="1" applyBorder="1" applyAlignment="1">
      <alignment horizontal="center" vertical="center" textRotation="180" wrapText="1"/>
    </xf>
    <xf numFmtId="3" fontId="66" fillId="9" borderId="72" xfId="1" applyNumberFormat="1" applyFont="1" applyFill="1" applyBorder="1" applyAlignment="1">
      <alignment horizontal="center" vertical="center" textRotation="180"/>
    </xf>
    <xf numFmtId="3" fontId="66" fillId="9" borderId="73" xfId="1" applyNumberFormat="1" applyFont="1" applyFill="1" applyBorder="1" applyAlignment="1">
      <alignment horizontal="center" vertical="center" textRotation="180" wrapText="1"/>
    </xf>
    <xf numFmtId="3" fontId="66" fillId="9" borderId="50" xfId="1" applyNumberFormat="1" applyFont="1" applyFill="1" applyBorder="1" applyAlignment="1">
      <alignment horizontal="center" vertical="center" textRotation="180"/>
    </xf>
    <xf numFmtId="3" fontId="66" fillId="9" borderId="51" xfId="1" applyNumberFormat="1" applyFont="1" applyFill="1" applyBorder="1" applyAlignment="1">
      <alignment horizontal="center" vertical="center" textRotation="180" wrapText="1"/>
    </xf>
    <xf numFmtId="3" fontId="18" fillId="10" borderId="49" xfId="1" applyNumberFormat="1" applyFont="1" applyFill="1" applyBorder="1" applyAlignment="1">
      <alignment horizontal="center" vertical="center" textRotation="180"/>
    </xf>
    <xf numFmtId="3" fontId="18" fillId="10" borderId="50" xfId="1" applyNumberFormat="1" applyFont="1" applyFill="1" applyBorder="1" applyAlignment="1">
      <alignment horizontal="center" vertical="center" textRotation="180" wrapText="1"/>
    </xf>
    <xf numFmtId="3" fontId="18" fillId="10" borderId="72" xfId="1" applyNumberFormat="1" applyFont="1" applyFill="1" applyBorder="1" applyAlignment="1">
      <alignment horizontal="center" vertical="center" textRotation="180"/>
    </xf>
    <xf numFmtId="3" fontId="18" fillId="10" borderId="73" xfId="1" applyNumberFormat="1" applyFont="1" applyFill="1" applyBorder="1" applyAlignment="1">
      <alignment horizontal="center" vertical="center" textRotation="180" wrapText="1"/>
    </xf>
    <xf numFmtId="3" fontId="18" fillId="10" borderId="50" xfId="1" applyNumberFormat="1" applyFont="1" applyFill="1" applyBorder="1" applyAlignment="1">
      <alignment horizontal="center" vertical="center" textRotation="180"/>
    </xf>
    <xf numFmtId="3" fontId="18" fillId="10" borderId="51" xfId="1" applyNumberFormat="1" applyFont="1" applyFill="1" applyBorder="1" applyAlignment="1">
      <alignment horizontal="center" vertical="center" textRotation="180" wrapText="1"/>
    </xf>
    <xf numFmtId="0" fontId="2" fillId="0" borderId="0" xfId="1" applyFont="1" applyAlignment="1">
      <alignment vertical="top"/>
    </xf>
    <xf numFmtId="3" fontId="67" fillId="0" borderId="26" xfId="1" applyNumberFormat="1" applyFont="1" applyBorder="1"/>
    <xf numFmtId="2" fontId="67" fillId="0" borderId="28" xfId="1" applyNumberFormat="1" applyFont="1" applyBorder="1"/>
    <xf numFmtId="3" fontId="67" fillId="0" borderId="10" xfId="1" applyNumberFormat="1" applyFont="1" applyBorder="1"/>
    <xf numFmtId="3" fontId="67" fillId="0" borderId="27" xfId="1" applyNumberFormat="1" applyFont="1" applyBorder="1"/>
    <xf numFmtId="3" fontId="68" fillId="0" borderId="26" xfId="1" applyNumberFormat="1" applyFont="1" applyBorder="1"/>
    <xf numFmtId="2" fontId="68" fillId="0" borderId="27" xfId="1" applyNumberFormat="1" applyFont="1" applyBorder="1"/>
    <xf numFmtId="3" fontId="68" fillId="0" borderId="10" xfId="1" applyNumberFormat="1" applyFont="1" applyBorder="1"/>
    <xf numFmtId="2" fontId="68" fillId="0" borderId="28" xfId="1" applyNumberFormat="1" applyFont="1" applyBorder="1"/>
    <xf numFmtId="3" fontId="68" fillId="0" borderId="27" xfId="1" applyNumberFormat="1" applyFont="1" applyBorder="1"/>
    <xf numFmtId="2" fontId="68" fillId="0" borderId="11" xfId="1" applyNumberFormat="1" applyFont="1" applyBorder="1"/>
    <xf numFmtId="3" fontId="69" fillId="0" borderId="26" xfId="1" applyNumberFormat="1" applyFont="1" applyBorder="1"/>
    <xf numFmtId="2" fontId="69" fillId="0" borderId="27" xfId="1" applyNumberFormat="1" applyFont="1" applyBorder="1"/>
    <xf numFmtId="3" fontId="69" fillId="0" borderId="10" xfId="1" applyNumberFormat="1" applyFont="1" applyBorder="1"/>
    <xf numFmtId="2" fontId="69" fillId="0" borderId="28" xfId="1" applyNumberFormat="1" applyFont="1" applyBorder="1"/>
    <xf numFmtId="3" fontId="69" fillId="0" borderId="27" xfId="1" applyNumberFormat="1" applyFont="1" applyBorder="1"/>
    <xf numFmtId="2" fontId="69" fillId="0" borderId="11" xfId="1" applyNumberFormat="1" applyFont="1" applyBorder="1"/>
    <xf numFmtId="3" fontId="67" fillId="0" borderId="22" xfId="1" applyNumberFormat="1" applyFont="1" applyBorder="1"/>
    <xf numFmtId="2" fontId="67" fillId="0" borderId="23" xfId="1" applyNumberFormat="1" applyFont="1" applyBorder="1"/>
    <xf numFmtId="3" fontId="67" fillId="0" borderId="24" xfId="1" applyNumberFormat="1" applyFont="1" applyBorder="1"/>
    <xf numFmtId="3" fontId="67" fillId="0" borderId="64" xfId="1" applyNumberFormat="1" applyFont="1" applyBorder="1"/>
    <xf numFmtId="3" fontId="68" fillId="0" borderId="22" xfId="1" applyNumberFormat="1" applyFont="1" applyBorder="1"/>
    <xf numFmtId="2" fontId="68" fillId="0" borderId="64" xfId="1" applyNumberFormat="1" applyFont="1" applyBorder="1"/>
    <xf numFmtId="3" fontId="68" fillId="0" borderId="24" xfId="1" applyNumberFormat="1" applyFont="1" applyBorder="1"/>
    <xf numFmtId="2" fontId="68" fillId="0" borderId="23" xfId="1" applyNumberFormat="1" applyFont="1" applyBorder="1"/>
    <xf numFmtId="3" fontId="68" fillId="0" borderId="64" xfId="1" applyNumberFormat="1" applyFont="1" applyBorder="1"/>
    <xf numFmtId="2" fontId="68" fillId="0" borderId="25" xfId="1" applyNumberFormat="1" applyFont="1" applyBorder="1"/>
    <xf numFmtId="3" fontId="69" fillId="0" borderId="22" xfId="1" applyNumberFormat="1" applyFont="1" applyBorder="1"/>
    <xf numFmtId="2" fontId="69" fillId="0" borderId="64" xfId="1" applyNumberFormat="1" applyFont="1" applyBorder="1"/>
    <xf numFmtId="3" fontId="69" fillId="0" borderId="24" xfId="1" applyNumberFormat="1" applyFont="1" applyBorder="1"/>
    <xf numFmtId="2" fontId="69" fillId="0" borderId="23" xfId="1" applyNumberFormat="1" applyFont="1" applyBorder="1"/>
    <xf numFmtId="3" fontId="69" fillId="0" borderId="64" xfId="1" applyNumberFormat="1" applyFont="1" applyBorder="1"/>
    <xf numFmtId="2" fontId="69" fillId="0" borderId="25" xfId="1" applyNumberFormat="1" applyFont="1" applyBorder="1"/>
    <xf numFmtId="3" fontId="67" fillId="11" borderId="30" xfId="1" applyNumberFormat="1" applyFont="1" applyFill="1" applyBorder="1"/>
    <xf numFmtId="2" fontId="67" fillId="11" borderId="33" xfId="1" applyNumberFormat="1" applyFont="1" applyFill="1" applyBorder="1"/>
    <xf numFmtId="3" fontId="67" fillId="11" borderId="31" xfId="1" applyNumberFormat="1" applyFont="1" applyFill="1" applyBorder="1"/>
    <xf numFmtId="3" fontId="67" fillId="11" borderId="0" xfId="1" applyNumberFormat="1" applyFont="1" applyFill="1" applyBorder="1"/>
    <xf numFmtId="3" fontId="68" fillId="11" borderId="30" xfId="1" applyNumberFormat="1" applyFont="1" applyFill="1" applyBorder="1"/>
    <xf numFmtId="2" fontId="68" fillId="11" borderId="0" xfId="1" applyNumberFormat="1" applyFont="1" applyFill="1" applyBorder="1"/>
    <xf numFmtId="3" fontId="68" fillId="11" borderId="31" xfId="1" applyNumberFormat="1" applyFont="1" applyFill="1" applyBorder="1"/>
    <xf numFmtId="2" fontId="68" fillId="11" borderId="33" xfId="1" applyNumberFormat="1" applyFont="1" applyFill="1" applyBorder="1"/>
    <xf numFmtId="3" fontId="68" fillId="11" borderId="0" xfId="1" applyNumberFormat="1" applyFont="1" applyFill="1" applyBorder="1"/>
    <xf numFmtId="2" fontId="68" fillId="11" borderId="32" xfId="1" applyNumberFormat="1" applyFont="1" applyFill="1" applyBorder="1"/>
    <xf numFmtId="3" fontId="69" fillId="11" borderId="30" xfId="1" applyNumberFormat="1" applyFont="1" applyFill="1" applyBorder="1"/>
    <xf numFmtId="2" fontId="69" fillId="11" borderId="0" xfId="1" applyNumberFormat="1" applyFont="1" applyFill="1" applyBorder="1"/>
    <xf numFmtId="3" fontId="69" fillId="11" borderId="31" xfId="1" applyNumberFormat="1" applyFont="1" applyFill="1" applyBorder="1"/>
    <xf numFmtId="2" fontId="69" fillId="11" borderId="33" xfId="1" applyNumberFormat="1" applyFont="1" applyFill="1" applyBorder="1"/>
    <xf numFmtId="3" fontId="69" fillId="11" borderId="0" xfId="1" applyNumberFormat="1" applyFont="1" applyFill="1" applyBorder="1"/>
    <xf numFmtId="2" fontId="69" fillId="11" borderId="32" xfId="1" applyNumberFormat="1" applyFont="1" applyFill="1" applyBorder="1"/>
    <xf numFmtId="3" fontId="67" fillId="11" borderId="22" xfId="1" applyNumberFormat="1" applyFont="1" applyFill="1" applyBorder="1"/>
    <xf numFmtId="2" fontId="67" fillId="11" borderId="23" xfId="1" applyNumberFormat="1" applyFont="1" applyFill="1" applyBorder="1"/>
    <xf numFmtId="3" fontId="67" fillId="11" borderId="24" xfId="1" applyNumberFormat="1" applyFont="1" applyFill="1" applyBorder="1"/>
    <xf numFmtId="3" fontId="67" fillId="11" borderId="64" xfId="1" applyNumberFormat="1" applyFont="1" applyFill="1" applyBorder="1"/>
    <xf numFmtId="3" fontId="68" fillId="11" borderId="22" xfId="1" applyNumberFormat="1" applyFont="1" applyFill="1" applyBorder="1"/>
    <xf numFmtId="2" fontId="68" fillId="11" borderId="64" xfId="1" applyNumberFormat="1" applyFont="1" applyFill="1" applyBorder="1"/>
    <xf numFmtId="3" fontId="68" fillId="11" borderId="24" xfId="1" applyNumberFormat="1" applyFont="1" applyFill="1" applyBorder="1"/>
    <xf numFmtId="2" fontId="68" fillId="11" borderId="23" xfId="1" applyNumberFormat="1" applyFont="1" applyFill="1" applyBorder="1"/>
    <xf numFmtId="3" fontId="68" fillId="11" borderId="64" xfId="1" applyNumberFormat="1" applyFont="1" applyFill="1" applyBorder="1"/>
    <xf numFmtId="2" fontId="68" fillId="11" borderId="25" xfId="1" applyNumberFormat="1" applyFont="1" applyFill="1" applyBorder="1"/>
    <xf numFmtId="3" fontId="69" fillId="11" borderId="22" xfId="1" applyNumberFormat="1" applyFont="1" applyFill="1" applyBorder="1"/>
    <xf numFmtId="2" fontId="69" fillId="11" borderId="64" xfId="1" applyNumberFormat="1" applyFont="1" applyFill="1" applyBorder="1"/>
    <xf numFmtId="3" fontId="69" fillId="11" borderId="24" xfId="1" applyNumberFormat="1" applyFont="1" applyFill="1" applyBorder="1"/>
    <xf numFmtId="2" fontId="69" fillId="11" borderId="23" xfId="1" applyNumberFormat="1" applyFont="1" applyFill="1" applyBorder="1"/>
    <xf numFmtId="3" fontId="69" fillId="11" borderId="64" xfId="1" applyNumberFormat="1" applyFont="1" applyFill="1" applyBorder="1"/>
    <xf numFmtId="2" fontId="69" fillId="11" borderId="25" xfId="1" applyNumberFormat="1" applyFont="1" applyFill="1" applyBorder="1"/>
    <xf numFmtId="3" fontId="67" fillId="11" borderId="26" xfId="1" applyNumberFormat="1" applyFont="1" applyFill="1" applyBorder="1"/>
    <xf numFmtId="2" fontId="67" fillId="11" borderId="28" xfId="1" applyNumberFormat="1" applyFont="1" applyFill="1" applyBorder="1"/>
    <xf numFmtId="3" fontId="67" fillId="11" borderId="10" xfId="1" applyNumberFormat="1" applyFont="1" applyFill="1" applyBorder="1"/>
    <xf numFmtId="3" fontId="67" fillId="11" borderId="27" xfId="1" applyNumberFormat="1" applyFont="1" applyFill="1" applyBorder="1"/>
    <xf numFmtId="3" fontId="68" fillId="11" borderId="26" xfId="1" applyNumberFormat="1" applyFont="1" applyFill="1" applyBorder="1"/>
    <xf numFmtId="2" fontId="68" fillId="11" borderId="27" xfId="1" applyNumberFormat="1" applyFont="1" applyFill="1" applyBorder="1"/>
    <xf numFmtId="3" fontId="68" fillId="11" borderId="10" xfId="1" applyNumberFormat="1" applyFont="1" applyFill="1" applyBorder="1"/>
    <xf numFmtId="2" fontId="68" fillId="11" borderId="28" xfId="1" applyNumberFormat="1" applyFont="1" applyFill="1" applyBorder="1"/>
    <xf numFmtId="3" fontId="68" fillId="11" borderId="27" xfId="1" applyNumberFormat="1" applyFont="1" applyFill="1" applyBorder="1"/>
    <xf numFmtId="2" fontId="68" fillId="11" borderId="11" xfId="1" applyNumberFormat="1" applyFont="1" applyFill="1" applyBorder="1"/>
    <xf numFmtId="3" fontId="69" fillId="11" borderId="26" xfId="1" applyNumberFormat="1" applyFont="1" applyFill="1" applyBorder="1"/>
    <xf numFmtId="2" fontId="69" fillId="11" borderId="27" xfId="1" applyNumberFormat="1" applyFont="1" applyFill="1" applyBorder="1"/>
    <xf numFmtId="3" fontId="69" fillId="11" borderId="10" xfId="1" applyNumberFormat="1" applyFont="1" applyFill="1" applyBorder="1"/>
    <xf numFmtId="2" fontId="69" fillId="11" borderId="28" xfId="1" applyNumberFormat="1" applyFont="1" applyFill="1" applyBorder="1"/>
    <xf numFmtId="3" fontId="69" fillId="11" borderId="27" xfId="1" applyNumberFormat="1" applyFont="1" applyFill="1" applyBorder="1"/>
    <xf numFmtId="2" fontId="69" fillId="11" borderId="11" xfId="1" applyNumberFormat="1" applyFont="1" applyFill="1" applyBorder="1"/>
    <xf numFmtId="3" fontId="67" fillId="0" borderId="30" xfId="1" applyNumberFormat="1" applyFont="1" applyBorder="1"/>
    <xf numFmtId="2" fontId="67" fillId="0" borderId="33" xfId="1" applyNumberFormat="1" applyFont="1" applyBorder="1"/>
    <xf numFmtId="3" fontId="67" fillId="0" borderId="31" xfId="1" applyNumberFormat="1" applyFont="1" applyBorder="1"/>
    <xf numFmtId="3" fontId="67" fillId="0" borderId="0" xfId="1" applyNumberFormat="1" applyFont="1" applyBorder="1"/>
    <xf numFmtId="3" fontId="68" fillId="0" borderId="30" xfId="1" applyNumberFormat="1" applyFont="1" applyBorder="1"/>
    <xf numFmtId="2" fontId="68" fillId="0" borderId="0" xfId="1" applyNumberFormat="1" applyFont="1" applyBorder="1"/>
    <xf numFmtId="3" fontId="68" fillId="0" borderId="31" xfId="1" applyNumberFormat="1" applyFont="1" applyBorder="1"/>
    <xf numFmtId="2" fontId="68" fillId="0" borderId="33" xfId="1" applyNumberFormat="1" applyFont="1" applyBorder="1"/>
    <xf numFmtId="3" fontId="68" fillId="0" borderId="0" xfId="1" applyNumberFormat="1" applyFont="1" applyBorder="1"/>
    <xf numFmtId="2" fontId="68" fillId="0" borderId="32" xfId="1" applyNumberFormat="1" applyFont="1" applyBorder="1"/>
    <xf numFmtId="3" fontId="69" fillId="0" borderId="30" xfId="1" applyNumberFormat="1" applyFont="1" applyBorder="1"/>
    <xf numFmtId="2" fontId="69" fillId="0" borderId="0" xfId="1" applyNumberFormat="1" applyFont="1" applyBorder="1"/>
    <xf numFmtId="3" fontId="69" fillId="0" borderId="31" xfId="1" applyNumberFormat="1" applyFont="1" applyBorder="1"/>
    <xf numFmtId="2" fontId="69" fillId="0" borderId="33" xfId="1" applyNumberFormat="1" applyFont="1" applyBorder="1"/>
    <xf numFmtId="3" fontId="69" fillId="0" borderId="0" xfId="1" applyNumberFormat="1" applyFont="1" applyBorder="1"/>
    <xf numFmtId="2" fontId="69" fillId="0" borderId="32" xfId="1" applyNumberFormat="1" applyFont="1" applyBorder="1"/>
    <xf numFmtId="3" fontId="67" fillId="8" borderId="4" xfId="1" applyNumberFormat="1" applyFont="1" applyFill="1" applyBorder="1"/>
    <xf numFmtId="2" fontId="67" fillId="8" borderId="20" xfId="1" applyNumberFormat="1" applyFont="1" applyFill="1" applyBorder="1"/>
    <xf numFmtId="3" fontId="67" fillId="8" borderId="19" xfId="1" applyNumberFormat="1" applyFont="1" applyFill="1" applyBorder="1"/>
    <xf numFmtId="3" fontId="67" fillId="8" borderId="1" xfId="1" applyNumberFormat="1" applyFont="1" applyFill="1" applyBorder="1"/>
    <xf numFmtId="3" fontId="68" fillId="9" borderId="4" xfId="1" applyNumberFormat="1" applyFont="1" applyFill="1" applyBorder="1"/>
    <xf numFmtId="2" fontId="68" fillId="9" borderId="1" xfId="1" applyNumberFormat="1" applyFont="1" applyFill="1" applyBorder="1"/>
    <xf numFmtId="3" fontId="68" fillId="9" borderId="19" xfId="1" applyNumberFormat="1" applyFont="1" applyFill="1" applyBorder="1"/>
    <xf numFmtId="2" fontId="68" fillId="9" borderId="20" xfId="1" applyNumberFormat="1" applyFont="1" applyFill="1" applyBorder="1"/>
    <xf numFmtId="3" fontId="68" fillId="9" borderId="1" xfId="1" applyNumberFormat="1" applyFont="1" applyFill="1" applyBorder="1"/>
    <xf numFmtId="2" fontId="68" fillId="9" borderId="5" xfId="1" applyNumberFormat="1" applyFont="1" applyFill="1" applyBorder="1"/>
    <xf numFmtId="3" fontId="69" fillId="10" borderId="4" xfId="1" applyNumberFormat="1" applyFont="1" applyFill="1" applyBorder="1"/>
    <xf numFmtId="2" fontId="69" fillId="10" borderId="1" xfId="1" applyNumberFormat="1" applyFont="1" applyFill="1" applyBorder="1"/>
    <xf numFmtId="3" fontId="69" fillId="10" borderId="19" xfId="1" applyNumberFormat="1" applyFont="1" applyFill="1" applyBorder="1"/>
    <xf numFmtId="2" fontId="69" fillId="10" borderId="20" xfId="1" applyNumberFormat="1" applyFont="1" applyFill="1" applyBorder="1"/>
    <xf numFmtId="3" fontId="69" fillId="10" borderId="1" xfId="1" applyNumberFormat="1" applyFont="1" applyFill="1" applyBorder="1"/>
    <xf numFmtId="2" fontId="69" fillId="10" borderId="5" xfId="1" applyNumberFormat="1" applyFont="1" applyFill="1" applyBorder="1"/>
    <xf numFmtId="3" fontId="67" fillId="8" borderId="35" xfId="1" applyNumberFormat="1" applyFont="1" applyFill="1" applyBorder="1"/>
    <xf numFmtId="2" fontId="67" fillId="8" borderId="36" xfId="1" applyNumberFormat="1" applyFont="1" applyFill="1" applyBorder="1"/>
    <xf numFmtId="3" fontId="67" fillId="8" borderId="16" xfId="1" applyNumberFormat="1" applyFont="1" applyFill="1" applyBorder="1"/>
    <xf numFmtId="3" fontId="67" fillId="8" borderId="2" xfId="1" applyNumberFormat="1" applyFont="1" applyFill="1" applyBorder="1"/>
    <xf numFmtId="3" fontId="68" fillId="9" borderId="35" xfId="1" applyNumberFormat="1" applyFont="1" applyFill="1" applyBorder="1"/>
    <xf numFmtId="2" fontId="68" fillId="9" borderId="2" xfId="1" applyNumberFormat="1" applyFont="1" applyFill="1" applyBorder="1"/>
    <xf numFmtId="3" fontId="68" fillId="9" borderId="16" xfId="1" applyNumberFormat="1" applyFont="1" applyFill="1" applyBorder="1"/>
    <xf numFmtId="2" fontId="68" fillId="9" borderId="36" xfId="1" applyNumberFormat="1" applyFont="1" applyFill="1" applyBorder="1"/>
    <xf numFmtId="3" fontId="68" fillId="9" borderId="2" xfId="1" applyNumberFormat="1" applyFont="1" applyFill="1" applyBorder="1"/>
    <xf numFmtId="2" fontId="68" fillId="9" borderId="17" xfId="1" applyNumberFormat="1" applyFont="1" applyFill="1" applyBorder="1"/>
    <xf numFmtId="3" fontId="69" fillId="10" borderId="35" xfId="1" applyNumberFormat="1" applyFont="1" applyFill="1" applyBorder="1"/>
    <xf numFmtId="2" fontId="69" fillId="10" borderId="2" xfId="1" applyNumberFormat="1" applyFont="1" applyFill="1" applyBorder="1"/>
    <xf numFmtId="3" fontId="69" fillId="10" borderId="16" xfId="1" applyNumberFormat="1" applyFont="1" applyFill="1" applyBorder="1"/>
    <xf numFmtId="2" fontId="69" fillId="10" borderId="36" xfId="1" applyNumberFormat="1" applyFont="1" applyFill="1" applyBorder="1"/>
    <xf numFmtId="3" fontId="69" fillId="10" borderId="2" xfId="1" applyNumberFormat="1" applyFont="1" applyFill="1" applyBorder="1"/>
    <xf numFmtId="2" fontId="69" fillId="10" borderId="17" xfId="1" applyNumberFormat="1" applyFont="1" applyFill="1" applyBorder="1"/>
    <xf numFmtId="0" fontId="32" fillId="0" borderId="0" xfId="1" applyFont="1" applyAlignment="1">
      <alignment horizontal="centerContinuous" vertical="center"/>
    </xf>
    <xf numFmtId="0" fontId="71" fillId="0" borderId="0" xfId="1" applyFont="1" applyAlignment="1">
      <alignment vertical="center"/>
    </xf>
    <xf numFmtId="0" fontId="70" fillId="3" borderId="38" xfId="1" applyFont="1" applyFill="1" applyBorder="1" applyAlignment="1">
      <alignment horizontal="centerContinuous" vertical="center"/>
    </xf>
    <xf numFmtId="0" fontId="72" fillId="3" borderId="38" xfId="1" applyFont="1" applyFill="1" applyBorder="1" applyAlignment="1">
      <alignment horizontal="centerContinuous" vertical="center"/>
    </xf>
    <xf numFmtId="0" fontId="62" fillId="0" borderId="0" xfId="1" applyFont="1" applyFill="1"/>
    <xf numFmtId="0" fontId="62" fillId="0" borderId="0" xfId="1" applyFont="1"/>
    <xf numFmtId="0" fontId="72" fillId="3" borderId="3" xfId="1" applyFont="1" applyFill="1" applyBorder="1" applyAlignment="1">
      <alignment horizontal="centerContinuous" vertical="center"/>
    </xf>
    <xf numFmtId="0" fontId="32" fillId="0" borderId="0" xfId="1" applyFont="1" applyFill="1"/>
    <xf numFmtId="0" fontId="32" fillId="0" borderId="0" xfId="1" applyFont="1"/>
    <xf numFmtId="0" fontId="72" fillId="3" borderId="12" xfId="1" applyFont="1" applyFill="1" applyBorder="1" applyAlignment="1">
      <alignment horizontal="centerContinuous" vertical="center"/>
    </xf>
    <xf numFmtId="0" fontId="72" fillId="3" borderId="49" xfId="1" applyFont="1" applyFill="1" applyBorder="1" applyAlignment="1">
      <alignment horizontal="centerContinuous" vertical="center"/>
    </xf>
    <xf numFmtId="0" fontId="72" fillId="3" borderId="51" xfId="1" applyFont="1" applyFill="1" applyBorder="1" applyAlignment="1">
      <alignment horizontal="centerContinuous" vertical="center"/>
    </xf>
    <xf numFmtId="0" fontId="72" fillId="3" borderId="43" xfId="1" applyFont="1" applyFill="1" applyBorder="1" applyAlignment="1">
      <alignment horizontal="right" vertical="center" wrapText="1" indent="1"/>
    </xf>
    <xf numFmtId="0" fontId="72" fillId="3" borderId="44" xfId="1" applyFont="1" applyFill="1" applyBorder="1" applyAlignment="1">
      <alignment horizontal="left" vertical="center" wrapText="1" indent="1"/>
    </xf>
    <xf numFmtId="0" fontId="73" fillId="0" borderId="0" xfId="1" applyFont="1" applyFill="1" applyAlignment="1">
      <alignment horizontal="left" vertical="center" indent="1"/>
    </xf>
    <xf numFmtId="3" fontId="32" fillId="0" borderId="0" xfId="1" applyNumberFormat="1" applyFont="1" applyFill="1"/>
    <xf numFmtId="0" fontId="32" fillId="0" borderId="0" xfId="1" applyFont="1" applyFill="1" applyAlignment="1">
      <alignment horizontal="right" indent="3"/>
    </xf>
    <xf numFmtId="0" fontId="71" fillId="6" borderId="3" xfId="1" applyFont="1" applyFill="1" applyBorder="1" applyAlignment="1">
      <alignment horizontal="right" indent="1"/>
    </xf>
    <xf numFmtId="0" fontId="71" fillId="6" borderId="65" xfId="1" applyFont="1" applyFill="1" applyBorder="1" applyAlignment="1">
      <alignment horizontal="right" indent="1"/>
    </xf>
    <xf numFmtId="165" fontId="74" fillId="6" borderId="67" xfId="1" applyNumberFormat="1" applyFont="1" applyFill="1" applyBorder="1" applyAlignment="1">
      <alignment horizontal="right" indent="4"/>
    </xf>
    <xf numFmtId="3" fontId="71" fillId="6" borderId="3" xfId="1" applyNumberFormat="1" applyFont="1" applyFill="1" applyBorder="1" applyAlignment="1">
      <alignment horizontal="right" indent="1"/>
    </xf>
    <xf numFmtId="3" fontId="71" fillId="6" borderId="65" xfId="1" applyNumberFormat="1" applyFont="1" applyFill="1" applyBorder="1" applyAlignment="1">
      <alignment horizontal="right" indent="1"/>
    </xf>
    <xf numFmtId="0" fontId="71" fillId="0" borderId="0" xfId="1" applyFont="1"/>
    <xf numFmtId="0" fontId="71" fillId="6" borderId="34" xfId="1" applyFont="1" applyFill="1" applyBorder="1" applyAlignment="1">
      <alignment horizontal="right" indent="1"/>
    </xf>
    <xf numFmtId="0" fontId="71" fillId="6" borderId="47" xfId="1" applyFont="1" applyFill="1" applyBorder="1" applyAlignment="1">
      <alignment horizontal="right" indent="1"/>
    </xf>
    <xf numFmtId="165" fontId="74" fillId="6" borderId="48" xfId="1" applyNumberFormat="1" applyFont="1" applyFill="1" applyBorder="1" applyAlignment="1">
      <alignment horizontal="right" indent="4"/>
    </xf>
    <xf numFmtId="3" fontId="71" fillId="6" borderId="34" xfId="1" applyNumberFormat="1" applyFont="1" applyFill="1" applyBorder="1" applyAlignment="1">
      <alignment horizontal="right" indent="1"/>
    </xf>
    <xf numFmtId="3" fontId="71" fillId="6" borderId="47" xfId="1" applyNumberFormat="1" applyFont="1" applyFill="1" applyBorder="1" applyAlignment="1">
      <alignment horizontal="right" indent="1"/>
    </xf>
    <xf numFmtId="0" fontId="71" fillId="0" borderId="6" xfId="1" applyFont="1" applyBorder="1" applyAlignment="1">
      <alignment horizontal="right" indent="1"/>
    </xf>
    <xf numFmtId="0" fontId="71" fillId="0" borderId="63" xfId="1" applyFont="1" applyBorder="1" applyAlignment="1">
      <alignment horizontal="right" indent="1"/>
    </xf>
    <xf numFmtId="165" fontId="74" fillId="0" borderId="69" xfId="1" applyNumberFormat="1" applyFont="1" applyBorder="1" applyAlignment="1">
      <alignment horizontal="right" indent="4"/>
    </xf>
    <xf numFmtId="3" fontId="71" fillId="0" borderId="6" xfId="1" applyNumberFormat="1" applyFont="1" applyBorder="1" applyAlignment="1">
      <alignment horizontal="right" indent="1"/>
    </xf>
    <xf numFmtId="3" fontId="71" fillId="0" borderId="63" xfId="1" applyNumberFormat="1" applyFont="1" applyBorder="1" applyAlignment="1">
      <alignment horizontal="right" indent="1"/>
    </xf>
    <xf numFmtId="0" fontId="71" fillId="0" borderId="34" xfId="1" applyFont="1" applyBorder="1" applyAlignment="1">
      <alignment horizontal="right" indent="1"/>
    </xf>
    <xf numFmtId="0" fontId="71" fillId="0" borderId="47" xfId="1" applyFont="1" applyBorder="1" applyAlignment="1">
      <alignment horizontal="right" indent="1"/>
    </xf>
    <xf numFmtId="165" fontId="74" fillId="0" borderId="48" xfId="1" applyNumberFormat="1" applyFont="1" applyBorder="1" applyAlignment="1">
      <alignment horizontal="right" indent="4"/>
    </xf>
    <xf numFmtId="3" fontId="71" fillId="0" borderId="34" xfId="1" applyNumberFormat="1" applyFont="1" applyBorder="1" applyAlignment="1">
      <alignment horizontal="right" indent="1"/>
    </xf>
    <xf numFmtId="3" fontId="71" fillId="0" borderId="47" xfId="1" applyNumberFormat="1" applyFont="1" applyBorder="1" applyAlignment="1">
      <alignment horizontal="right" indent="1"/>
    </xf>
    <xf numFmtId="0" fontId="71" fillId="0" borderId="29" xfId="1" applyFont="1" applyBorder="1" applyAlignment="1">
      <alignment horizontal="right" indent="1"/>
    </xf>
    <xf numFmtId="0" fontId="71" fillId="0" borderId="62" xfId="1" applyFont="1" applyBorder="1" applyAlignment="1">
      <alignment horizontal="right" indent="1"/>
    </xf>
    <xf numFmtId="165" fontId="74" fillId="0" borderId="74" xfId="1" applyNumberFormat="1" applyFont="1" applyBorder="1" applyAlignment="1">
      <alignment horizontal="right" indent="4"/>
    </xf>
    <xf numFmtId="3" fontId="71" fillId="0" borderId="29" xfId="1" applyNumberFormat="1" applyFont="1" applyBorder="1" applyAlignment="1">
      <alignment horizontal="right" indent="1"/>
    </xf>
    <xf numFmtId="3" fontId="71" fillId="0" borderId="62" xfId="1" applyNumberFormat="1" applyFont="1" applyBorder="1" applyAlignment="1">
      <alignment horizontal="right" indent="1"/>
    </xf>
    <xf numFmtId="0" fontId="71" fillId="6" borderId="6" xfId="1" applyFont="1" applyFill="1" applyBorder="1" applyAlignment="1">
      <alignment horizontal="right" indent="1"/>
    </xf>
    <xf numFmtId="0" fontId="71" fillId="6" borderId="63" xfId="1" applyFont="1" applyFill="1" applyBorder="1" applyAlignment="1">
      <alignment horizontal="right" indent="1"/>
    </xf>
    <xf numFmtId="165" fontId="74" fillId="6" borderId="69" xfId="1" applyNumberFormat="1" applyFont="1" applyFill="1" applyBorder="1" applyAlignment="1">
      <alignment horizontal="right" indent="4"/>
    </xf>
    <xf numFmtId="3" fontId="71" fillId="6" borderId="6" xfId="1" applyNumberFormat="1" applyFont="1" applyFill="1" applyBorder="1" applyAlignment="1">
      <alignment horizontal="right" indent="1"/>
    </xf>
    <xf numFmtId="3" fontId="71" fillId="6" borderId="63" xfId="1" applyNumberFormat="1" applyFont="1" applyFill="1" applyBorder="1" applyAlignment="1">
      <alignment horizontal="right" indent="1"/>
    </xf>
    <xf numFmtId="0" fontId="71" fillId="0" borderId="12" xfId="1" applyFont="1" applyBorder="1" applyAlignment="1">
      <alignment horizontal="right" indent="1"/>
    </xf>
    <xf numFmtId="0" fontId="71" fillId="0" borderId="61" xfId="1" applyFont="1" applyBorder="1" applyAlignment="1">
      <alignment horizontal="right" indent="1"/>
    </xf>
    <xf numFmtId="165" fontId="74" fillId="0" borderId="71" xfId="1" applyNumberFormat="1" applyFont="1" applyBorder="1" applyAlignment="1">
      <alignment horizontal="right" indent="4"/>
    </xf>
    <xf numFmtId="3" fontId="71" fillId="0" borderId="12" xfId="1" applyNumberFormat="1" applyFont="1" applyBorder="1" applyAlignment="1">
      <alignment horizontal="right" indent="1"/>
    </xf>
    <xf numFmtId="3" fontId="71" fillId="0" borderId="61" xfId="1" applyNumberFormat="1" applyFont="1" applyBorder="1" applyAlignment="1">
      <alignment horizontal="right" indent="1"/>
    </xf>
    <xf numFmtId="0" fontId="32" fillId="0" borderId="0" xfId="1" applyFont="1" applyFill="1" applyAlignment="1">
      <alignment horizontal="right" indent="4"/>
    </xf>
    <xf numFmtId="0" fontId="71" fillId="6" borderId="12" xfId="1" applyFont="1" applyFill="1" applyBorder="1" applyAlignment="1">
      <alignment horizontal="right" indent="1"/>
    </xf>
    <xf numFmtId="0" fontId="71" fillId="6" borderId="61" xfId="1" applyFont="1" applyFill="1" applyBorder="1" applyAlignment="1">
      <alignment horizontal="right" indent="1"/>
    </xf>
    <xf numFmtId="165" fontId="74" fillId="6" borderId="71" xfId="1" applyNumberFormat="1" applyFont="1" applyFill="1" applyBorder="1" applyAlignment="1">
      <alignment horizontal="right" indent="4"/>
    </xf>
    <xf numFmtId="3" fontId="71" fillId="6" borderId="12" xfId="1" applyNumberFormat="1" applyFont="1" applyFill="1" applyBorder="1" applyAlignment="1">
      <alignment horizontal="right" indent="1"/>
    </xf>
    <xf numFmtId="3" fontId="71" fillId="6" borderId="61" xfId="1" applyNumberFormat="1" applyFont="1" applyFill="1" applyBorder="1" applyAlignment="1">
      <alignment horizontal="right" indent="1"/>
    </xf>
    <xf numFmtId="0" fontId="2" fillId="0" borderId="0" xfId="9" applyFont="1"/>
    <xf numFmtId="0" fontId="48" fillId="0" borderId="0" xfId="9" applyFont="1"/>
    <xf numFmtId="0" fontId="48" fillId="5" borderId="4" xfId="9" applyFont="1" applyFill="1" applyBorder="1"/>
    <xf numFmtId="0" fontId="48" fillId="5" borderId="30" xfId="9" applyFont="1" applyFill="1" applyBorder="1" applyAlignment="1">
      <alignment horizontal="left" indent="1"/>
    </xf>
    <xf numFmtId="0" fontId="47" fillId="5" borderId="49" xfId="9" applyFont="1" applyFill="1" applyBorder="1" applyAlignment="1">
      <alignment horizontal="right" vertical="center"/>
    </xf>
    <xf numFmtId="0" fontId="47" fillId="5" borderId="50" xfId="9" applyFont="1" applyFill="1" applyBorder="1" applyAlignment="1">
      <alignment horizontal="right" vertical="center"/>
    </xf>
    <xf numFmtId="0" fontId="47" fillId="5" borderId="72" xfId="9" applyFont="1" applyFill="1" applyBorder="1" applyAlignment="1">
      <alignment horizontal="right" vertical="center" wrapText="1"/>
    </xf>
    <xf numFmtId="0" fontId="47" fillId="5" borderId="73" xfId="9" applyFont="1" applyFill="1" applyBorder="1" applyAlignment="1">
      <alignment horizontal="right" vertical="center" wrapText="1"/>
    </xf>
    <xf numFmtId="0" fontId="47" fillId="5" borderId="50" xfId="9" applyFont="1" applyFill="1" applyBorder="1" applyAlignment="1">
      <alignment horizontal="right" vertical="center" wrapText="1"/>
    </xf>
    <xf numFmtId="0" fontId="47" fillId="5" borderId="51" xfId="9" applyFont="1" applyFill="1" applyBorder="1" applyAlignment="1">
      <alignment horizontal="right" vertical="center" wrapText="1"/>
    </xf>
    <xf numFmtId="0" fontId="47" fillId="5" borderId="0" xfId="9" applyFont="1" applyFill="1" applyBorder="1" applyAlignment="1">
      <alignment horizontal="right" vertical="center"/>
    </xf>
    <xf numFmtId="0" fontId="47" fillId="5" borderId="19" xfId="9" applyFont="1" applyFill="1" applyBorder="1" applyAlignment="1">
      <alignment horizontal="right" vertical="center" wrapText="1"/>
    </xf>
    <xf numFmtId="0" fontId="47" fillId="5" borderId="20" xfId="9" applyFont="1" applyFill="1" applyBorder="1" applyAlignment="1">
      <alignment horizontal="right" vertical="center" wrapText="1"/>
    </xf>
    <xf numFmtId="0" fontId="47" fillId="5" borderId="0" xfId="9" applyFont="1" applyFill="1" applyBorder="1" applyAlignment="1">
      <alignment horizontal="right" vertical="center" wrapText="1"/>
    </xf>
    <xf numFmtId="0" fontId="75" fillId="0" borderId="4" xfId="9" applyFont="1" applyFill="1" applyBorder="1" applyAlignment="1">
      <alignment horizontal="left" indent="1"/>
    </xf>
    <xf numFmtId="3" fontId="2" fillId="0" borderId="4" xfId="9" applyNumberFormat="1" applyFont="1" applyFill="1" applyBorder="1"/>
    <xf numFmtId="3" fontId="2" fillId="0" borderId="1" xfId="9" applyNumberFormat="1" applyFont="1" applyFill="1" applyBorder="1"/>
    <xf numFmtId="3" fontId="2" fillId="0" borderId="19" xfId="9" applyNumberFormat="1" applyFont="1" applyFill="1" applyBorder="1"/>
    <xf numFmtId="0" fontId="2" fillId="0" borderId="20" xfId="9" applyFont="1" applyFill="1" applyBorder="1"/>
    <xf numFmtId="166" fontId="2" fillId="0" borderId="1" xfId="9" applyNumberFormat="1" applyFont="1" applyFill="1" applyBorder="1"/>
    <xf numFmtId="166" fontId="2" fillId="0" borderId="5" xfId="9" applyNumberFormat="1" applyFont="1" applyFill="1" applyBorder="1"/>
    <xf numFmtId="0" fontId="2" fillId="0" borderId="5" xfId="9" applyFont="1" applyFill="1" applyBorder="1"/>
    <xf numFmtId="0" fontId="75" fillId="0" borderId="7" xfId="9" applyFont="1" applyFill="1" applyBorder="1" applyAlignment="1">
      <alignment horizontal="left" indent="1"/>
    </xf>
    <xf numFmtId="3" fontId="2" fillId="0" borderId="7" xfId="9" applyNumberFormat="1" applyFont="1" applyFill="1" applyBorder="1"/>
    <xf numFmtId="3" fontId="2" fillId="0" borderId="8" xfId="9" applyNumberFormat="1" applyFont="1" applyFill="1" applyBorder="1"/>
    <xf numFmtId="3" fontId="2" fillId="0" borderId="75" xfId="9" applyNumberFormat="1" applyFont="1" applyFill="1" applyBorder="1"/>
    <xf numFmtId="0" fontId="2" fillId="0" borderId="9" xfId="9" applyFont="1" applyFill="1" applyBorder="1"/>
    <xf numFmtId="166" fontId="2" fillId="0" borderId="8" xfId="9" applyNumberFormat="1" applyFont="1" applyFill="1" applyBorder="1"/>
    <xf numFmtId="166" fontId="2" fillId="0" borderId="59" xfId="9" applyNumberFormat="1" applyFont="1" applyFill="1" applyBorder="1"/>
    <xf numFmtId="0" fontId="2" fillId="0" borderId="59" xfId="9" applyFont="1" applyFill="1" applyBorder="1"/>
    <xf numFmtId="0" fontId="2" fillId="0" borderId="8" xfId="9" applyFont="1" applyFill="1" applyBorder="1"/>
    <xf numFmtId="0" fontId="75" fillId="0" borderId="35" xfId="9" applyFont="1" applyFill="1" applyBorder="1" applyAlignment="1">
      <alignment horizontal="left" indent="1"/>
    </xf>
    <xf numFmtId="3" fontId="2" fillId="0" borderId="35" xfId="9" applyNumberFormat="1" applyFont="1" applyFill="1" applyBorder="1"/>
    <xf numFmtId="3" fontId="2" fillId="0" borderId="2" xfId="9" applyNumberFormat="1" applyFont="1" applyFill="1" applyBorder="1"/>
    <xf numFmtId="3" fontId="2" fillId="0" borderId="16" xfId="9" applyNumberFormat="1" applyFont="1" applyFill="1" applyBorder="1"/>
    <xf numFmtId="0" fontId="2" fillId="0" borderId="36" xfId="9" applyFont="1" applyFill="1" applyBorder="1"/>
    <xf numFmtId="166" fontId="2" fillId="0" borderId="2" xfId="9" applyNumberFormat="1" applyFont="1" applyFill="1" applyBorder="1"/>
    <xf numFmtId="166" fontId="2" fillId="0" borderId="17" xfId="9" applyNumberFormat="1" applyFont="1" applyFill="1" applyBorder="1"/>
    <xf numFmtId="0" fontId="2" fillId="0" borderId="17" xfId="9" applyFont="1" applyFill="1" applyBorder="1"/>
    <xf numFmtId="0" fontId="48" fillId="0" borderId="0" xfId="9" applyFont="1" applyAlignment="1">
      <alignment horizontal="left" indent="1"/>
    </xf>
    <xf numFmtId="0" fontId="48" fillId="0" borderId="21" xfId="9" applyFont="1" applyFill="1" applyBorder="1" applyAlignment="1">
      <alignment horizontal="left" indent="1"/>
    </xf>
    <xf numFmtId="3" fontId="2" fillId="0" borderId="59" xfId="9" applyNumberFormat="1" applyFont="1" applyFill="1" applyBorder="1"/>
    <xf numFmtId="3" fontId="2" fillId="0" borderId="22" xfId="9" applyNumberFormat="1" applyFont="1" applyFill="1" applyBorder="1"/>
    <xf numFmtId="3" fontId="2" fillId="0" borderId="64" xfId="9" applyNumberFormat="1" applyFont="1" applyFill="1" applyBorder="1"/>
    <xf numFmtId="3" fontId="2" fillId="0" borderId="24" xfId="9" applyNumberFormat="1" applyFont="1" applyFill="1" applyBorder="1"/>
    <xf numFmtId="3" fontId="2" fillId="0" borderId="23" xfId="9" applyNumberFormat="1" applyFont="1" applyFill="1" applyBorder="1"/>
    <xf numFmtId="3" fontId="2" fillId="0" borderId="25" xfId="9" applyNumberFormat="1" applyFont="1" applyFill="1" applyBorder="1"/>
    <xf numFmtId="3" fontId="2" fillId="0" borderId="9" xfId="9" applyNumberFormat="1" applyFont="1" applyFill="1" applyBorder="1"/>
    <xf numFmtId="0" fontId="48" fillId="0" borderId="55" xfId="9" applyFont="1" applyFill="1" applyBorder="1" applyAlignment="1">
      <alignment horizontal="left" indent="1"/>
    </xf>
    <xf numFmtId="0" fontId="2" fillId="0" borderId="2" xfId="9" applyFont="1" applyFill="1" applyBorder="1"/>
    <xf numFmtId="0" fontId="2" fillId="0" borderId="35" xfId="9" applyFont="1" applyFill="1" applyBorder="1"/>
    <xf numFmtId="0" fontId="2" fillId="0" borderId="16" xfId="9" applyFont="1" applyFill="1" applyBorder="1"/>
    <xf numFmtId="0" fontId="17" fillId="0" borderId="0" xfId="2"/>
    <xf numFmtId="0" fontId="44" fillId="5" borderId="0" xfId="2" applyNumberFormat="1" applyFont="1" applyFill="1" applyBorder="1" applyAlignment="1">
      <alignment horizontal="center" vertical="center" textRotation="90"/>
    </xf>
    <xf numFmtId="0" fontId="44" fillId="5" borderId="76" xfId="2" applyNumberFormat="1" applyFont="1" applyFill="1" applyBorder="1" applyAlignment="1">
      <alignment horizontal="center" vertical="center" textRotation="90"/>
    </xf>
    <xf numFmtId="0" fontId="44" fillId="5" borderId="77" xfId="2" applyNumberFormat="1" applyFont="1" applyFill="1" applyBorder="1" applyAlignment="1">
      <alignment horizontal="center" vertical="center" textRotation="90"/>
    </xf>
    <xf numFmtId="0" fontId="44" fillId="5" borderId="78" xfId="2" applyNumberFormat="1" applyFont="1" applyFill="1" applyBorder="1" applyAlignment="1">
      <alignment horizontal="center" vertical="center" textRotation="90"/>
    </xf>
    <xf numFmtId="0" fontId="44" fillId="5" borderId="79" xfId="2" applyFont="1" applyFill="1" applyBorder="1" applyAlignment="1">
      <alignment horizontal="left" vertical="center" wrapText="1" indent="1"/>
    </xf>
    <xf numFmtId="0" fontId="44" fillId="5" borderId="0" xfId="2" applyNumberFormat="1" applyFont="1" applyFill="1" applyBorder="1" applyAlignment="1">
      <alignment horizontal="center" vertical="center" textRotation="90" wrapText="1"/>
    </xf>
    <xf numFmtId="0" fontId="44" fillId="5" borderId="80" xfId="2" applyNumberFormat="1" applyFont="1" applyFill="1" applyBorder="1" applyAlignment="1">
      <alignment horizontal="center" vertical="center" textRotation="90" wrapText="1"/>
    </xf>
    <xf numFmtId="0" fontId="17" fillId="0" borderId="0" xfId="2" applyBorder="1"/>
    <xf numFmtId="3" fontId="43" fillId="0" borderId="0" xfId="2" applyNumberFormat="1" applyFont="1" applyFill="1" applyBorder="1" applyAlignment="1">
      <alignment horizontal="right" vertical="center" indent="1"/>
    </xf>
    <xf numFmtId="2" fontId="43" fillId="0" borderId="0" xfId="2" applyNumberFormat="1" applyFont="1" applyFill="1" applyBorder="1" applyAlignment="1">
      <alignment horizontal="center" vertical="center"/>
    </xf>
    <xf numFmtId="3" fontId="43" fillId="0" borderId="77" xfId="2" applyNumberFormat="1" applyFont="1" applyFill="1" applyBorder="1" applyAlignment="1">
      <alignment horizontal="right" vertical="center" indent="1"/>
    </xf>
    <xf numFmtId="165" fontId="43" fillId="0" borderId="0" xfId="2" applyNumberFormat="1" applyFont="1" applyFill="1" applyBorder="1" applyAlignment="1">
      <alignment horizontal="center" vertical="center"/>
    </xf>
    <xf numFmtId="165" fontId="43" fillId="0" borderId="78" xfId="2" applyNumberFormat="1" applyFont="1" applyFill="1" applyBorder="1" applyAlignment="1">
      <alignment horizontal="center" vertical="center"/>
    </xf>
    <xf numFmtId="0" fontId="43" fillId="0" borderId="78" xfId="2" applyFont="1" applyFill="1" applyBorder="1" applyAlignment="1">
      <alignment horizontal="left" vertical="center" indent="1"/>
    </xf>
    <xf numFmtId="0" fontId="17" fillId="13" borderId="0" xfId="2" applyFill="1"/>
    <xf numFmtId="3" fontId="41" fillId="13" borderId="0" xfId="2" applyNumberFormat="1" applyFont="1" applyFill="1" applyBorder="1" applyAlignment="1">
      <alignment horizontal="right" vertical="center" indent="1"/>
    </xf>
    <xf numFmtId="2" fontId="41" fillId="13" borderId="0" xfId="2" applyNumberFormat="1" applyFont="1" applyFill="1" applyBorder="1" applyAlignment="1">
      <alignment horizontal="center" vertical="center"/>
    </xf>
    <xf numFmtId="3" fontId="41" fillId="13" borderId="77" xfId="2" applyNumberFormat="1" applyFont="1" applyFill="1" applyBorder="1" applyAlignment="1">
      <alignment horizontal="right" vertical="center" indent="1"/>
    </xf>
    <xf numFmtId="165" fontId="41" fillId="13" borderId="0" xfId="2" applyNumberFormat="1" applyFont="1" applyFill="1" applyBorder="1" applyAlignment="1">
      <alignment horizontal="center" vertical="center"/>
    </xf>
    <xf numFmtId="165" fontId="41" fillId="13" borderId="78" xfId="2" applyNumberFormat="1" applyFont="1" applyFill="1" applyBorder="1" applyAlignment="1">
      <alignment horizontal="center" vertical="center"/>
    </xf>
    <xf numFmtId="0" fontId="62" fillId="13" borderId="78" xfId="2" applyFont="1" applyFill="1" applyBorder="1" applyAlignment="1">
      <alignment horizontal="left" vertical="center" wrapText="1" indent="1"/>
    </xf>
    <xf numFmtId="0" fontId="17" fillId="0" borderId="0" xfId="2" applyAlignment="1">
      <alignment horizontal="right" indent="1"/>
    </xf>
    <xf numFmtId="0" fontId="17" fillId="0" borderId="0" xfId="2" applyBorder="1" applyAlignment="1">
      <alignment horizontal="right" indent="1"/>
    </xf>
    <xf numFmtId="165" fontId="17" fillId="0" borderId="0" xfId="2" applyNumberFormat="1"/>
    <xf numFmtId="0" fontId="17" fillId="14" borderId="0" xfId="2" applyFill="1" applyAlignment="1">
      <alignment vertical="center"/>
    </xf>
    <xf numFmtId="3" fontId="41" fillId="14" borderId="0" xfId="2" applyNumberFormat="1" applyFont="1" applyFill="1" applyBorder="1" applyAlignment="1">
      <alignment horizontal="right" vertical="center" indent="1"/>
    </xf>
    <xf numFmtId="2" fontId="41" fillId="14" borderId="0" xfId="2" applyNumberFormat="1" applyFont="1" applyFill="1" applyBorder="1" applyAlignment="1">
      <alignment horizontal="center" vertical="center"/>
    </xf>
    <xf numFmtId="3" fontId="41" fillId="14" borderId="77" xfId="2" applyNumberFormat="1" applyFont="1" applyFill="1" applyBorder="1" applyAlignment="1">
      <alignment horizontal="right" vertical="center" indent="1"/>
    </xf>
    <xf numFmtId="165" fontId="41" fillId="14" borderId="0" xfId="2" applyNumberFormat="1" applyFont="1" applyFill="1" applyBorder="1" applyAlignment="1">
      <alignment horizontal="center" vertical="center"/>
    </xf>
    <xf numFmtId="165" fontId="41" fillId="14" borderId="78" xfId="2" applyNumberFormat="1" applyFont="1" applyFill="1" applyBorder="1" applyAlignment="1">
      <alignment horizontal="center" vertical="center"/>
    </xf>
    <xf numFmtId="0" fontId="62" fillId="14" borderId="78" xfId="2" applyFont="1" applyFill="1" applyBorder="1" applyAlignment="1">
      <alignment horizontal="left" vertical="center" indent="1"/>
    </xf>
    <xf numFmtId="0" fontId="17" fillId="15" borderId="0" xfId="2" applyFill="1" applyAlignment="1">
      <alignment vertical="center"/>
    </xf>
    <xf numFmtId="3" fontId="41" fillId="15" borderId="0" xfId="2" applyNumberFormat="1" applyFont="1" applyFill="1" applyBorder="1" applyAlignment="1">
      <alignment horizontal="right" vertical="center" indent="1"/>
    </xf>
    <xf numFmtId="2" fontId="41" fillId="15" borderId="0" xfId="2" applyNumberFormat="1" applyFont="1" applyFill="1" applyBorder="1" applyAlignment="1">
      <alignment horizontal="center" vertical="center"/>
    </xf>
    <xf numFmtId="3" fontId="41" fillId="15" borderId="77" xfId="2" applyNumberFormat="1" applyFont="1" applyFill="1" applyBorder="1" applyAlignment="1">
      <alignment horizontal="right" vertical="center" indent="1"/>
    </xf>
    <xf numFmtId="165" fontId="41" fillId="15" borderId="0" xfId="2" applyNumberFormat="1" applyFont="1" applyFill="1" applyBorder="1" applyAlignment="1">
      <alignment horizontal="center" vertical="center"/>
    </xf>
    <xf numFmtId="165" fontId="41" fillId="15" borderId="78" xfId="2" applyNumberFormat="1" applyFont="1" applyFill="1" applyBorder="1" applyAlignment="1">
      <alignment horizontal="center" vertical="center"/>
    </xf>
    <xf numFmtId="0" fontId="62" fillId="15" borderId="78" xfId="2" applyFont="1" applyFill="1" applyBorder="1" applyAlignment="1">
      <alignment horizontal="left" vertical="center" wrapText="1" indent="1"/>
    </xf>
    <xf numFmtId="0" fontId="17" fillId="16" borderId="0" xfId="2" applyFill="1" applyAlignment="1">
      <alignment vertical="center"/>
    </xf>
    <xf numFmtId="3" fontId="41" fillId="16" borderId="0" xfId="2" applyNumberFormat="1" applyFont="1" applyFill="1" applyBorder="1" applyAlignment="1">
      <alignment horizontal="right" vertical="center" indent="1"/>
    </xf>
    <xf numFmtId="2" fontId="41" fillId="16" borderId="0" xfId="2" applyNumberFormat="1" applyFont="1" applyFill="1" applyBorder="1" applyAlignment="1">
      <alignment horizontal="center" vertical="center"/>
    </xf>
    <xf numFmtId="3" fontId="41" fillId="16" borderId="77" xfId="2" applyNumberFormat="1" applyFont="1" applyFill="1" applyBorder="1" applyAlignment="1">
      <alignment horizontal="right" vertical="center" indent="1"/>
    </xf>
    <xf numFmtId="165" fontId="41" fillId="16" borderId="0" xfId="2" applyNumberFormat="1" applyFont="1" applyFill="1" applyBorder="1" applyAlignment="1">
      <alignment horizontal="center" vertical="center"/>
    </xf>
    <xf numFmtId="165" fontId="41" fillId="16" borderId="78" xfId="2" applyNumberFormat="1" applyFont="1" applyFill="1" applyBorder="1" applyAlignment="1">
      <alignment horizontal="center" vertical="center"/>
    </xf>
    <xf numFmtId="0" fontId="62" fillId="16" borderId="78" xfId="2" applyFont="1" applyFill="1" applyBorder="1" applyAlignment="1">
      <alignment horizontal="left" vertical="center" wrapText="1" indent="1"/>
    </xf>
    <xf numFmtId="0" fontId="17" fillId="17" borderId="0" xfId="2" applyFill="1" applyAlignment="1">
      <alignment vertical="center"/>
    </xf>
    <xf numFmtId="3" fontId="41" fillId="17" borderId="0" xfId="2" applyNumberFormat="1" applyFont="1" applyFill="1" applyBorder="1" applyAlignment="1">
      <alignment horizontal="right" vertical="center" indent="1"/>
    </xf>
    <xf numFmtId="2" fontId="41" fillId="17" borderId="0" xfId="2" applyNumberFormat="1" applyFont="1" applyFill="1" applyBorder="1" applyAlignment="1">
      <alignment horizontal="center" vertical="center"/>
    </xf>
    <xf numFmtId="3" fontId="41" fillId="17" borderId="77" xfId="2" applyNumberFormat="1" applyFont="1" applyFill="1" applyBorder="1" applyAlignment="1">
      <alignment horizontal="right" vertical="center" indent="1"/>
    </xf>
    <xf numFmtId="165" fontId="41" fillId="17" borderId="0" xfId="2" applyNumberFormat="1" applyFont="1" applyFill="1" applyBorder="1" applyAlignment="1">
      <alignment horizontal="center" vertical="center"/>
    </xf>
    <xf numFmtId="165" fontId="41" fillId="17" borderId="78" xfId="2" applyNumberFormat="1" applyFont="1" applyFill="1" applyBorder="1" applyAlignment="1">
      <alignment horizontal="center" vertical="center"/>
    </xf>
    <xf numFmtId="0" fontId="62" fillId="17" borderId="78" xfId="2" applyFont="1" applyFill="1" applyBorder="1" applyAlignment="1">
      <alignment horizontal="left" vertical="center" indent="1"/>
    </xf>
    <xf numFmtId="0" fontId="17" fillId="18" borderId="0" xfId="2" applyFill="1" applyAlignment="1">
      <alignment vertical="center"/>
    </xf>
    <xf numFmtId="3" fontId="41" fillId="18" borderId="0" xfId="2" applyNumberFormat="1" applyFont="1" applyFill="1" applyBorder="1" applyAlignment="1">
      <alignment horizontal="right" vertical="center" indent="1"/>
    </xf>
    <xf numFmtId="2" fontId="41" fillId="18" borderId="0" xfId="2" applyNumberFormat="1" applyFont="1" applyFill="1" applyBorder="1" applyAlignment="1">
      <alignment horizontal="center" vertical="center"/>
    </xf>
    <xf numFmtId="3" fontId="41" fillId="18" borderId="77" xfId="2" applyNumberFormat="1" applyFont="1" applyFill="1" applyBorder="1" applyAlignment="1">
      <alignment horizontal="right" vertical="center" indent="1"/>
    </xf>
    <xf numFmtId="165" fontId="41" fillId="18" borderId="0" xfId="2" applyNumberFormat="1" applyFont="1" applyFill="1" applyBorder="1" applyAlignment="1">
      <alignment horizontal="center" vertical="center"/>
    </xf>
    <xf numFmtId="165" fontId="41" fillId="18" borderId="78" xfId="2" applyNumberFormat="1" applyFont="1" applyFill="1" applyBorder="1" applyAlignment="1">
      <alignment horizontal="center" vertical="center"/>
    </xf>
    <xf numFmtId="0" fontId="62" fillId="18" borderId="78" xfId="2" applyFont="1" applyFill="1" applyBorder="1" applyAlignment="1">
      <alignment horizontal="left" vertical="center" indent="1"/>
    </xf>
    <xf numFmtId="0" fontId="17" fillId="19" borderId="0" xfId="2" applyFill="1" applyAlignment="1">
      <alignment vertical="center"/>
    </xf>
    <xf numFmtId="3" fontId="41" fillId="19" borderId="0" xfId="2" applyNumberFormat="1" applyFont="1" applyFill="1" applyBorder="1" applyAlignment="1">
      <alignment horizontal="right" vertical="center" indent="1"/>
    </xf>
    <xf numFmtId="2" fontId="41" fillId="19" borderId="0" xfId="2" applyNumberFormat="1" applyFont="1" applyFill="1" applyBorder="1" applyAlignment="1">
      <alignment horizontal="center" vertical="center"/>
    </xf>
    <xf numFmtId="3" fontId="41" fillId="19" borderId="77" xfId="2" applyNumberFormat="1" applyFont="1" applyFill="1" applyBorder="1" applyAlignment="1">
      <alignment horizontal="right" vertical="center" indent="1"/>
    </xf>
    <xf numFmtId="165" fontId="41" fillId="19" borderId="0" xfId="2" applyNumberFormat="1" applyFont="1" applyFill="1" applyBorder="1" applyAlignment="1">
      <alignment horizontal="center" vertical="center"/>
    </xf>
    <xf numFmtId="165" fontId="41" fillId="19" borderId="78" xfId="2" applyNumberFormat="1" applyFont="1" applyFill="1" applyBorder="1" applyAlignment="1">
      <alignment horizontal="center" vertical="center"/>
    </xf>
    <xf numFmtId="0" fontId="62" fillId="19" borderId="78" xfId="2" applyFont="1" applyFill="1" applyBorder="1" applyAlignment="1">
      <alignment horizontal="left" vertical="center" indent="1"/>
    </xf>
    <xf numFmtId="0" fontId="17" fillId="5" borderId="0" xfId="2" applyFill="1"/>
    <xf numFmtId="3" fontId="62" fillId="5" borderId="0" xfId="2" applyNumberFormat="1" applyFont="1" applyFill="1" applyBorder="1" applyAlignment="1">
      <alignment horizontal="right" vertical="center" indent="1"/>
    </xf>
    <xf numFmtId="2" fontId="41" fillId="5" borderId="0" xfId="2" applyNumberFormat="1" applyFont="1" applyFill="1" applyBorder="1" applyAlignment="1">
      <alignment horizontal="center" vertical="center"/>
    </xf>
    <xf numFmtId="3" fontId="62" fillId="5" borderId="77" xfId="2" applyNumberFormat="1" applyFont="1" applyFill="1" applyBorder="1" applyAlignment="1">
      <alignment horizontal="right" vertical="center" indent="1"/>
    </xf>
    <xf numFmtId="165" fontId="41" fillId="5" borderId="0" xfId="2" applyNumberFormat="1" applyFont="1" applyFill="1" applyBorder="1" applyAlignment="1">
      <alignment horizontal="center" vertical="center"/>
    </xf>
    <xf numFmtId="165" fontId="41" fillId="5" borderId="78" xfId="2" applyNumberFormat="1" applyFont="1" applyFill="1" applyBorder="1" applyAlignment="1">
      <alignment horizontal="center" vertical="center"/>
    </xf>
    <xf numFmtId="0" fontId="62" fillId="5" borderId="78" xfId="2" applyFont="1" applyFill="1" applyBorder="1" applyAlignment="1">
      <alignment horizontal="left" vertical="center" indent="1"/>
    </xf>
    <xf numFmtId="0" fontId="28" fillId="0" borderId="0" xfId="2" applyFont="1"/>
    <xf numFmtId="0" fontId="2" fillId="0" borderId="0" xfId="2" applyFont="1" applyAlignment="1">
      <alignment horizontal="center" vertical="center"/>
    </xf>
    <xf numFmtId="0" fontId="44" fillId="3" borderId="81" xfId="2" applyNumberFormat="1" applyFont="1" applyFill="1" applyBorder="1" applyAlignment="1">
      <alignment horizontal="center" vertical="center" textRotation="90"/>
    </xf>
    <xf numFmtId="0" fontId="44" fillId="3" borderId="82" xfId="2" applyNumberFormat="1" applyFont="1" applyFill="1" applyBorder="1" applyAlignment="1">
      <alignment horizontal="center" vertical="center" textRotation="90"/>
    </xf>
    <xf numFmtId="0" fontId="44" fillId="3" borderId="83" xfId="2" applyNumberFormat="1" applyFont="1" applyFill="1" applyBorder="1" applyAlignment="1">
      <alignment horizontal="center" vertical="center" textRotation="90"/>
    </xf>
    <xf numFmtId="0" fontId="44" fillId="3" borderId="84" xfId="2" applyNumberFormat="1" applyFont="1" applyFill="1" applyBorder="1" applyAlignment="1">
      <alignment horizontal="center" vertical="center" textRotation="90"/>
    </xf>
    <xf numFmtId="0" fontId="44" fillId="3" borderId="85" xfId="2" applyNumberFormat="1" applyFont="1" applyFill="1" applyBorder="1" applyAlignment="1">
      <alignment horizontal="center" vertical="center" textRotation="90"/>
    </xf>
    <xf numFmtId="0" fontId="44" fillId="3" borderId="0" xfId="2" applyFont="1" applyFill="1" applyBorder="1" applyAlignment="1">
      <alignment horizontal="left" vertical="center" wrapText="1" indent="1"/>
    </xf>
    <xf numFmtId="0" fontId="2" fillId="0" borderId="0" xfId="2" applyFont="1" applyAlignment="1">
      <alignment horizontal="center" textRotation="90"/>
    </xf>
    <xf numFmtId="0" fontId="2" fillId="0" borderId="0" xfId="2" applyFont="1"/>
    <xf numFmtId="3" fontId="78" fillId="0" borderId="0" xfId="2" applyNumberFormat="1" applyFont="1" applyFill="1" applyBorder="1"/>
    <xf numFmtId="0" fontId="78" fillId="0" borderId="0" xfId="2" applyFont="1" applyFill="1" applyBorder="1" applyAlignment="1">
      <alignment horizontal="left" indent="1"/>
    </xf>
    <xf numFmtId="0" fontId="2" fillId="0" borderId="0" xfId="2" applyFont="1" applyFill="1"/>
    <xf numFmtId="0" fontId="79" fillId="0" borderId="0" xfId="2" applyFont="1" applyAlignment="1">
      <alignment horizontal="right" indent="1"/>
    </xf>
    <xf numFmtId="3" fontId="80" fillId="0" borderId="81" xfId="2" applyNumberFormat="1" applyFont="1" applyFill="1" applyBorder="1" applyAlignment="1">
      <alignment horizontal="right" indent="1"/>
    </xf>
    <xf numFmtId="3" fontId="80" fillId="0" borderId="82" xfId="2" applyNumberFormat="1" applyFont="1" applyFill="1" applyBorder="1" applyAlignment="1">
      <alignment horizontal="right" indent="1"/>
    </xf>
    <xf numFmtId="2" fontId="80" fillId="0" borderId="83" xfId="2" applyNumberFormat="1" applyFont="1" applyFill="1" applyBorder="1" applyAlignment="1">
      <alignment horizontal="center"/>
    </xf>
    <xf numFmtId="3" fontId="80" fillId="0" borderId="86" xfId="2" applyNumberFormat="1" applyFont="1" applyFill="1" applyBorder="1" applyAlignment="1">
      <alignment horizontal="right" indent="1"/>
    </xf>
    <xf numFmtId="3" fontId="80" fillId="0" borderId="85" xfId="2" applyNumberFormat="1" applyFont="1" applyFill="1" applyBorder="1" applyAlignment="1">
      <alignment horizontal="center"/>
    </xf>
    <xf numFmtId="0" fontId="43" fillId="0" borderId="0" xfId="2" applyFont="1" applyFill="1" applyBorder="1" applyAlignment="1">
      <alignment horizontal="left" indent="1"/>
    </xf>
    <xf numFmtId="0" fontId="43" fillId="0" borderId="0" xfId="2" applyFont="1" applyFill="1"/>
    <xf numFmtId="0" fontId="81" fillId="0" borderId="0" xfId="2" applyFont="1" applyAlignment="1">
      <alignment horizontal="right" indent="1"/>
    </xf>
    <xf numFmtId="3" fontId="82" fillId="0" borderId="81" xfId="2" applyNumberFormat="1" applyFont="1" applyFill="1" applyBorder="1" applyAlignment="1">
      <alignment horizontal="right" indent="1"/>
    </xf>
    <xf numFmtId="3" fontId="82" fillId="0" borderId="82" xfId="2" applyNumberFormat="1" applyFont="1" applyFill="1" applyBorder="1" applyAlignment="1">
      <alignment horizontal="right" indent="1"/>
    </xf>
    <xf numFmtId="2" fontId="82" fillId="0" borderId="83" xfId="2" applyNumberFormat="1" applyFont="1" applyFill="1" applyBorder="1" applyAlignment="1">
      <alignment horizontal="center"/>
    </xf>
    <xf numFmtId="3" fontId="82" fillId="0" borderId="86" xfId="2" applyNumberFormat="1" applyFont="1" applyFill="1" applyBorder="1" applyAlignment="1">
      <alignment horizontal="right" indent="1"/>
    </xf>
    <xf numFmtId="3" fontId="82" fillId="0" borderId="85" xfId="2" applyNumberFormat="1" applyFont="1" applyFill="1" applyBorder="1" applyAlignment="1">
      <alignment horizontal="center"/>
    </xf>
    <xf numFmtId="0" fontId="41" fillId="0" borderId="0" xfId="2" applyFont="1" applyFill="1" applyBorder="1" applyAlignment="1">
      <alignment horizontal="left" indent="1"/>
    </xf>
    <xf numFmtId="0" fontId="41" fillId="0" borderId="0" xfId="2" applyFont="1" applyFill="1"/>
    <xf numFmtId="0" fontId="83" fillId="0" borderId="0" xfId="2" applyFont="1" applyAlignment="1">
      <alignment horizontal="right" indent="1"/>
    </xf>
    <xf numFmtId="3" fontId="84" fillId="0" borderId="81" xfId="2" applyNumberFormat="1" applyFont="1" applyFill="1" applyBorder="1" applyAlignment="1">
      <alignment horizontal="right" indent="1"/>
    </xf>
    <xf numFmtId="3" fontId="84" fillId="0" borderId="82" xfId="2" applyNumberFormat="1" applyFont="1" applyFill="1" applyBorder="1" applyAlignment="1">
      <alignment horizontal="right" indent="1"/>
    </xf>
    <xf numFmtId="2" fontId="84" fillId="0" borderId="83" xfId="2" applyNumberFormat="1" applyFont="1" applyFill="1" applyBorder="1" applyAlignment="1">
      <alignment horizontal="center"/>
    </xf>
    <xf numFmtId="3" fontId="84" fillId="0" borderId="86" xfId="2" applyNumberFormat="1" applyFont="1" applyFill="1" applyBorder="1" applyAlignment="1">
      <alignment horizontal="right" indent="1"/>
    </xf>
    <xf numFmtId="3" fontId="84" fillId="0" borderId="85" xfId="2" applyNumberFormat="1" applyFont="1" applyFill="1" applyBorder="1" applyAlignment="1">
      <alignment horizontal="center"/>
    </xf>
    <xf numFmtId="0" fontId="85" fillId="0" borderId="0" xfId="2" applyFont="1" applyFill="1" applyBorder="1" applyAlignment="1">
      <alignment horizontal="left" indent="1"/>
    </xf>
    <xf numFmtId="0" fontId="17" fillId="0" borderId="0" xfId="2" applyFill="1" applyBorder="1"/>
    <xf numFmtId="0" fontId="0" fillId="0" borderId="0" xfId="0" applyBorder="1" applyAlignment="1">
      <alignment horizontal="right" indent="1"/>
    </xf>
    <xf numFmtId="0" fontId="45" fillId="0" borderId="0" xfId="0" applyFont="1"/>
    <xf numFmtId="0" fontId="2" fillId="0" borderId="0" xfId="0" applyFont="1" applyFill="1" applyBorder="1" applyAlignment="1">
      <alignment horizontal="left" indent="1"/>
    </xf>
    <xf numFmtId="0" fontId="86" fillId="0" borderId="0" xfId="2" applyFont="1" applyAlignment="1">
      <alignment horizontal="right" indent="1"/>
    </xf>
    <xf numFmtId="3" fontId="87" fillId="0" borderId="81" xfId="2" applyNumberFormat="1" applyFont="1" applyFill="1" applyBorder="1" applyAlignment="1">
      <alignment horizontal="right" indent="1"/>
    </xf>
    <xf numFmtId="3" fontId="87" fillId="0" borderId="82" xfId="2" applyNumberFormat="1" applyFont="1" applyFill="1" applyBorder="1" applyAlignment="1">
      <alignment horizontal="right" indent="1"/>
    </xf>
    <xf numFmtId="2" fontId="87" fillId="0" borderId="83" xfId="2" applyNumberFormat="1" applyFont="1" applyFill="1" applyBorder="1" applyAlignment="1">
      <alignment horizontal="center"/>
    </xf>
    <xf numFmtId="3" fontId="87" fillId="0" borderId="86" xfId="2" applyNumberFormat="1" applyFont="1" applyFill="1" applyBorder="1" applyAlignment="1">
      <alignment horizontal="right" indent="1"/>
    </xf>
    <xf numFmtId="3" fontId="87" fillId="0" borderId="85" xfId="2" applyNumberFormat="1" applyFont="1" applyFill="1" applyBorder="1" applyAlignment="1">
      <alignment horizontal="center"/>
    </xf>
    <xf numFmtId="0" fontId="88" fillId="0" borderId="0" xfId="2" applyFont="1" applyFill="1" applyBorder="1" applyAlignment="1">
      <alignment horizontal="left" indent="1"/>
    </xf>
    <xf numFmtId="0" fontId="89" fillId="0" borderId="0" xfId="2" applyFont="1" applyAlignment="1">
      <alignment horizontal="right" indent="1"/>
    </xf>
    <xf numFmtId="3" fontId="27" fillId="0" borderId="81" xfId="2" applyNumberFormat="1" applyFont="1" applyFill="1" applyBorder="1" applyAlignment="1">
      <alignment horizontal="right" indent="1"/>
    </xf>
    <xf numFmtId="3" fontId="90" fillId="0" borderId="82" xfId="2" applyNumberFormat="1" applyFont="1" applyFill="1" applyBorder="1" applyAlignment="1">
      <alignment horizontal="right" indent="1"/>
    </xf>
    <xf numFmtId="2" fontId="27" fillId="0" borderId="83" xfId="2" applyNumberFormat="1" applyFont="1" applyFill="1" applyBorder="1" applyAlignment="1">
      <alignment horizontal="center"/>
    </xf>
    <xf numFmtId="3" fontId="90" fillId="0" borderId="86" xfId="2" applyNumberFormat="1" applyFont="1" applyFill="1" applyBorder="1" applyAlignment="1">
      <alignment horizontal="right" indent="1"/>
    </xf>
    <xf numFmtId="3" fontId="27" fillId="0" borderId="82" xfId="2" applyNumberFormat="1" applyFont="1" applyFill="1" applyBorder="1" applyAlignment="1">
      <alignment horizontal="right" indent="1"/>
    </xf>
    <xf numFmtId="3" fontId="27" fillId="0" borderId="85" xfId="2" applyNumberFormat="1" applyFont="1" applyFill="1" applyBorder="1" applyAlignment="1">
      <alignment horizontal="center"/>
    </xf>
    <xf numFmtId="0" fontId="18" fillId="0" borderId="0" xfId="2" applyFont="1" applyFill="1" applyBorder="1" applyAlignment="1">
      <alignment horizontal="left" indent="1"/>
    </xf>
    <xf numFmtId="0" fontId="91" fillId="0" borderId="0" xfId="2" applyFont="1" applyAlignment="1">
      <alignment horizontal="right" indent="1"/>
    </xf>
    <xf numFmtId="3" fontId="92" fillId="0" borderId="81" xfId="2" applyNumberFormat="1" applyFont="1" applyFill="1" applyBorder="1" applyAlignment="1">
      <alignment horizontal="right" indent="1"/>
    </xf>
    <xf numFmtId="3" fontId="92" fillId="0" borderId="82" xfId="2" applyNumberFormat="1" applyFont="1" applyFill="1" applyBorder="1" applyAlignment="1">
      <alignment horizontal="right" indent="1"/>
    </xf>
    <xf numFmtId="2" fontId="92" fillId="0" borderId="83" xfId="2" applyNumberFormat="1" applyFont="1" applyFill="1" applyBorder="1" applyAlignment="1">
      <alignment horizontal="center"/>
    </xf>
    <xf numFmtId="3" fontId="92" fillId="0" borderId="86" xfId="2" applyNumberFormat="1" applyFont="1" applyFill="1" applyBorder="1" applyAlignment="1">
      <alignment horizontal="right" indent="1"/>
    </xf>
    <xf numFmtId="3" fontId="92" fillId="0" borderId="85" xfId="2" applyNumberFormat="1" applyFont="1" applyFill="1" applyBorder="1" applyAlignment="1">
      <alignment horizontal="center"/>
    </xf>
    <xf numFmtId="0" fontId="93" fillId="0" borderId="0" xfId="2" applyFont="1" applyFill="1" applyBorder="1" applyAlignment="1">
      <alignment horizontal="left" indent="1"/>
    </xf>
    <xf numFmtId="0" fontId="79" fillId="0" borderId="0" xfId="0" applyFont="1" applyAlignment="1">
      <alignment horizontal="right" indent="1"/>
    </xf>
    <xf numFmtId="0" fontId="43" fillId="0" borderId="87" xfId="0" applyFont="1" applyFill="1" applyBorder="1" applyAlignment="1">
      <alignment horizontal="left" indent="1"/>
    </xf>
    <xf numFmtId="0" fontId="94" fillId="0" borderId="0" xfId="2" applyFont="1" applyAlignment="1">
      <alignment horizontal="right" indent="1"/>
    </xf>
    <xf numFmtId="3" fontId="95" fillId="0" borderId="81" xfId="2" applyNumberFormat="1" applyFont="1" applyFill="1" applyBorder="1" applyAlignment="1">
      <alignment horizontal="right" indent="1"/>
    </xf>
    <xf numFmtId="2" fontId="95" fillId="0" borderId="83" xfId="2" applyNumberFormat="1" applyFont="1" applyFill="1" applyBorder="1" applyAlignment="1">
      <alignment horizontal="center"/>
    </xf>
    <xf numFmtId="3" fontId="95" fillId="0" borderId="86" xfId="2" applyNumberFormat="1" applyFont="1" applyFill="1" applyBorder="1" applyAlignment="1">
      <alignment horizontal="right" indent="1"/>
    </xf>
    <xf numFmtId="3" fontId="95" fillId="0" borderId="82" xfId="2" applyNumberFormat="1" applyFont="1" applyFill="1" applyBorder="1" applyAlignment="1">
      <alignment horizontal="right" indent="1"/>
    </xf>
    <xf numFmtId="3" fontId="95" fillId="0" borderId="85" xfId="2" applyNumberFormat="1" applyFont="1" applyFill="1" applyBorder="1" applyAlignment="1">
      <alignment horizontal="center"/>
    </xf>
    <xf numFmtId="3" fontId="95" fillId="0" borderId="83" xfId="2" applyNumberFormat="1" applyFont="1" applyFill="1" applyBorder="1" applyAlignment="1">
      <alignment horizontal="center"/>
    </xf>
    <xf numFmtId="0" fontId="96" fillId="0" borderId="88" xfId="2" applyFont="1" applyFill="1" applyBorder="1" applyAlignment="1">
      <alignment horizontal="left" indent="1"/>
    </xf>
    <xf numFmtId="0" fontId="97" fillId="0" borderId="0" xfId="2" applyFont="1" applyAlignment="1">
      <alignment horizontal="right" indent="1"/>
    </xf>
    <xf numFmtId="3" fontId="98" fillId="0" borderId="81" xfId="2" applyNumberFormat="1" applyFont="1" applyFill="1" applyBorder="1" applyAlignment="1">
      <alignment horizontal="right" indent="1"/>
    </xf>
    <xf numFmtId="3" fontId="98" fillId="0" borderId="82" xfId="2" applyNumberFormat="1" applyFont="1" applyFill="1" applyBorder="1" applyAlignment="1">
      <alignment horizontal="right" indent="1"/>
    </xf>
    <xf numFmtId="2" fontId="98" fillId="0" borderId="83" xfId="2" applyNumberFormat="1" applyFont="1" applyFill="1" applyBorder="1" applyAlignment="1">
      <alignment horizontal="center"/>
    </xf>
    <xf numFmtId="3" fontId="98" fillId="0" borderId="86" xfId="2" applyNumberFormat="1" applyFont="1" applyFill="1" applyBorder="1" applyAlignment="1">
      <alignment horizontal="right" indent="1"/>
    </xf>
    <xf numFmtId="3" fontId="98" fillId="0" borderId="85" xfId="2" applyNumberFormat="1" applyFont="1" applyFill="1" applyBorder="1" applyAlignment="1">
      <alignment horizontal="center"/>
    </xf>
    <xf numFmtId="0" fontId="99" fillId="0" borderId="0" xfId="2" applyFont="1" applyFill="1" applyBorder="1" applyAlignment="1">
      <alignment horizontal="left" indent="1"/>
    </xf>
    <xf numFmtId="0" fontId="100" fillId="0" borderId="0" xfId="2" applyFont="1" applyAlignment="1">
      <alignment horizontal="right" indent="1"/>
    </xf>
    <xf numFmtId="3" fontId="101" fillId="0" borderId="81" xfId="2" applyNumberFormat="1" applyFont="1" applyFill="1" applyBorder="1" applyAlignment="1">
      <alignment horizontal="right" indent="1"/>
    </xf>
    <xf numFmtId="3" fontId="101" fillId="0" borderId="82" xfId="2" applyNumberFormat="1" applyFont="1" applyFill="1" applyBorder="1" applyAlignment="1">
      <alignment horizontal="right" indent="1"/>
    </xf>
    <xf numFmtId="2" fontId="101" fillId="0" borderId="83" xfId="2" applyNumberFormat="1" applyFont="1" applyFill="1" applyBorder="1" applyAlignment="1">
      <alignment horizontal="center"/>
    </xf>
    <xf numFmtId="3" fontId="101" fillId="0" borderId="86" xfId="2" applyNumberFormat="1" applyFont="1" applyFill="1" applyBorder="1" applyAlignment="1">
      <alignment horizontal="right" indent="1"/>
    </xf>
    <xf numFmtId="3" fontId="101" fillId="0" borderId="85" xfId="2" applyNumberFormat="1" applyFont="1" applyFill="1" applyBorder="1" applyAlignment="1">
      <alignment horizontal="center"/>
    </xf>
    <xf numFmtId="0" fontId="102" fillId="0" borderId="0" xfId="2" applyFont="1" applyFill="1" applyBorder="1" applyAlignment="1">
      <alignment horizontal="left" indent="1"/>
    </xf>
    <xf numFmtId="3" fontId="26" fillId="10" borderId="0" xfId="2" applyNumberFormat="1" applyFont="1" applyFill="1" applyBorder="1" applyAlignment="1">
      <alignment horizontal="right" indent="1"/>
    </xf>
    <xf numFmtId="2" fontId="26" fillId="10" borderId="0" xfId="2" applyNumberFormat="1" applyFont="1" applyFill="1" applyBorder="1" applyAlignment="1">
      <alignment horizontal="center"/>
    </xf>
    <xf numFmtId="3" fontId="26" fillId="10" borderId="88" xfId="2" applyNumberFormat="1" applyFont="1" applyFill="1" applyBorder="1" applyAlignment="1">
      <alignment horizontal="right" indent="1"/>
    </xf>
    <xf numFmtId="4" fontId="26" fillId="10" borderId="0" xfId="2" applyNumberFormat="1" applyFont="1" applyFill="1" applyBorder="1" applyAlignment="1">
      <alignment horizontal="right" indent="1"/>
    </xf>
    <xf numFmtId="3" fontId="26" fillId="10" borderId="81" xfId="2" applyNumberFormat="1" applyFont="1" applyFill="1" applyBorder="1" applyAlignment="1">
      <alignment horizontal="center"/>
    </xf>
    <xf numFmtId="49" fontId="26" fillId="10" borderId="88" xfId="2" applyNumberFormat="1" applyFont="1" applyFill="1" applyBorder="1" applyAlignment="1">
      <alignment horizontal="left" indent="1"/>
    </xf>
    <xf numFmtId="3" fontId="26" fillId="5" borderId="26" xfId="1" applyNumberFormat="1" applyFont="1" applyFill="1" applyBorder="1" applyAlignment="1"/>
    <xf numFmtId="3" fontId="26" fillId="5" borderId="27" xfId="1" applyNumberFormat="1" applyFont="1" applyFill="1" applyBorder="1" applyAlignment="1"/>
    <xf numFmtId="3" fontId="26" fillId="5" borderId="10" xfId="1" applyNumberFormat="1" applyFont="1" applyFill="1" applyBorder="1" applyAlignment="1"/>
    <xf numFmtId="3" fontId="26" fillId="5" borderId="28" xfId="1" applyNumberFormat="1" applyFont="1" applyFill="1" applyBorder="1" applyAlignment="1"/>
    <xf numFmtId="3" fontId="26" fillId="5" borderId="11" xfId="1" applyNumberFormat="1" applyFont="1" applyFill="1" applyBorder="1" applyAlignment="1"/>
    <xf numFmtId="0" fontId="2" fillId="0" borderId="0" xfId="1" applyFont="1" applyBorder="1"/>
    <xf numFmtId="164" fontId="26" fillId="5" borderId="35" xfId="1" applyNumberFormat="1" applyFont="1" applyFill="1" applyBorder="1" applyAlignment="1">
      <alignment vertical="top"/>
    </xf>
    <xf numFmtId="164" fontId="26" fillId="5" borderId="36" xfId="1" applyNumberFormat="1" applyFont="1" applyFill="1" applyBorder="1" applyAlignment="1">
      <alignment vertical="top"/>
    </xf>
    <xf numFmtId="164" fontId="26" fillId="5" borderId="16" xfId="1" applyNumberFormat="1" applyFont="1" applyFill="1" applyBorder="1" applyAlignment="1">
      <alignment vertical="top"/>
    </xf>
    <xf numFmtId="164" fontId="24" fillId="5" borderId="17" xfId="1" applyNumberFormat="1" applyFont="1" applyFill="1" applyBorder="1" applyAlignment="1">
      <alignment vertical="top"/>
    </xf>
    <xf numFmtId="0" fontId="104" fillId="0" borderId="0" xfId="10" applyFont="1" applyFill="1"/>
    <xf numFmtId="0" fontId="105" fillId="0" borderId="0" xfId="10" applyFont="1" applyFill="1" applyBorder="1" applyAlignment="1">
      <alignment horizontal="left" vertical="center" indent="1"/>
    </xf>
    <xf numFmtId="0" fontId="104" fillId="0" borderId="0" xfId="10" applyFont="1" applyFill="1" applyBorder="1" applyAlignment="1">
      <alignment horizontal="left" indent="1"/>
    </xf>
    <xf numFmtId="0" fontId="70" fillId="0" borderId="0" xfId="10" applyFont="1" applyFill="1" applyBorder="1" applyAlignment="1">
      <alignment horizontal="left" vertical="center" indent="1"/>
    </xf>
    <xf numFmtId="0" fontId="70" fillId="0" borderId="0" xfId="11" applyFont="1" applyFill="1" applyBorder="1" applyAlignment="1">
      <alignment vertical="center"/>
    </xf>
    <xf numFmtId="0" fontId="104" fillId="0" borderId="0" xfId="10" applyFont="1" applyFill="1" applyAlignment="1">
      <alignment vertical="center"/>
    </xf>
    <xf numFmtId="0" fontId="106" fillId="0" borderId="0" xfId="10" applyFont="1" applyFill="1" applyBorder="1" applyAlignment="1">
      <alignment horizontal="left" indent="1"/>
    </xf>
    <xf numFmtId="0" fontId="106" fillId="0" borderId="0" xfId="10" applyFont="1" applyFill="1" applyBorder="1" applyAlignment="1">
      <alignment horizontal="left" indent="3"/>
    </xf>
    <xf numFmtId="0" fontId="106" fillId="0" borderId="0" xfId="10" applyFont="1" applyFill="1"/>
    <xf numFmtId="0" fontId="72" fillId="0" borderId="0" xfId="10" applyFont="1" applyFill="1" applyBorder="1" applyAlignment="1">
      <alignment horizontal="left" indent="1"/>
    </xf>
    <xf numFmtId="0" fontId="72" fillId="0" borderId="0" xfId="10" applyFont="1" applyFill="1" applyBorder="1" applyAlignment="1">
      <alignment horizontal="left" indent="3"/>
    </xf>
    <xf numFmtId="0" fontId="72" fillId="0" borderId="0" xfId="10" applyFont="1" applyFill="1"/>
    <xf numFmtId="0" fontId="107" fillId="0" borderId="0" xfId="10" applyFont="1" applyFill="1" applyBorder="1" applyAlignment="1">
      <alignment horizontal="left" indent="1"/>
    </xf>
    <xf numFmtId="0" fontId="107" fillId="0" borderId="0" xfId="10" applyFont="1" applyFill="1" applyBorder="1" applyAlignment="1">
      <alignment horizontal="left" indent="3"/>
    </xf>
    <xf numFmtId="0" fontId="107" fillId="0" borderId="0" xfId="10" applyFont="1" applyFill="1"/>
    <xf numFmtId="0" fontId="70" fillId="0" borderId="0" xfId="10" applyFont="1" applyFill="1" applyBorder="1" applyAlignment="1">
      <alignment horizontal="left" indent="1"/>
    </xf>
    <xf numFmtId="0" fontId="70" fillId="0" borderId="0" xfId="11" applyFont="1" applyFill="1" applyBorder="1"/>
    <xf numFmtId="0" fontId="108" fillId="0" borderId="0" xfId="10" applyFont="1" applyFill="1" applyBorder="1" applyAlignment="1">
      <alignment horizontal="left" indent="1"/>
    </xf>
    <xf numFmtId="0" fontId="105" fillId="0" borderId="0" xfId="10" applyFont="1" applyFill="1" applyBorder="1" applyAlignment="1">
      <alignment horizontal="left" vertical="top" indent="1"/>
    </xf>
    <xf numFmtId="0" fontId="109" fillId="0" borderId="0" xfId="10" applyFont="1" applyFill="1" applyBorder="1" applyAlignment="1">
      <alignment horizontal="left" vertical="center" indent="1"/>
    </xf>
    <xf numFmtId="0" fontId="109" fillId="0" borderId="0" xfId="11" applyFont="1" applyFill="1" applyBorder="1" applyAlignment="1">
      <alignment vertical="center"/>
    </xf>
    <xf numFmtId="0" fontId="110" fillId="0" borderId="0" xfId="10" applyFont="1" applyFill="1" applyAlignment="1">
      <alignment vertical="center"/>
    </xf>
    <xf numFmtId="0" fontId="111" fillId="0" borderId="0" xfId="10" applyFont="1" applyFill="1" applyBorder="1" applyAlignment="1">
      <alignment horizontal="left" indent="1"/>
    </xf>
    <xf numFmtId="0" fontId="111" fillId="0" borderId="0" xfId="10" applyFont="1" applyFill="1"/>
    <xf numFmtId="0" fontId="105" fillId="0" borderId="0" xfId="10" applyFont="1" applyFill="1" applyBorder="1" applyAlignment="1">
      <alignment horizontal="left" indent="1"/>
    </xf>
    <xf numFmtId="0" fontId="112" fillId="0" borderId="0" xfId="10" applyFont="1" applyFill="1" applyAlignment="1">
      <alignment vertical="center"/>
    </xf>
    <xf numFmtId="0" fontId="104" fillId="0" borderId="0" xfId="10" applyFont="1" applyFill="1" applyAlignment="1">
      <alignment horizontal="left" indent="1"/>
    </xf>
    <xf numFmtId="0" fontId="115" fillId="0" borderId="0" xfId="2" applyFont="1"/>
    <xf numFmtId="0" fontId="116" fillId="0" borderId="0" xfId="12" applyFont="1"/>
    <xf numFmtId="3" fontId="116" fillId="0" borderId="0" xfId="12" applyNumberFormat="1" applyFont="1"/>
    <xf numFmtId="3" fontId="115" fillId="0" borderId="0" xfId="2" applyNumberFormat="1" applyFont="1"/>
    <xf numFmtId="0" fontId="115" fillId="2" borderId="0" xfId="2" applyFont="1" applyFill="1"/>
    <xf numFmtId="0" fontId="116" fillId="2" borderId="0" xfId="12" applyFont="1" applyFill="1"/>
    <xf numFmtId="165" fontId="115" fillId="2" borderId="0" xfId="2" applyNumberFormat="1" applyFont="1" applyFill="1"/>
    <xf numFmtId="0" fontId="117" fillId="0" borderId="0" xfId="2" applyFont="1"/>
    <xf numFmtId="0" fontId="118" fillId="0" borderId="0" xfId="2" applyFont="1"/>
    <xf numFmtId="0" fontId="119" fillId="0" borderId="0" xfId="11" applyFont="1" applyFill="1" applyAlignment="1">
      <alignment horizontal="left" indent="1"/>
    </xf>
    <xf numFmtId="0" fontId="120" fillId="0" borderId="0" xfId="10" applyFont="1" applyFill="1" applyBorder="1" applyAlignment="1">
      <alignment horizontal="left" indent="4"/>
    </xf>
    <xf numFmtId="0" fontId="120" fillId="0" borderId="0" xfId="10" applyFont="1" applyFill="1"/>
    <xf numFmtId="0" fontId="121" fillId="0" borderId="0" xfId="13" applyFont="1" applyAlignment="1">
      <alignment horizontal="center"/>
    </xf>
    <xf numFmtId="0" fontId="14" fillId="0" borderId="0" xfId="13"/>
    <xf numFmtId="0" fontId="14" fillId="0" borderId="0" xfId="11"/>
    <xf numFmtId="0" fontId="35" fillId="0" borderId="0" xfId="3" applyFont="1" applyFill="1"/>
    <xf numFmtId="165" fontId="36" fillId="0" borderId="0" xfId="3" applyNumberFormat="1" applyFont="1" applyFill="1"/>
    <xf numFmtId="3" fontId="36" fillId="0" borderId="0" xfId="3" applyNumberFormat="1" applyFont="1" applyFill="1"/>
    <xf numFmtId="0" fontId="28" fillId="0" borderId="0" xfId="2" applyFont="1" applyFill="1" applyAlignment="1">
      <alignment horizontal="left" indent="1"/>
    </xf>
    <xf numFmtId="0" fontId="29" fillId="0" borderId="0" xfId="2" applyFont="1" applyFill="1" applyAlignment="1"/>
    <xf numFmtId="0" fontId="36" fillId="0" borderId="0" xfId="3" applyFont="1" applyFill="1" applyAlignment="1">
      <alignment horizontal="right"/>
    </xf>
    <xf numFmtId="0" fontId="122" fillId="7" borderId="0" xfId="14" applyFont="1" applyFill="1"/>
    <xf numFmtId="0" fontId="123" fillId="7" borderId="0" xfId="14" applyFont="1" applyFill="1" applyAlignment="1">
      <alignment horizontal="center"/>
    </xf>
    <xf numFmtId="0" fontId="122" fillId="7" borderId="0" xfId="14" applyFont="1" applyFill="1" applyAlignment="1">
      <alignment horizontal="left" indent="2"/>
    </xf>
    <xf numFmtId="0" fontId="122" fillId="0" borderId="0" xfId="14" applyFont="1"/>
    <xf numFmtId="0" fontId="122" fillId="12" borderId="0" xfId="14" applyFont="1" applyFill="1"/>
    <xf numFmtId="0" fontId="124" fillId="5" borderId="0" xfId="14" applyFont="1" applyFill="1"/>
    <xf numFmtId="0" fontId="125" fillId="5" borderId="0" xfId="14" applyFont="1" applyFill="1" applyAlignment="1">
      <alignment horizontal="center"/>
    </xf>
    <xf numFmtId="0" fontId="126" fillId="5" borderId="0" xfId="14" applyFont="1" applyFill="1" applyBorder="1" applyAlignment="1">
      <alignment horizontal="center"/>
    </xf>
    <xf numFmtId="0" fontId="112" fillId="5" borderId="0" xfId="14" applyFont="1" applyFill="1" applyBorder="1" applyAlignment="1">
      <alignment vertical="top"/>
    </xf>
    <xf numFmtId="0" fontId="127" fillId="5" borderId="0" xfId="14" applyFont="1" applyFill="1"/>
    <xf numFmtId="0" fontId="128" fillId="5" borderId="0" xfId="14" applyFont="1" applyFill="1" applyAlignment="1">
      <alignment horizontal="center"/>
    </xf>
    <xf numFmtId="0" fontId="127" fillId="5" borderId="0" xfId="14" applyFont="1" applyFill="1" applyAlignment="1">
      <alignment horizontal="left" indent="2"/>
    </xf>
    <xf numFmtId="0" fontId="70" fillId="20" borderId="89" xfId="15" applyFont="1" applyFill="1" applyBorder="1" applyAlignment="1" applyProtection="1">
      <alignment horizontal="center" vertical="center"/>
    </xf>
    <xf numFmtId="0" fontId="130" fillId="5" borderId="0" xfId="14" applyFont="1" applyFill="1" applyAlignment="1">
      <alignment horizontal="left" vertical="center" indent="2"/>
    </xf>
    <xf numFmtId="0" fontId="131" fillId="5" borderId="0" xfId="14" applyFont="1" applyFill="1" applyBorder="1" applyAlignment="1">
      <alignment horizontal="center" vertical="center"/>
    </xf>
    <xf numFmtId="0" fontId="132" fillId="5" borderId="0" xfId="14" applyFont="1" applyFill="1" applyAlignment="1">
      <alignment horizontal="left" vertical="center" indent="2"/>
    </xf>
    <xf numFmtId="0" fontId="133" fillId="21" borderId="90" xfId="15" applyFont="1" applyFill="1" applyBorder="1" applyAlignment="1" applyProtection="1">
      <alignment horizontal="center" vertical="center"/>
    </xf>
    <xf numFmtId="0" fontId="134" fillId="5" borderId="0" xfId="14" applyFont="1" applyFill="1" applyAlignment="1">
      <alignment horizontal="left" vertical="center" indent="2"/>
    </xf>
    <xf numFmtId="0" fontId="135" fillId="5" borderId="0" xfId="14" applyFont="1" applyFill="1"/>
    <xf numFmtId="0" fontId="136" fillId="5" borderId="0" xfId="14" applyFont="1" applyFill="1" applyAlignment="1">
      <alignment horizontal="left" vertical="center" indent="2"/>
    </xf>
    <xf numFmtId="0" fontId="137" fillId="5" borderId="91" xfId="15" applyFont="1" applyFill="1" applyBorder="1" applyAlignment="1" applyProtection="1">
      <alignment horizontal="center" vertical="center"/>
    </xf>
    <xf numFmtId="0" fontId="70" fillId="22" borderId="89" xfId="15" applyFont="1" applyFill="1" applyBorder="1" applyAlignment="1" applyProtection="1">
      <alignment horizontal="center" vertical="center"/>
    </xf>
    <xf numFmtId="0" fontId="137" fillId="5" borderId="92" xfId="15" applyFont="1" applyFill="1" applyBorder="1" applyAlignment="1" applyProtection="1">
      <alignment horizontal="center" vertical="center"/>
    </xf>
    <xf numFmtId="0" fontId="138" fillId="5" borderId="0" xfId="14" applyFont="1" applyFill="1" applyAlignment="1">
      <alignment horizontal="left" vertical="center" indent="2"/>
    </xf>
    <xf numFmtId="0" fontId="122" fillId="5" borderId="0" xfId="14" applyFont="1" applyFill="1"/>
    <xf numFmtId="0" fontId="123" fillId="5" borderId="0" xfId="14" applyFont="1" applyFill="1" applyAlignment="1">
      <alignment horizontal="center"/>
    </xf>
    <xf numFmtId="0" fontId="122" fillId="5" borderId="0" xfId="14" applyFont="1" applyFill="1" applyAlignment="1">
      <alignment horizontal="left" indent="2"/>
    </xf>
    <xf numFmtId="0" fontId="123" fillId="0" borderId="0" xfId="14" applyFont="1" applyAlignment="1">
      <alignment horizontal="center"/>
    </xf>
    <xf numFmtId="0" fontId="122" fillId="0" borderId="0" xfId="14" applyFont="1" applyAlignment="1">
      <alignment horizontal="left" indent="2"/>
    </xf>
    <xf numFmtId="0" fontId="123" fillId="12" borderId="0" xfId="14" applyFont="1" applyFill="1" applyAlignment="1">
      <alignment horizontal="center"/>
    </xf>
    <xf numFmtId="0" fontId="122" fillId="12" borderId="0" xfId="14" applyFont="1" applyFill="1" applyAlignment="1">
      <alignment horizontal="left" indent="2"/>
    </xf>
    <xf numFmtId="0" fontId="104" fillId="0" borderId="0" xfId="14" applyFont="1" applyAlignment="1">
      <alignment vertical="top"/>
    </xf>
    <xf numFmtId="0" fontId="104" fillId="0" borderId="0" xfId="14" applyFont="1" applyFill="1" applyAlignment="1">
      <alignment vertical="top"/>
    </xf>
    <xf numFmtId="0" fontId="104" fillId="12" borderId="0" xfId="14" applyFont="1" applyFill="1" applyAlignment="1">
      <alignment vertical="top"/>
    </xf>
    <xf numFmtId="0" fontId="104" fillId="5" borderId="0" xfId="14" applyFont="1" applyFill="1" applyAlignment="1">
      <alignment vertical="top"/>
    </xf>
    <xf numFmtId="0" fontId="112" fillId="5" borderId="0" xfId="14" applyFont="1" applyFill="1" applyAlignment="1">
      <alignment vertical="center"/>
    </xf>
    <xf numFmtId="0" fontId="112" fillId="5" borderId="0" xfId="14" applyFont="1" applyFill="1" applyAlignment="1">
      <alignment vertical="top"/>
    </xf>
    <xf numFmtId="0" fontId="104" fillId="5" borderId="0" xfId="14" applyFont="1" applyFill="1" applyAlignment="1">
      <alignment horizontal="justify" vertical="top" wrapText="1"/>
    </xf>
    <xf numFmtId="0" fontId="104" fillId="5" borderId="0" xfId="14" applyFont="1" applyFill="1" applyAlignment="1">
      <alignment horizontal="justify" vertical="top"/>
    </xf>
    <xf numFmtId="0" fontId="104" fillId="5" borderId="0" xfId="14" applyFont="1" applyFill="1" applyAlignment="1">
      <alignment horizontal="justify" vertical="center" wrapText="1"/>
    </xf>
    <xf numFmtId="0" fontId="104" fillId="5" borderId="0" xfId="14" applyFont="1" applyFill="1" applyAlignment="1">
      <alignment horizontal="justify"/>
    </xf>
    <xf numFmtId="0" fontId="139" fillId="5" borderId="0" xfId="14" applyFont="1" applyFill="1" applyAlignment="1">
      <alignment vertical="top"/>
    </xf>
    <xf numFmtId="0" fontId="112" fillId="5" borderId="0" xfId="14" applyFont="1" applyFill="1" applyAlignment="1">
      <alignment horizontal="left" vertical="top" wrapText="1"/>
    </xf>
    <xf numFmtId="0" fontId="112" fillId="5" borderId="0" xfId="14" applyFont="1" applyFill="1" applyAlignment="1">
      <alignment horizontal="left" vertical="top"/>
    </xf>
    <xf numFmtId="0" fontId="140" fillId="5" borderId="0" xfId="14" applyFont="1" applyFill="1" applyAlignment="1">
      <alignment horizontal="justify" vertical="top"/>
    </xf>
    <xf numFmtId="0" fontId="70" fillId="0" borderId="0" xfId="10" applyFont="1" applyFill="1" applyBorder="1" applyAlignment="1">
      <alignment horizontal="center" vertical="top"/>
    </xf>
    <xf numFmtId="0" fontId="103" fillId="0" borderId="0" xfId="11" applyFont="1" applyAlignment="1">
      <alignment horizontal="center" vertical="top"/>
    </xf>
    <xf numFmtId="0" fontId="113" fillId="0" borderId="0" xfId="10" applyFont="1" applyFill="1" applyAlignment="1">
      <alignment horizontal="left" vertical="center" wrapText="1" indent="1"/>
    </xf>
    <xf numFmtId="0" fontId="14" fillId="0" borderId="0" xfId="11" applyAlignment="1">
      <alignment horizontal="left" vertical="center" indent="1"/>
    </xf>
    <xf numFmtId="0" fontId="3" fillId="0" borderId="0" xfId="0" applyFont="1" applyAlignment="1">
      <alignment horizontal="center" vertical="center"/>
    </xf>
    <xf numFmtId="0" fontId="21" fillId="0" borderId="21" xfId="1" quotePrefix="1" applyFont="1" applyFill="1" applyBorder="1" applyAlignment="1">
      <alignment horizontal="left" vertical="center" indent="1"/>
    </xf>
    <xf numFmtId="0" fontId="21" fillId="0" borderId="29" xfId="1" quotePrefix="1" applyFont="1" applyFill="1" applyBorder="1" applyAlignment="1">
      <alignment horizontal="left" vertical="center" indent="1"/>
    </xf>
    <xf numFmtId="0" fontId="18" fillId="0" borderId="0" xfId="1" applyFont="1" applyBorder="1" applyAlignment="1">
      <alignment horizontal="center"/>
    </xf>
    <xf numFmtId="0" fontId="21" fillId="5" borderId="3" xfId="1" applyFont="1" applyFill="1" applyBorder="1" applyAlignment="1">
      <alignment horizontal="left" vertical="center" indent="1"/>
    </xf>
    <xf numFmtId="0" fontId="22" fillId="5" borderId="6" xfId="1" applyFont="1" applyFill="1" applyBorder="1" applyAlignment="1">
      <alignment horizontal="left" vertical="center" indent="1"/>
    </xf>
    <xf numFmtId="0" fontId="22" fillId="5" borderId="12" xfId="1" applyFont="1" applyFill="1" applyBorder="1" applyAlignment="1">
      <alignment horizontal="left" vertical="center" indent="1"/>
    </xf>
    <xf numFmtId="0" fontId="21" fillId="5" borderId="4"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5" xfId="1" applyFont="1" applyFill="1" applyBorder="1" applyAlignment="1">
      <alignment horizontal="center" vertical="center"/>
    </xf>
    <xf numFmtId="0" fontId="21" fillId="5" borderId="7" xfId="1" applyFont="1" applyFill="1" applyBorder="1" applyAlignment="1">
      <alignment horizontal="center"/>
    </xf>
    <xf numFmtId="0" fontId="22" fillId="5" borderId="8" xfId="1" applyFont="1" applyFill="1" applyBorder="1" applyAlignment="1">
      <alignment horizontal="center"/>
    </xf>
    <xf numFmtId="0" fontId="21" fillId="5" borderId="10" xfId="1" applyFont="1" applyFill="1" applyBorder="1" applyAlignment="1">
      <alignment horizontal="center" vertical="center"/>
    </xf>
    <xf numFmtId="0" fontId="22" fillId="5" borderId="11" xfId="1" applyFont="1" applyFill="1" applyBorder="1" applyAlignment="1">
      <alignment horizontal="center" vertical="center"/>
    </xf>
    <xf numFmtId="0" fontId="22" fillId="5" borderId="16" xfId="1" applyFont="1" applyFill="1" applyBorder="1" applyAlignment="1">
      <alignment horizontal="center" vertical="center"/>
    </xf>
    <xf numFmtId="0" fontId="22" fillId="5" borderId="17" xfId="1" applyFont="1" applyFill="1" applyBorder="1" applyAlignment="1">
      <alignment horizontal="center" vertical="center"/>
    </xf>
    <xf numFmtId="0" fontId="21" fillId="0" borderId="18" xfId="1" quotePrefix="1" applyFont="1" applyFill="1" applyBorder="1" applyAlignment="1">
      <alignment horizontal="left" vertical="center" indent="1"/>
    </xf>
    <xf numFmtId="0" fontId="21" fillId="0" borderId="34" xfId="1" quotePrefix="1" applyFont="1" applyFill="1" applyBorder="1" applyAlignment="1">
      <alignment horizontal="left" vertical="center" indent="1"/>
    </xf>
    <xf numFmtId="0" fontId="21" fillId="6" borderId="29" xfId="1" quotePrefix="1" applyFont="1" applyFill="1" applyBorder="1" applyAlignment="1">
      <alignment horizontal="left" vertical="center" indent="1"/>
    </xf>
    <xf numFmtId="0" fontId="21" fillId="6" borderId="12" xfId="1" quotePrefix="1" applyFont="1" applyFill="1" applyBorder="1" applyAlignment="1">
      <alignment horizontal="left" vertical="center" indent="1"/>
    </xf>
    <xf numFmtId="0" fontId="21" fillId="0" borderId="21" xfId="1" applyFont="1" applyFill="1" applyBorder="1" applyAlignment="1">
      <alignment horizontal="left" vertical="center" indent="1"/>
    </xf>
    <xf numFmtId="0" fontId="18" fillId="0" borderId="0" xfId="1" applyFont="1" applyBorder="1" applyAlignment="1">
      <alignment horizontal="center" vertical="center"/>
    </xf>
    <xf numFmtId="3" fontId="24" fillId="0" borderId="10" xfId="1" applyNumberFormat="1" applyFont="1" applyFill="1" applyBorder="1" applyAlignment="1">
      <alignment vertical="center"/>
    </xf>
    <xf numFmtId="3" fontId="24" fillId="0" borderId="24" xfId="1" applyNumberFormat="1" applyFont="1" applyFill="1" applyBorder="1" applyAlignment="1">
      <alignment vertical="center"/>
    </xf>
    <xf numFmtId="3" fontId="24" fillId="0" borderId="19" xfId="1" applyNumberFormat="1" applyFont="1" applyFill="1" applyBorder="1" applyAlignment="1">
      <alignment vertical="center"/>
    </xf>
    <xf numFmtId="3" fontId="24" fillId="0" borderId="31" xfId="1" applyNumberFormat="1" applyFont="1" applyFill="1" applyBorder="1" applyAlignment="1">
      <alignment vertical="center"/>
    </xf>
    <xf numFmtId="3" fontId="24" fillId="6" borderId="10" xfId="1" applyNumberFormat="1" applyFont="1" applyFill="1" applyBorder="1" applyAlignment="1">
      <alignment vertical="center"/>
    </xf>
    <xf numFmtId="3" fontId="24" fillId="6" borderId="16" xfId="1" applyNumberFormat="1" applyFont="1" applyFill="1" applyBorder="1" applyAlignment="1">
      <alignment vertical="center"/>
    </xf>
    <xf numFmtId="0" fontId="21" fillId="5" borderId="29" xfId="1" quotePrefix="1" applyFont="1" applyFill="1" applyBorder="1" applyAlignment="1">
      <alignment horizontal="left" vertical="center" indent="1"/>
    </xf>
    <xf numFmtId="0" fontId="21" fillId="5" borderId="12" xfId="1" quotePrefix="1" applyFont="1" applyFill="1" applyBorder="1" applyAlignment="1">
      <alignment horizontal="left" vertical="center" indent="1"/>
    </xf>
    <xf numFmtId="3" fontId="24" fillId="5" borderId="19" xfId="1" applyNumberFormat="1" applyFont="1" applyFill="1" applyBorder="1" applyAlignment="1">
      <alignment vertical="center"/>
    </xf>
    <xf numFmtId="3" fontId="24" fillId="5" borderId="16" xfId="1" applyNumberFormat="1" applyFont="1" applyFill="1" applyBorder="1" applyAlignment="1">
      <alignment vertical="center"/>
    </xf>
    <xf numFmtId="0" fontId="3" fillId="0" borderId="0" xfId="2" applyFont="1" applyAlignment="1">
      <alignment horizontal="center" vertical="top"/>
    </xf>
    <xf numFmtId="0" fontId="31" fillId="0" borderId="0" xfId="2" applyFont="1" applyAlignment="1">
      <alignment horizontal="center" vertical="top"/>
    </xf>
    <xf numFmtId="0" fontId="3" fillId="0" borderId="0" xfId="2" applyFont="1" applyAlignment="1">
      <alignment horizontal="center" vertical="center"/>
    </xf>
    <xf numFmtId="0" fontId="31" fillId="0" borderId="0" xfId="2" applyFont="1" applyAlignment="1">
      <alignment vertical="center"/>
    </xf>
    <xf numFmtId="0" fontId="34" fillId="0" borderId="0" xfId="9" applyFont="1" applyAlignment="1">
      <alignment horizontal="center"/>
    </xf>
    <xf numFmtId="0" fontId="38" fillId="0" borderId="0" xfId="9" applyFont="1" applyAlignment="1">
      <alignment horizontal="center"/>
    </xf>
    <xf numFmtId="0" fontId="75" fillId="5" borderId="49" xfId="9" applyFont="1" applyFill="1" applyBorder="1" applyAlignment="1">
      <alignment horizontal="center" vertical="center"/>
    </xf>
    <xf numFmtId="0" fontId="75" fillId="5" borderId="50" xfId="9" applyFont="1" applyFill="1" applyBorder="1" applyAlignment="1">
      <alignment horizontal="center" vertical="center"/>
    </xf>
    <xf numFmtId="0" fontId="75" fillId="5" borderId="51" xfId="9" applyFont="1" applyFill="1" applyBorder="1" applyAlignment="1">
      <alignment horizontal="center" vertical="center"/>
    </xf>
    <xf numFmtId="0" fontId="48" fillId="5" borderId="3" xfId="9" applyFont="1" applyFill="1" applyBorder="1" applyAlignment="1">
      <alignment horizontal="left" vertical="center" indent="1"/>
    </xf>
    <xf numFmtId="0" fontId="38" fillId="5" borderId="12" xfId="9" applyFont="1" applyFill="1" applyBorder="1" applyAlignment="1">
      <alignment horizontal="left" vertical="center" indent="1"/>
    </xf>
    <xf numFmtId="0" fontId="74" fillId="0" borderId="29" xfId="1" applyFont="1" applyBorder="1" applyAlignment="1">
      <alignment horizontal="left" vertical="center" indent="1"/>
    </xf>
    <xf numFmtId="0" fontId="32" fillId="0" borderId="34" xfId="1" applyFont="1" applyBorder="1" applyAlignment="1">
      <alignment horizontal="left" vertical="center" indent="1"/>
    </xf>
    <xf numFmtId="0" fontId="70" fillId="0" borderId="2" xfId="1" applyFont="1" applyFill="1" applyBorder="1" applyAlignment="1">
      <alignment horizontal="center" vertical="center"/>
    </xf>
    <xf numFmtId="0" fontId="32" fillId="0" borderId="2" xfId="1" applyFont="1" applyBorder="1" applyAlignment="1">
      <alignment horizontal="center" vertical="center"/>
    </xf>
    <xf numFmtId="0" fontId="72" fillId="3" borderId="3" xfId="1" applyFont="1" applyFill="1" applyBorder="1" applyAlignment="1">
      <alignment horizontal="left" vertical="center" indent="1"/>
    </xf>
    <xf numFmtId="0" fontId="72" fillId="3" borderId="6" xfId="1" applyFont="1" applyFill="1" applyBorder="1" applyAlignment="1">
      <alignment horizontal="left" vertical="center" indent="1"/>
    </xf>
    <xf numFmtId="0" fontId="72" fillId="3" borderId="12" xfId="1" applyFont="1" applyFill="1" applyBorder="1" applyAlignment="1">
      <alignment horizontal="left" vertical="center" indent="1"/>
    </xf>
    <xf numFmtId="0" fontId="72" fillId="3" borderId="3" xfId="1" applyFont="1" applyFill="1" applyBorder="1" applyAlignment="1">
      <alignment horizontal="right" vertical="center" wrapText="1" indent="1"/>
    </xf>
    <xf numFmtId="0" fontId="72" fillId="3" borderId="12" xfId="1" applyFont="1" applyFill="1" applyBorder="1" applyAlignment="1">
      <alignment horizontal="right" vertical="center" wrapText="1" indent="1"/>
    </xf>
    <xf numFmtId="0" fontId="74" fillId="6" borderId="3" xfId="1" applyFont="1" applyFill="1" applyBorder="1" applyAlignment="1">
      <alignment horizontal="left" vertical="center" indent="1"/>
    </xf>
    <xf numFmtId="0" fontId="32" fillId="6" borderId="34" xfId="1" applyFont="1" applyFill="1" applyBorder="1" applyAlignment="1">
      <alignment horizontal="left" vertical="center" indent="1"/>
    </xf>
    <xf numFmtId="0" fontId="74" fillId="0" borderId="6" xfId="1" applyFont="1" applyBorder="1" applyAlignment="1">
      <alignment horizontal="left" vertical="center" indent="1"/>
    </xf>
    <xf numFmtId="0" fontId="32" fillId="0" borderId="12" xfId="1" applyFont="1" applyBorder="1" applyAlignment="1">
      <alignment horizontal="left" vertical="center" indent="1"/>
    </xf>
    <xf numFmtId="0" fontId="74" fillId="6" borderId="34" xfId="1" applyFont="1" applyFill="1" applyBorder="1" applyAlignment="1">
      <alignment horizontal="left" vertical="center" indent="1"/>
    </xf>
    <xf numFmtId="0" fontId="74" fillId="0" borderId="34" xfId="1" applyFont="1" applyBorder="1" applyAlignment="1">
      <alignment horizontal="left" vertical="center" indent="1"/>
    </xf>
    <xf numFmtId="0" fontId="74" fillId="0" borderId="12" xfId="1" applyFont="1" applyBorder="1" applyAlignment="1">
      <alignment horizontal="left" vertical="center" indent="1"/>
    </xf>
    <xf numFmtId="0" fontId="74" fillId="6" borderId="6" xfId="1" applyFont="1" applyFill="1" applyBorder="1" applyAlignment="1">
      <alignment horizontal="left" vertical="center" indent="1"/>
    </xf>
    <xf numFmtId="0" fontId="74" fillId="6" borderId="12" xfId="1" applyFont="1" applyFill="1" applyBorder="1" applyAlignment="1">
      <alignment horizontal="left" vertical="center" indent="1"/>
    </xf>
    <xf numFmtId="0" fontId="32" fillId="6" borderId="12" xfId="1" applyFont="1" applyFill="1" applyBorder="1" applyAlignment="1">
      <alignment horizontal="left" vertical="center" indent="1"/>
    </xf>
    <xf numFmtId="0" fontId="44" fillId="0" borderId="3" xfId="1" applyFont="1" applyBorder="1" applyAlignment="1">
      <alignment horizontal="center" vertical="center"/>
    </xf>
    <xf numFmtId="0" fontId="0" fillId="0" borderId="34" xfId="0" applyBorder="1" applyAlignment="1">
      <alignment horizontal="center" vertical="center"/>
    </xf>
    <xf numFmtId="0" fontId="34" fillId="0" borderId="0" xfId="1" applyFont="1" applyAlignment="1">
      <alignment horizontal="center" vertical="top"/>
    </xf>
    <xf numFmtId="0" fontId="44" fillId="3" borderId="3" xfId="1" applyFont="1" applyFill="1" applyBorder="1" applyAlignment="1">
      <alignment horizontal="center" vertical="center" textRotation="180"/>
    </xf>
    <xf numFmtId="0" fontId="44" fillId="3" borderId="12" xfId="1" applyFont="1" applyFill="1" applyBorder="1" applyAlignment="1">
      <alignment horizontal="center" vertical="center" textRotation="180"/>
    </xf>
    <xf numFmtId="3" fontId="65" fillId="8" borderId="49" xfId="1" applyNumberFormat="1" applyFont="1" applyFill="1" applyBorder="1" applyAlignment="1">
      <alignment horizontal="center" vertical="center"/>
    </xf>
    <xf numFmtId="3" fontId="65" fillId="8" borderId="50" xfId="1" applyNumberFormat="1" applyFont="1" applyFill="1" applyBorder="1" applyAlignment="1">
      <alignment horizontal="center" vertical="center"/>
    </xf>
    <xf numFmtId="3" fontId="65" fillId="8" borderId="51" xfId="1" applyNumberFormat="1" applyFont="1" applyFill="1" applyBorder="1" applyAlignment="1">
      <alignment horizontal="center" vertical="center"/>
    </xf>
    <xf numFmtId="3" fontId="66" fillId="9" borderId="49" xfId="1" applyNumberFormat="1" applyFont="1" applyFill="1" applyBorder="1" applyAlignment="1">
      <alignment horizontal="center" vertical="center"/>
    </xf>
    <xf numFmtId="3" fontId="66" fillId="9" borderId="50" xfId="1" applyNumberFormat="1" applyFont="1" applyFill="1" applyBorder="1" applyAlignment="1">
      <alignment horizontal="center" vertical="center"/>
    </xf>
    <xf numFmtId="3" fontId="66" fillId="9" borderId="51" xfId="1" applyNumberFormat="1" applyFont="1" applyFill="1" applyBorder="1" applyAlignment="1">
      <alignment horizontal="center" vertical="center"/>
    </xf>
    <xf numFmtId="3" fontId="18" fillId="10" borderId="49" xfId="1" applyNumberFormat="1" applyFont="1" applyFill="1" applyBorder="1" applyAlignment="1">
      <alignment horizontal="center" vertical="center"/>
    </xf>
    <xf numFmtId="3" fontId="18" fillId="10" borderId="50" xfId="1" applyNumberFormat="1" applyFont="1" applyFill="1" applyBorder="1" applyAlignment="1">
      <alignment horizontal="center" vertical="center"/>
    </xf>
    <xf numFmtId="3" fontId="18" fillId="10" borderId="51" xfId="1" applyNumberFormat="1" applyFont="1" applyFill="1" applyBorder="1" applyAlignment="1">
      <alignment horizontal="center" vertical="center"/>
    </xf>
    <xf numFmtId="0" fontId="44" fillId="0" borderId="34" xfId="1" applyFont="1" applyBorder="1" applyAlignment="1">
      <alignment horizontal="center" vertical="center"/>
    </xf>
    <xf numFmtId="0" fontId="0" fillId="0" borderId="21" xfId="0" applyBorder="1" applyAlignment="1">
      <alignment horizontal="center" vertical="center"/>
    </xf>
    <xf numFmtId="0" fontId="44" fillId="11" borderId="21" xfId="1" applyFont="1" applyFill="1" applyBorder="1" applyAlignment="1">
      <alignment horizontal="center" vertical="center"/>
    </xf>
    <xf numFmtId="0" fontId="44" fillId="0" borderId="21" xfId="1" applyFont="1" applyBorder="1" applyAlignment="1">
      <alignment horizontal="center" vertical="center"/>
    </xf>
    <xf numFmtId="0" fontId="44" fillId="11" borderId="34" xfId="1" applyFont="1" applyFill="1" applyBorder="1" applyAlignment="1">
      <alignment horizontal="center" vertical="center"/>
    </xf>
    <xf numFmtId="0" fontId="44" fillId="12" borderId="3" xfId="1" applyFont="1" applyFill="1" applyBorder="1" applyAlignment="1">
      <alignment horizontal="center" vertical="center"/>
    </xf>
    <xf numFmtId="0" fontId="44" fillId="12" borderId="12" xfId="1" applyFont="1" applyFill="1" applyBorder="1" applyAlignment="1">
      <alignment horizontal="center" vertical="center"/>
    </xf>
    <xf numFmtId="0" fontId="31" fillId="0" borderId="0" xfId="1" applyFont="1" applyAlignment="1">
      <alignment horizontal="center" vertical="top"/>
    </xf>
    <xf numFmtId="1" fontId="34" fillId="5" borderId="4" xfId="7" applyNumberFormat="1" applyFont="1" applyFill="1" applyBorder="1" applyAlignment="1">
      <alignment horizontal="left" vertical="center" indent="1"/>
    </xf>
    <xf numFmtId="0" fontId="31" fillId="5" borderId="35" xfId="1" applyFont="1" applyFill="1" applyBorder="1" applyAlignment="1">
      <alignment horizontal="left" vertical="center" indent="1"/>
    </xf>
    <xf numFmtId="0" fontId="34" fillId="5" borderId="49" xfId="1" applyFont="1" applyFill="1" applyBorder="1" applyAlignment="1">
      <alignment horizontal="center" vertical="center"/>
    </xf>
    <xf numFmtId="0" fontId="34" fillId="5" borderId="50" xfId="1" applyFont="1" applyFill="1" applyBorder="1" applyAlignment="1">
      <alignment horizontal="center" vertical="center"/>
    </xf>
    <xf numFmtId="0" fontId="34" fillId="5" borderId="51" xfId="1" applyFont="1" applyFill="1" applyBorder="1" applyAlignment="1">
      <alignment horizontal="center" vertical="center"/>
    </xf>
    <xf numFmtId="49" fontId="28" fillId="0" borderId="0" xfId="2" applyNumberFormat="1" applyFont="1" applyAlignment="1">
      <alignment horizontal="left" vertical="top" wrapText="1" indent="1"/>
    </xf>
    <xf numFmtId="49" fontId="28" fillId="0" borderId="0" xfId="6" applyNumberFormat="1" applyFont="1" applyAlignment="1">
      <alignment horizontal="left" wrapText="1" indent="1"/>
    </xf>
    <xf numFmtId="0" fontId="34" fillId="0" borderId="2" xfId="2" applyFont="1" applyBorder="1" applyAlignment="1">
      <alignment horizontal="center" vertical="center"/>
    </xf>
    <xf numFmtId="0" fontId="31" fillId="0" borderId="2" xfId="2" applyFont="1" applyBorder="1" applyAlignment="1">
      <alignment vertical="center"/>
    </xf>
    <xf numFmtId="49" fontId="60" fillId="0" borderId="3" xfId="2" applyNumberFormat="1" applyFont="1" applyBorder="1" applyAlignment="1">
      <alignment horizontal="left" vertical="center" wrapText="1" indent="1"/>
    </xf>
    <xf numFmtId="0" fontId="30" fillId="0" borderId="12" xfId="2" applyFont="1" applyBorder="1" applyAlignment="1">
      <alignment horizontal="left" vertical="center" wrapText="1" indent="1"/>
    </xf>
    <xf numFmtId="0" fontId="3" fillId="5" borderId="3" xfId="2" applyFont="1" applyFill="1" applyBorder="1" applyAlignment="1">
      <alignment horizontal="center" vertical="center" textRotation="90" wrapText="1"/>
    </xf>
    <xf numFmtId="0" fontId="30" fillId="5" borderId="12" xfId="2" applyFont="1" applyFill="1" applyBorder="1" applyAlignment="1">
      <alignment horizontal="center" vertical="center" textRotation="90" wrapText="1"/>
    </xf>
    <xf numFmtId="0" fontId="3" fillId="5" borderId="49" xfId="2" applyFont="1" applyFill="1" applyBorder="1" applyAlignment="1">
      <alignment horizontal="center" vertical="center"/>
    </xf>
    <xf numFmtId="0" fontId="30" fillId="5" borderId="50" xfId="2" applyFont="1" applyFill="1" applyBorder="1" applyAlignment="1">
      <alignment horizontal="center" vertical="center"/>
    </xf>
    <xf numFmtId="0" fontId="31" fillId="5" borderId="50" xfId="2" applyFont="1" applyFill="1" applyBorder="1" applyAlignment="1">
      <alignment horizontal="center" vertical="center"/>
    </xf>
    <xf numFmtId="0" fontId="31" fillId="5" borderId="51" xfId="2" applyFont="1" applyFill="1" applyBorder="1" applyAlignment="1">
      <alignment horizontal="center" vertical="center"/>
    </xf>
    <xf numFmtId="0" fontId="3" fillId="5" borderId="49" xfId="2" applyFont="1" applyFill="1" applyBorder="1" applyAlignment="1">
      <alignment horizontal="center" vertical="center" wrapText="1"/>
    </xf>
    <xf numFmtId="0" fontId="30" fillId="5" borderId="50" xfId="2" applyFont="1" applyFill="1" applyBorder="1" applyAlignment="1">
      <alignment horizontal="center" vertical="center" wrapText="1"/>
    </xf>
    <xf numFmtId="0" fontId="30" fillId="5" borderId="51" xfId="2" applyFont="1" applyFill="1" applyBorder="1" applyAlignment="1">
      <alignment horizontal="center" vertical="center" wrapText="1"/>
    </xf>
    <xf numFmtId="0" fontId="18" fillId="0" borderId="0" xfId="8" applyFont="1" applyAlignment="1">
      <alignment horizontal="center"/>
    </xf>
    <xf numFmtId="0" fontId="48" fillId="5" borderId="30" xfId="8" applyFont="1" applyFill="1" applyBorder="1" applyAlignment="1">
      <alignment horizontal="center"/>
    </xf>
    <xf numFmtId="0" fontId="38" fillId="5" borderId="0" xfId="8" applyFont="1" applyFill="1" applyBorder="1" applyAlignment="1">
      <alignment horizontal="center"/>
    </xf>
    <xf numFmtId="0" fontId="38" fillId="5" borderId="32" xfId="8" applyFont="1" applyFill="1" applyBorder="1" applyAlignment="1">
      <alignment horizontal="center"/>
    </xf>
    <xf numFmtId="0" fontId="22" fillId="0" borderId="30" xfId="8" applyFont="1" applyBorder="1" applyAlignment="1">
      <alignment horizontal="left" vertical="center" indent="1"/>
    </xf>
    <xf numFmtId="0" fontId="22" fillId="0" borderId="35" xfId="8" applyFont="1" applyBorder="1" applyAlignment="1">
      <alignment horizontal="left" vertical="center" indent="1"/>
    </xf>
    <xf numFmtId="0" fontId="22" fillId="0" borderId="47" xfId="8" applyFont="1" applyBorder="1" applyAlignment="1">
      <alignment horizontal="center" vertical="center"/>
    </xf>
    <xf numFmtId="0" fontId="22" fillId="0" borderId="57" xfId="8" applyFont="1" applyBorder="1" applyAlignment="1">
      <alignment horizontal="center" vertical="center"/>
    </xf>
    <xf numFmtId="0" fontId="22" fillId="0" borderId="48" xfId="8" applyFont="1" applyBorder="1" applyAlignment="1">
      <alignment horizontal="center" vertical="center"/>
    </xf>
    <xf numFmtId="0" fontId="34" fillId="0" borderId="0" xfId="5" applyFont="1" applyAlignment="1">
      <alignment horizontal="center"/>
    </xf>
    <xf numFmtId="0" fontId="38" fillId="0" borderId="0" xfId="5" applyFont="1" applyAlignment="1"/>
    <xf numFmtId="0" fontId="44" fillId="5" borderId="4" xfId="5" applyFont="1" applyFill="1" applyBorder="1" applyAlignment="1">
      <alignment horizontal="left" vertical="center" indent="1"/>
    </xf>
    <xf numFmtId="0" fontId="33" fillId="5" borderId="30" xfId="5" applyFill="1" applyBorder="1" applyAlignment="1">
      <alignment horizontal="left" vertical="center" indent="1"/>
    </xf>
    <xf numFmtId="0" fontId="33" fillId="5" borderId="35" xfId="5" applyFill="1" applyBorder="1" applyAlignment="1">
      <alignment horizontal="left" vertical="center" indent="1"/>
    </xf>
    <xf numFmtId="0" fontId="54" fillId="5" borderId="49" xfId="5" applyFont="1" applyFill="1" applyBorder="1" applyAlignment="1">
      <alignment horizontal="center" vertical="center"/>
    </xf>
    <xf numFmtId="0" fontId="56" fillId="5" borderId="50" xfId="5" applyFont="1" applyFill="1" applyBorder="1" applyAlignment="1">
      <alignment horizontal="center" vertical="center"/>
    </xf>
    <xf numFmtId="0" fontId="56" fillId="5" borderId="51" xfId="5" applyFont="1" applyFill="1" applyBorder="1" applyAlignment="1">
      <alignment horizontal="center" vertical="center"/>
    </xf>
    <xf numFmtId="0" fontId="57" fillId="5" borderId="49" xfId="5" applyFont="1" applyFill="1" applyBorder="1" applyAlignment="1">
      <alignment horizontal="center" vertical="center"/>
    </xf>
    <xf numFmtId="0" fontId="58" fillId="5" borderId="50" xfId="5" applyFont="1" applyFill="1" applyBorder="1" applyAlignment="1">
      <alignment horizontal="center" vertical="center"/>
    </xf>
    <xf numFmtId="0" fontId="58" fillId="5" borderId="51" xfId="5" applyFont="1" applyFill="1" applyBorder="1" applyAlignment="1">
      <alignment horizontal="center" vertical="center"/>
    </xf>
    <xf numFmtId="0" fontId="54" fillId="5" borderId="4" xfId="5" applyFont="1" applyFill="1" applyBorder="1" applyAlignment="1">
      <alignment horizontal="center" vertical="center"/>
    </xf>
    <xf numFmtId="0" fontId="56" fillId="5" borderId="1" xfId="5" applyFont="1" applyFill="1" applyBorder="1" applyAlignment="1">
      <alignment horizontal="center" vertical="center"/>
    </xf>
    <xf numFmtId="0" fontId="57" fillId="5" borderId="4" xfId="5" applyFont="1" applyFill="1" applyBorder="1" applyAlignment="1">
      <alignment horizontal="center" vertical="center"/>
    </xf>
    <xf numFmtId="0" fontId="58" fillId="5" borderId="1" xfId="5" applyFont="1" applyFill="1" applyBorder="1" applyAlignment="1">
      <alignment horizontal="center" vertical="center"/>
    </xf>
    <xf numFmtId="0" fontId="34" fillId="0" borderId="0" xfId="4" applyFont="1" applyBorder="1" applyAlignment="1">
      <alignment horizontal="center" vertical="center" wrapText="1"/>
    </xf>
    <xf numFmtId="0" fontId="38" fillId="0" borderId="0" xfId="4" applyFont="1" applyBorder="1" applyAlignment="1">
      <alignment horizontal="center" vertical="center" wrapText="1"/>
    </xf>
    <xf numFmtId="0" fontId="31" fillId="0" borderId="0" xfId="1" applyFont="1" applyAlignment="1">
      <alignment horizontal="center" vertical="center" wrapText="1"/>
    </xf>
    <xf numFmtId="0" fontId="0" fillId="0" borderId="0" xfId="0" applyAlignment="1"/>
    <xf numFmtId="0" fontId="47" fillId="7" borderId="3" xfId="4" applyFont="1" applyFill="1" applyBorder="1" applyAlignment="1">
      <alignment horizontal="left" vertical="center" indent="1"/>
    </xf>
    <xf numFmtId="0" fontId="17" fillId="0" borderId="12" xfId="1" applyBorder="1" applyAlignment="1">
      <alignment horizontal="left" vertical="center" indent="1"/>
    </xf>
    <xf numFmtId="0" fontId="48" fillId="7" borderId="50" xfId="4" applyFont="1" applyFill="1" applyBorder="1" applyAlignment="1">
      <alignment horizontal="center" vertical="center"/>
    </xf>
    <xf numFmtId="0" fontId="48" fillId="7" borderId="51" xfId="4" applyFont="1" applyFill="1" applyBorder="1" applyAlignment="1">
      <alignment horizontal="center" vertical="center"/>
    </xf>
    <xf numFmtId="0" fontId="49" fillId="0" borderId="49" xfId="4" applyFont="1" applyBorder="1" applyAlignment="1">
      <alignment horizontal="center" vertical="center" wrapText="1"/>
    </xf>
    <xf numFmtId="0" fontId="50" fillId="0" borderId="50" xfId="2" applyFont="1" applyBorder="1" applyAlignment="1">
      <alignment horizontal="center" vertical="center" wrapText="1"/>
    </xf>
    <xf numFmtId="0" fontId="50" fillId="0" borderId="50" xfId="0" applyFont="1" applyBorder="1" applyAlignment="1">
      <alignment horizontal="center" vertical="center" wrapText="1"/>
    </xf>
    <xf numFmtId="0" fontId="50" fillId="0" borderId="51" xfId="0" applyFont="1" applyBorder="1" applyAlignment="1">
      <alignment horizontal="center" vertical="center" wrapText="1"/>
    </xf>
    <xf numFmtId="0" fontId="51" fillId="0" borderId="58" xfId="4" applyFont="1" applyBorder="1" applyAlignment="1">
      <alignment horizontal="center" vertical="center" wrapText="1"/>
    </xf>
    <xf numFmtId="0" fontId="17" fillId="0" borderId="59" xfId="2" applyBorder="1" applyAlignment="1">
      <alignment horizontal="center" vertical="center" wrapText="1"/>
    </xf>
    <xf numFmtId="0" fontId="34" fillId="0" borderId="0" xfId="3" applyFont="1" applyFill="1" applyAlignment="1">
      <alignment horizontal="center" wrapText="1"/>
    </xf>
    <xf numFmtId="0" fontId="34" fillId="0" borderId="0" xfId="3" applyFont="1" applyFill="1" applyAlignment="1">
      <alignment horizontal="center" vertical="top" wrapText="1"/>
    </xf>
    <xf numFmtId="0" fontId="34" fillId="5" borderId="3" xfId="3" applyFont="1" applyFill="1" applyBorder="1" applyAlignment="1">
      <alignment horizontal="left" vertical="center" wrapText="1" indent="1"/>
    </xf>
    <xf numFmtId="0" fontId="34" fillId="5" borderId="6" xfId="3" applyFont="1" applyFill="1" applyBorder="1" applyAlignment="1">
      <alignment horizontal="left" vertical="center" wrapText="1" indent="1"/>
    </xf>
    <xf numFmtId="0" fontId="31" fillId="5" borderId="12" xfId="2" applyFont="1" applyFill="1" applyBorder="1" applyAlignment="1">
      <alignment horizontal="left" vertical="center" wrapText="1" indent="1"/>
    </xf>
    <xf numFmtId="0" fontId="34" fillId="5" borderId="49" xfId="3" applyFont="1" applyFill="1" applyBorder="1" applyAlignment="1">
      <alignment horizontal="center" vertical="center"/>
    </xf>
    <xf numFmtId="0" fontId="38" fillId="5" borderId="50" xfId="3" applyFont="1" applyFill="1" applyBorder="1" applyAlignment="1">
      <alignment horizontal="center" vertical="center"/>
    </xf>
    <xf numFmtId="0" fontId="38" fillId="5" borderId="51" xfId="3" applyFont="1" applyFill="1" applyBorder="1" applyAlignment="1">
      <alignment horizontal="center" vertical="center"/>
    </xf>
    <xf numFmtId="0" fontId="34" fillId="5" borderId="49" xfId="3" applyFont="1" applyFill="1" applyBorder="1" applyAlignment="1">
      <alignment horizontal="center" vertical="center" wrapText="1"/>
    </xf>
    <xf numFmtId="0" fontId="38" fillId="5" borderId="50" xfId="3" applyFont="1" applyFill="1" applyBorder="1" applyAlignment="1">
      <alignment horizontal="center" vertical="center" wrapText="1"/>
    </xf>
    <xf numFmtId="0" fontId="38" fillId="5" borderId="51" xfId="3" applyFont="1" applyFill="1" applyBorder="1" applyAlignment="1">
      <alignment horizontal="center" vertical="center" wrapText="1"/>
    </xf>
    <xf numFmtId="0" fontId="34" fillId="5" borderId="38" xfId="3" applyFont="1" applyFill="1" applyBorder="1" applyAlignment="1">
      <alignment horizontal="center" vertical="center" wrapText="1"/>
    </xf>
    <xf numFmtId="0" fontId="34" fillId="5" borderId="3" xfId="3" applyFont="1" applyFill="1" applyBorder="1" applyAlignment="1">
      <alignment horizontal="center" vertical="center" wrapText="1"/>
    </xf>
    <xf numFmtId="0" fontId="38" fillId="5" borderId="12" xfId="3" applyFont="1" applyFill="1" applyBorder="1" applyAlignment="1">
      <alignment horizontal="center" vertical="center" wrapText="1"/>
    </xf>
    <xf numFmtId="0" fontId="30" fillId="5" borderId="38" xfId="2" applyFont="1" applyFill="1" applyBorder="1" applyAlignment="1">
      <alignment horizontal="center" vertical="center"/>
    </xf>
    <xf numFmtId="0" fontId="31" fillId="5" borderId="38" xfId="2" applyFont="1" applyFill="1" applyBorder="1" applyAlignment="1">
      <alignment horizontal="center" vertical="center"/>
    </xf>
    <xf numFmtId="0" fontId="30" fillId="5" borderId="39" xfId="2" applyFont="1" applyFill="1" applyBorder="1" applyAlignment="1">
      <alignment horizontal="center" vertical="center" wrapText="1"/>
    </xf>
    <xf numFmtId="0" fontId="31" fillId="5" borderId="41" xfId="2" applyFont="1" applyFill="1" applyBorder="1" applyAlignment="1">
      <alignment horizontal="center" vertical="center" wrapText="1"/>
    </xf>
    <xf numFmtId="0" fontId="30" fillId="5" borderId="40" xfId="2" applyFont="1" applyFill="1" applyBorder="1" applyAlignment="1">
      <alignment horizontal="center" vertical="center" wrapText="1"/>
    </xf>
    <xf numFmtId="0" fontId="31" fillId="5" borderId="42" xfId="2" applyFont="1" applyFill="1" applyBorder="1" applyAlignment="1">
      <alignment wrapText="1"/>
    </xf>
    <xf numFmtId="0" fontId="3" fillId="0" borderId="2" xfId="2" applyFont="1" applyFill="1" applyBorder="1" applyAlignment="1">
      <alignment horizontal="center" vertical="center"/>
    </xf>
    <xf numFmtId="0" fontId="30" fillId="0" borderId="2" xfId="2" applyFont="1" applyBorder="1" applyAlignment="1">
      <alignment horizontal="center" vertical="center"/>
    </xf>
    <xf numFmtId="0" fontId="30" fillId="5" borderId="3" xfId="2" applyFont="1" applyFill="1" applyBorder="1" applyAlignment="1">
      <alignment horizontal="left" vertical="center" wrapText="1" indent="1"/>
    </xf>
    <xf numFmtId="0" fontId="31" fillId="5" borderId="6" xfId="2" applyFont="1" applyFill="1" applyBorder="1" applyAlignment="1">
      <alignment horizontal="left" vertical="center" wrapText="1" indent="1"/>
    </xf>
    <xf numFmtId="0" fontId="3" fillId="5" borderId="38" xfId="2" applyFont="1" applyFill="1" applyBorder="1" applyAlignment="1">
      <alignment horizontal="center" vertical="center"/>
    </xf>
    <xf numFmtId="0" fontId="31" fillId="5" borderId="42" xfId="2" applyFont="1" applyFill="1" applyBorder="1" applyAlignment="1">
      <alignment vertical="center" wrapText="1"/>
    </xf>
  </cellXfs>
  <cellStyles count="16">
    <cellStyle name="Hypertextové prepojenie" xfId="15" builtinId="8"/>
    <cellStyle name="Normálna" xfId="0" builtinId="0"/>
    <cellStyle name="Normálna 2" xfId="1"/>
    <cellStyle name="Normálna 2 2" xfId="2"/>
    <cellStyle name="Normálna 2 2 2" xfId="14"/>
    <cellStyle name="Normálna 2 3" xfId="6"/>
    <cellStyle name="Normálna 2 4" xfId="11"/>
    <cellStyle name="Normálna 3" xfId="13"/>
    <cellStyle name="normálne_celkom" xfId="9"/>
    <cellStyle name="normálne_fakulty_cis" xfId="10"/>
    <cellStyle name="normálne_icrkok_SS" xfId="3"/>
    <cellStyle name="normálne_matur2006" xfId="8"/>
    <cellStyle name="normální_icrkok2_2004" xfId="4"/>
    <cellStyle name="normální_iczeme" xfId="7"/>
    <cellStyle name="normální_muze_2004" xfId="5"/>
    <cellStyle name="normální_suhrn8_2004" xfId="12"/>
  </cellStyles>
  <dxfs count="16">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
      <fill>
        <patternFill>
          <bgColor theme="7"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000" b="1" i="0" u="none" strike="noStrike" kern="1200" baseline="0">
                <a:solidFill>
                  <a:srgbClr val="008000"/>
                </a:solidFill>
                <a:latin typeface="Times New Roman CE"/>
                <a:ea typeface="Times New Roman CE"/>
                <a:cs typeface="Times New Roman CE"/>
              </a:defRPr>
            </a:pPr>
            <a:r>
              <a:rPr lang="sk-SK">
                <a:solidFill>
                  <a:srgbClr val="008000"/>
                </a:solidFill>
              </a:rPr>
              <a:t>ZASTÚPENIE MUŽOV A ŽIEN V PRIJÍMACOM KONANÍ NA VYSOKÉ ŠKOLY SR</a:t>
            </a:r>
          </a:p>
        </c:rich>
      </c:tx>
      <c:layout>
        <c:manualLayout>
          <c:xMode val="edge"/>
          <c:yMode val="edge"/>
          <c:x val="0.23509174311926606"/>
          <c:y val="2.8081123244929798E-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8000"/>
              </a:solidFill>
              <a:latin typeface="Times New Roman CE"/>
              <a:ea typeface="Times New Roman CE"/>
              <a:cs typeface="Times New Roman CE"/>
            </a:defRPr>
          </a:pPr>
          <a:endParaRPr lang="sk-SK"/>
        </a:p>
      </c:txPr>
    </c:title>
    <c:autoTitleDeleted val="0"/>
    <c:plotArea>
      <c:layout>
        <c:manualLayout>
          <c:layoutTarget val="inner"/>
          <c:xMode val="edge"/>
          <c:yMode val="edge"/>
          <c:x val="5.7339449541284407E-2"/>
          <c:y val="0.1482059282371295"/>
          <c:w val="0.91513761467889909"/>
          <c:h val="0.78627145085803429"/>
        </c:manualLayout>
      </c:layout>
      <c:barChart>
        <c:barDir val="col"/>
        <c:grouping val="clustered"/>
        <c:varyColors val="0"/>
        <c:ser>
          <c:idx val="0"/>
          <c:order val="0"/>
          <c:tx>
            <c:strRef>
              <c:f>'G 11'!$D$3</c:f>
              <c:strCache>
                <c:ptCount val="1"/>
                <c:pt idx="0">
                  <c:v>prihlášky</c:v>
                </c:pt>
              </c:strCache>
            </c:strRef>
          </c:tx>
          <c:spPr>
            <a:solidFill>
              <a:srgbClr val="D5E3CF"/>
            </a:solidFill>
            <a:ln>
              <a:noFill/>
            </a:ln>
            <a:effectLst/>
            <a:scene3d>
              <a:camera prst="orthographicFront"/>
              <a:lightRig rig="threePt" dir="t"/>
            </a:scene3d>
            <a:sp3d>
              <a:bevelT/>
            </a:sp3d>
          </c:spPr>
          <c:invertIfNegative val="0"/>
          <c:dLbls>
            <c:dLbl>
              <c:idx val="0"/>
              <c:layout>
                <c:manualLayout>
                  <c:x val="-1.3492980808591586E-3"/>
                  <c:y val="7.60329373804873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D6-4DB0-AA8D-50AF3D34C4C3}"/>
                </c:ext>
              </c:extLst>
            </c:dLbl>
            <c:dLbl>
              <c:idx val="1"/>
              <c:layout>
                <c:manualLayout>
                  <c:x val="1.7963350911411304E-4"/>
                  <c:y val="8.4058291465516882E-2"/>
                </c:manualLayout>
              </c:layout>
              <c:spPr>
                <a:noFill/>
                <a:ln w="25400">
                  <a:noFill/>
                </a:ln>
                <a:effectLst/>
              </c:spPr>
              <c:txPr>
                <a:bodyPr rot="-5400000" spcFirstLastPara="1" vertOverflow="clip" horzOverflow="clip"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11'!$D$4:$D$5</c:f>
              <c:numCache>
                <c:formatCode>#,##0</c:formatCode>
                <c:ptCount val="2"/>
                <c:pt idx="0">
                  <c:v>7393</c:v>
                </c:pt>
                <c:pt idx="1">
                  <c:v>12123</c:v>
                </c:pt>
              </c:numCache>
            </c:numRef>
          </c:val>
          <c:extLst>
            <c:ext xmlns:c16="http://schemas.microsoft.com/office/drawing/2014/chart" uri="{C3380CC4-5D6E-409C-BE32-E72D297353CC}">
              <c16:uniqueId val="{00000002-0DD6-4DB0-AA8D-50AF3D34C4C3}"/>
            </c:ext>
          </c:extLst>
        </c:ser>
        <c:ser>
          <c:idx val="1"/>
          <c:order val="1"/>
          <c:tx>
            <c:strRef>
              <c:f>'G 11'!$E$3</c:f>
              <c:strCache>
                <c:ptCount val="1"/>
                <c:pt idx="0">
                  <c:v>prihlásení</c:v>
                </c:pt>
              </c:strCache>
            </c:strRef>
          </c:tx>
          <c:spPr>
            <a:solidFill>
              <a:srgbClr val="ACC99F"/>
            </a:solidFill>
            <a:ln>
              <a:noFill/>
            </a:ln>
            <a:effectLst/>
            <a:scene3d>
              <a:camera prst="orthographicFront"/>
              <a:lightRig rig="threePt" dir="t"/>
            </a:scene3d>
            <a:sp3d>
              <a:bevelT/>
            </a:sp3d>
          </c:spPr>
          <c:invertIfNegative val="0"/>
          <c:dLbls>
            <c:dLbl>
              <c:idx val="0"/>
              <c:layout>
                <c:manualLayout>
                  <c:x val="1.7975390690842544E-4"/>
                  <c:y val="7.5451496800029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DD6-4DB0-AA8D-50AF3D34C4C3}"/>
                </c:ext>
              </c:extLst>
            </c:dLbl>
            <c:dLbl>
              <c:idx val="1"/>
              <c:layout>
                <c:manualLayout>
                  <c:x val="1.7963350911411304E-4"/>
                  <c:y val="8.52691619475802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11'!$E$4:$E$5</c:f>
              <c:numCache>
                <c:formatCode>#,##0</c:formatCode>
                <c:ptCount val="2"/>
                <c:pt idx="0">
                  <c:v>6666</c:v>
                </c:pt>
                <c:pt idx="1">
                  <c:v>10382</c:v>
                </c:pt>
              </c:numCache>
            </c:numRef>
          </c:val>
          <c:extLst>
            <c:ext xmlns:c16="http://schemas.microsoft.com/office/drawing/2014/chart" uri="{C3380CC4-5D6E-409C-BE32-E72D297353CC}">
              <c16:uniqueId val="{00000005-0DD6-4DB0-AA8D-50AF3D34C4C3}"/>
            </c:ext>
          </c:extLst>
        </c:ser>
        <c:ser>
          <c:idx val="2"/>
          <c:order val="2"/>
          <c:tx>
            <c:strRef>
              <c:f>'G 11'!$F$3</c:f>
              <c:strCache>
                <c:ptCount val="1"/>
              </c:strCache>
            </c:strRef>
          </c:tx>
          <c:spPr>
            <a:solidFill>
              <a:schemeClr val="accent6">
                <a:tint val="77000"/>
              </a:schemeClr>
            </a:solidFill>
            <a:ln>
              <a:noFill/>
            </a:ln>
            <a:effectLst/>
          </c:spPr>
          <c:invertIfNegative val="0"/>
          <c:dLbls>
            <c:dLbl>
              <c:idx val="0"/>
              <c:layout>
                <c:manualLayout>
                  <c:x val="5.6586963326830941E-4"/>
                  <c:y val="0.897035881435257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DD6-4DB0-AA8D-50AF3D34C4C3}"/>
                </c:ext>
              </c:extLst>
            </c:dLbl>
            <c:dLbl>
              <c:idx val="1"/>
              <c:layout>
                <c:manualLayout>
                  <c:x val="5.6574923547405708E-4"/>
                  <c:y val="0.9032761310452418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DD6-4DB0-AA8D-50AF3D34C4C3}"/>
                </c:ext>
              </c:extLst>
            </c:dLbl>
            <c:spPr>
              <a:noFill/>
              <a:ln w="25400">
                <a:noFill/>
              </a:ln>
              <a:effectLst/>
            </c:spPr>
            <c:txPr>
              <a:bodyPr rot="0" spcFirstLastPara="1" vertOverflow="ellipsis" vert="horz" wrap="square" anchor="ctr" anchorCtr="1"/>
              <a:lstStyle/>
              <a:p>
                <a:pPr>
                  <a:defRPr sz="975"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11'!$F$4:$F$5</c:f>
              <c:numCache>
                <c:formatCode>#,##0</c:formatCode>
                <c:ptCount val="2"/>
              </c:numCache>
            </c:numRef>
          </c:val>
          <c:extLst>
            <c:ext xmlns:c16="http://schemas.microsoft.com/office/drawing/2014/chart" uri="{C3380CC4-5D6E-409C-BE32-E72D297353CC}">
              <c16:uniqueId val="{00000008-0DD6-4DB0-AA8D-50AF3D34C4C3}"/>
            </c:ext>
          </c:extLst>
        </c:ser>
        <c:ser>
          <c:idx val="3"/>
          <c:order val="3"/>
          <c:tx>
            <c:strRef>
              <c:f>'G 11'!$G$3</c:f>
              <c:strCache>
                <c:ptCount val="1"/>
                <c:pt idx="0">
                  <c:v>kladne vybavené prihlášky</c:v>
                </c:pt>
              </c:strCache>
            </c:strRef>
          </c:tx>
          <c:spPr>
            <a:solidFill>
              <a:srgbClr val="8FBD75"/>
            </a:solidFill>
            <a:ln>
              <a:noFill/>
            </a:ln>
            <a:effectLst/>
            <a:scene3d>
              <a:camera prst="orthographicFront"/>
              <a:lightRig rig="threePt" dir="t"/>
            </a:scene3d>
            <a:sp3d>
              <a:bevelT/>
            </a:sp3d>
          </c:spPr>
          <c:invertIfNegative val="0"/>
          <c:dLbls>
            <c:dLbl>
              <c:idx val="0"/>
              <c:layout>
                <c:manualLayout>
                  <c:x val="-2.0250909003344256E-4"/>
                  <c:y val="7.8149053521195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DD6-4DB0-AA8D-50AF3D34C4C3}"/>
                </c:ext>
              </c:extLst>
            </c:dLbl>
            <c:dLbl>
              <c:idx val="1"/>
              <c:layout>
                <c:manualLayout>
                  <c:x val="1.7963350911411304E-4"/>
                  <c:y val="8.9769675826403134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11'!$G$4:$G$5</c:f>
              <c:numCache>
                <c:formatCode>#,##0</c:formatCode>
                <c:ptCount val="2"/>
                <c:pt idx="0">
                  <c:v>6482</c:v>
                </c:pt>
                <c:pt idx="1">
                  <c:v>10496</c:v>
                </c:pt>
              </c:numCache>
            </c:numRef>
          </c:val>
          <c:extLst>
            <c:ext xmlns:c16="http://schemas.microsoft.com/office/drawing/2014/chart" uri="{C3380CC4-5D6E-409C-BE32-E72D297353CC}">
              <c16:uniqueId val="{0000000B-0DD6-4DB0-AA8D-50AF3D34C4C3}"/>
            </c:ext>
          </c:extLst>
        </c:ser>
        <c:ser>
          <c:idx val="4"/>
          <c:order val="4"/>
          <c:tx>
            <c:strRef>
              <c:f>'G 11'!$H$3</c:f>
              <c:strCache>
                <c:ptCount val="1"/>
                <c:pt idx="0">
                  <c:v>prijaté osoby</c:v>
                </c:pt>
              </c:strCache>
            </c:strRef>
          </c:tx>
          <c:spPr>
            <a:solidFill>
              <a:schemeClr val="accent6">
                <a:shade val="92000"/>
              </a:schemeClr>
            </a:solidFill>
            <a:ln>
              <a:noFill/>
            </a:ln>
            <a:effectLst/>
            <a:scene3d>
              <a:camera prst="orthographicFront"/>
              <a:lightRig rig="threePt" dir="t"/>
            </a:scene3d>
            <a:sp3d>
              <a:bevelT/>
            </a:sp3d>
          </c:spPr>
          <c:invertIfNegative val="0"/>
          <c:dPt>
            <c:idx val="0"/>
            <c:invertIfNegative val="0"/>
            <c:bubble3D val="0"/>
            <c:spPr>
              <a:solidFill>
                <a:srgbClr val="6AA343"/>
              </a:solidFill>
              <a:ln>
                <a:noFill/>
              </a:ln>
              <a:effectLst/>
              <a:scene3d>
                <a:camera prst="orthographicFront"/>
                <a:lightRig rig="threePt" dir="t"/>
              </a:scene3d>
              <a:sp3d>
                <a:bevelT/>
              </a:sp3d>
            </c:spPr>
            <c:extLst>
              <c:ext xmlns:c16="http://schemas.microsoft.com/office/drawing/2014/chart" uri="{C3380CC4-5D6E-409C-BE32-E72D297353CC}">
                <c16:uniqueId val="{0000000D-0DD6-4DB0-AA8D-50AF3D34C4C3}"/>
              </c:ext>
            </c:extLst>
          </c:dPt>
          <c:dLbls>
            <c:dLbl>
              <c:idx val="0"/>
              <c:layout>
                <c:manualLayout>
                  <c:x val="-1.3492980808591586E-3"/>
                  <c:y val="7.595595792335629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DD6-4DB0-AA8D-50AF3D34C4C3}"/>
                </c:ext>
              </c:extLst>
            </c:dLbl>
            <c:dLbl>
              <c:idx val="1"/>
              <c:layout>
                <c:manualLayout>
                  <c:x val="-2.0262948782778298E-4"/>
                  <c:y val="7.756040635326193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11'!$H$4:$H$5</c:f>
              <c:numCache>
                <c:formatCode>#,##0</c:formatCode>
                <c:ptCount val="2"/>
                <c:pt idx="0">
                  <c:v>6162</c:v>
                </c:pt>
                <c:pt idx="1">
                  <c:v>9666</c:v>
                </c:pt>
              </c:numCache>
            </c:numRef>
          </c:val>
          <c:extLst>
            <c:ext xmlns:c16="http://schemas.microsoft.com/office/drawing/2014/chart" uri="{C3380CC4-5D6E-409C-BE32-E72D297353CC}">
              <c16:uniqueId val="{0000000F-0DD6-4DB0-AA8D-50AF3D34C4C3}"/>
            </c:ext>
          </c:extLst>
        </c:ser>
        <c:ser>
          <c:idx val="5"/>
          <c:order val="5"/>
          <c:tx>
            <c:strRef>
              <c:f>'G 11'!$I$3</c:f>
              <c:strCache>
                <c:ptCount val="1"/>
              </c:strCache>
            </c:strRef>
          </c:tx>
          <c:spPr>
            <a:solidFill>
              <a:schemeClr val="accent6">
                <a:shade val="76000"/>
              </a:schemeClr>
            </a:solidFill>
            <a:ln>
              <a:noFill/>
            </a:ln>
            <a:effectLst/>
          </c:spPr>
          <c:invertIfNegative val="0"/>
          <c:dLbls>
            <c:spPr>
              <a:noFill/>
              <a:ln w="25400">
                <a:noFill/>
              </a:ln>
              <a:effectLst/>
            </c:spPr>
            <c:txPr>
              <a:bodyPr rot="0" spcFirstLastPara="1" vertOverflow="ellipsis" vert="horz" wrap="square" anchor="ctr" anchorCtr="1"/>
              <a:lstStyle/>
              <a:p>
                <a:pPr>
                  <a:defRPr sz="975" b="0" i="0" u="none" strike="noStrike" kern="1200" baseline="0">
                    <a:solidFill>
                      <a:srgbClr val="000000"/>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11'!$I$4:$I$5</c:f>
              <c:numCache>
                <c:formatCode>#,##0</c:formatCode>
                <c:ptCount val="2"/>
              </c:numCache>
            </c:numRef>
          </c:val>
          <c:extLst>
            <c:ext xmlns:c16="http://schemas.microsoft.com/office/drawing/2014/chart" uri="{C3380CC4-5D6E-409C-BE32-E72D297353CC}">
              <c16:uniqueId val="{00000010-0DD6-4DB0-AA8D-50AF3D34C4C3}"/>
            </c:ext>
          </c:extLst>
        </c:ser>
        <c:ser>
          <c:idx val="6"/>
          <c:order val="6"/>
          <c:tx>
            <c:strRef>
              <c:f>'G 11'!$J$3</c:f>
              <c:strCache>
                <c:ptCount val="1"/>
                <c:pt idx="0">
                  <c:v>zápisy</c:v>
                </c:pt>
              </c:strCache>
            </c:strRef>
          </c:tx>
          <c:spPr>
            <a:solidFill>
              <a:srgbClr val="517E32"/>
            </a:solidFill>
            <a:ln>
              <a:noFill/>
            </a:ln>
            <a:effectLst/>
            <a:scene3d>
              <a:camera prst="orthographicFront"/>
              <a:lightRig rig="threePt" dir="t"/>
            </a:scene3d>
            <a:sp3d>
              <a:bevelT/>
            </a:sp3d>
          </c:spPr>
          <c:invertIfNegative val="0"/>
          <c:dLbls>
            <c:dLbl>
              <c:idx val="0"/>
              <c:layout>
                <c:manualLayout>
                  <c:x val="9.4427990079221753E-4"/>
                  <c:y val="7.528885722358021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DD6-4DB0-AA8D-50AF3D34C4C3}"/>
                </c:ext>
              </c:extLst>
            </c:dLbl>
            <c:dLbl>
              <c:idx val="1"/>
              <c:layout>
                <c:manualLayout>
                  <c:x val="-5.8477208697536658E-4"/>
                  <c:y val="7.9885349744698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chemeClr val="bg1"/>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11'!$J$4:$J$5</c:f>
              <c:numCache>
                <c:formatCode>#,##0</c:formatCode>
                <c:ptCount val="2"/>
                <c:pt idx="0">
                  <c:v>5907</c:v>
                </c:pt>
                <c:pt idx="1">
                  <c:v>9049</c:v>
                </c:pt>
              </c:numCache>
            </c:numRef>
          </c:val>
          <c:extLst>
            <c:ext xmlns:c16="http://schemas.microsoft.com/office/drawing/2014/chart" uri="{C3380CC4-5D6E-409C-BE32-E72D297353CC}">
              <c16:uniqueId val="{00000013-0DD6-4DB0-AA8D-50AF3D34C4C3}"/>
            </c:ext>
          </c:extLst>
        </c:ser>
        <c:ser>
          <c:idx val="7"/>
          <c:order val="7"/>
          <c:tx>
            <c:strRef>
              <c:f>'G 11'!$K$3</c:f>
              <c:strCache>
                <c:ptCount val="1"/>
                <c:pt idx="0">
                  <c:v>zapísané osoby</c:v>
                </c:pt>
              </c:strCache>
            </c:strRef>
          </c:tx>
          <c:spPr>
            <a:solidFill>
              <a:srgbClr val="385822"/>
            </a:solidFill>
            <a:ln>
              <a:noFill/>
            </a:ln>
            <a:effectLst/>
            <a:scene3d>
              <a:camera prst="orthographicFront"/>
              <a:lightRig rig="threePt" dir="t"/>
            </a:scene3d>
            <a:sp3d>
              <a:bevelT/>
            </a:sp3d>
          </c:spPr>
          <c:invertIfNegative val="0"/>
          <c:dLbls>
            <c:dLbl>
              <c:idx val="0"/>
              <c:layout>
                <c:manualLayout>
                  <c:x val="-2.1138240747430067E-3"/>
                  <c:y val="7.735976840648421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DD6-4DB0-AA8D-50AF3D34C4C3}"/>
                </c:ext>
              </c:extLst>
            </c:dLbl>
            <c:dLbl>
              <c:idx val="1"/>
              <c:layout>
                <c:manualLayout>
                  <c:x val="5.6201690385020934E-4"/>
                  <c:y val="7.66340322904254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DD6-4DB0-AA8D-50AF3D34C4C3}"/>
                </c:ext>
              </c:extLst>
            </c:dLbl>
            <c:spPr>
              <a:noFill/>
              <a:ln w="25400">
                <a:noFill/>
              </a:ln>
              <a:effectLst/>
            </c:spPr>
            <c:txPr>
              <a:bodyPr rot="-5400000" spcFirstLastPara="1" vertOverflow="overflow" horzOverflow="overflow" wrap="square" anchor="ctr" anchorCtr="1"/>
              <a:lstStyle/>
              <a:p>
                <a:pPr>
                  <a:defRPr sz="1000" b="0" i="0" u="none" strike="noStrike" kern="1200" baseline="0">
                    <a:solidFill>
                      <a:schemeClr val="bg1"/>
                    </a:solidFill>
                    <a:latin typeface="Times New Roman"/>
                    <a:ea typeface="Times New Roman"/>
                    <a:cs typeface="Times New Roman"/>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11'!$C$4:$C$5</c:f>
              <c:strCache>
                <c:ptCount val="2"/>
                <c:pt idx="0">
                  <c:v>muži</c:v>
                </c:pt>
                <c:pt idx="1">
                  <c:v>ženy</c:v>
                </c:pt>
              </c:strCache>
            </c:strRef>
          </c:cat>
          <c:val>
            <c:numRef>
              <c:f>'G 11'!$K$4:$K$5</c:f>
              <c:numCache>
                <c:formatCode>#,##0</c:formatCode>
                <c:ptCount val="2"/>
                <c:pt idx="0">
                  <c:v>5870</c:v>
                </c:pt>
                <c:pt idx="1">
                  <c:v>9023</c:v>
                </c:pt>
              </c:numCache>
            </c:numRef>
          </c:val>
          <c:extLst>
            <c:ext xmlns:c16="http://schemas.microsoft.com/office/drawing/2014/chart" uri="{C3380CC4-5D6E-409C-BE32-E72D297353CC}">
              <c16:uniqueId val="{00000016-0DD6-4DB0-AA8D-50AF3D34C4C3}"/>
            </c:ext>
          </c:extLst>
        </c:ser>
        <c:dLbls>
          <c:showLegendKey val="0"/>
          <c:showVal val="1"/>
          <c:showCatName val="0"/>
          <c:showSerName val="0"/>
          <c:showPercent val="0"/>
          <c:showBubbleSize val="0"/>
        </c:dLbls>
        <c:gapWidth val="150"/>
        <c:axId val="129981824"/>
        <c:axId val="130286720"/>
      </c:barChart>
      <c:catAx>
        <c:axId val="129981824"/>
        <c:scaling>
          <c:orientation val="minMax"/>
        </c:scaling>
        <c:delete val="0"/>
        <c:axPos val="b"/>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rgbClr val="000000"/>
                </a:solidFill>
                <a:latin typeface="Times New Roman" pitchFamily="18" charset="0"/>
                <a:ea typeface="Times New Roman CE"/>
                <a:cs typeface="Times New Roman CE"/>
              </a:defRPr>
            </a:pPr>
            <a:endParaRPr lang="sk-SK"/>
          </a:p>
        </c:txPr>
        <c:crossAx val="130286720"/>
        <c:crosses val="autoZero"/>
        <c:auto val="1"/>
        <c:lblAlgn val="ctr"/>
        <c:lblOffset val="100"/>
        <c:tickLblSkip val="1"/>
        <c:tickMarkSkip val="1"/>
        <c:noMultiLvlLbl val="0"/>
      </c:catAx>
      <c:valAx>
        <c:axId val="130286720"/>
        <c:scaling>
          <c:orientation val="minMax"/>
          <c:max val="13000"/>
        </c:scaling>
        <c:delete val="0"/>
        <c:axPos val="l"/>
        <c:majorGridlines>
          <c:spPr>
            <a:ln w="3175" cap="flat" cmpd="sng" algn="ctr">
              <a:solidFill>
                <a:srgbClr val="000000"/>
              </a:solidFill>
              <a:prstDash val="solid"/>
              <a:round/>
            </a:ln>
            <a:effectLst/>
          </c:spPr>
        </c:majorGridlines>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Times New Roman" pitchFamily="18" charset="0"/>
                <a:ea typeface="Times New Roman CE"/>
                <a:cs typeface="Times New Roman CE"/>
              </a:defRPr>
            </a:pPr>
            <a:endParaRPr lang="sk-SK"/>
          </a:p>
        </c:txPr>
        <c:crossAx val="129981824"/>
        <c:crosses val="autoZero"/>
        <c:crossBetween val="between"/>
        <c:majorUnit val="1000"/>
      </c:valAx>
      <c:spPr>
        <a:solidFill>
          <a:srgbClr val="FFFFFF"/>
        </a:solidFill>
        <a:ln w="12700">
          <a:solidFill>
            <a:srgbClr val="808080"/>
          </a:solidFill>
          <a:prstDash val="solid"/>
        </a:ln>
        <a:effectLst/>
      </c:spPr>
    </c:plotArea>
    <c:legend>
      <c:legendPos val="r"/>
      <c:legendEntry>
        <c:idx val="2"/>
        <c:delete val="1"/>
      </c:legendEntry>
      <c:legendEntry>
        <c:idx val="5"/>
        <c:delete val="1"/>
      </c:legendEntry>
      <c:layout>
        <c:manualLayout>
          <c:xMode val="edge"/>
          <c:yMode val="edge"/>
          <c:x val="0.21597859327217125"/>
          <c:y val="0.17836713468538742"/>
          <c:w val="0.24579510703363913"/>
          <c:h val="0.24076963078523142"/>
        </c:manualLayout>
      </c:layout>
      <c:overlay val="0"/>
      <c:spPr>
        <a:solidFill>
          <a:srgbClr val="FFFFFF"/>
        </a:solidFill>
        <a:ln w="3175">
          <a:solidFill>
            <a:srgbClr val="000000"/>
          </a:solidFill>
          <a:prstDash val="solid"/>
        </a:ln>
        <a:effectLst/>
      </c:spPr>
      <c:txPr>
        <a:bodyPr rot="0" spcFirstLastPara="1" vertOverflow="ellipsis" vert="horz" wrap="square" anchor="ctr" anchorCtr="1"/>
        <a:lstStyle/>
        <a:p>
          <a:pPr>
            <a:defRPr sz="1000" b="0" i="0" u="none" strike="noStrike" kern="1200" baseline="0">
              <a:solidFill>
                <a:srgbClr val="000000"/>
              </a:solidFill>
              <a:latin typeface="Times New Roman" pitchFamily="18" charset="0"/>
              <a:ea typeface="Times New Roman CE"/>
              <a:cs typeface="Times New Roman CE"/>
            </a:defRPr>
          </a:pPr>
          <a:endParaRPr lang="sk-SK"/>
        </a:p>
      </c:txPr>
    </c:legend>
    <c:plotVisOnly val="1"/>
    <c:dispBlanksAs val="gap"/>
    <c:showDLblsOverMax val="0"/>
  </c:chart>
  <c:spPr>
    <a:solidFill>
      <a:srgbClr val="FFFFFF"/>
    </a:solidFill>
    <a:ln w="9525" cap="flat" cmpd="sng" algn="ctr">
      <a:noFill/>
      <a:prstDash val="solid"/>
      <a:round/>
    </a:ln>
    <a:effectLst/>
  </c:spPr>
  <c:txPr>
    <a:bodyPr/>
    <a:lstStyle/>
    <a:p>
      <a:pPr>
        <a:defRPr sz="1425" b="0" i="0" u="none" strike="noStrike" baseline="0">
          <a:solidFill>
            <a:srgbClr val="000000"/>
          </a:solidFill>
          <a:latin typeface="Arial CE"/>
          <a:ea typeface="Arial CE"/>
          <a:cs typeface="Arial CE"/>
        </a:defRPr>
      </a:pPr>
      <a:endParaRPr lang="sk-SK"/>
    </a:p>
  </c:txPr>
  <c:printSettings>
    <c:headerFooter alignWithMargins="0">
      <c:oddHeader>&amp;R&amp;"Times New Roman,Kurzíva"&amp;10G 11</c:oddHeader>
      <c:oddFooter>&amp;L&amp;"Times New Roman,Kurzíva"&amp;10CVTI SR&amp;C&amp;"Times New Roman,Normálne"&amp;10&amp;P&amp;R&amp;"Times New Roman,Kurzíva"&amp;10PK na VŠ SR  2023   2. stupeň</c:oddFooter>
    </c:headerFooter>
    <c:pageMargins b="0.70866141732283472" l="0.59055118110236227" r="0.59055118110236227" t="0.70866141732283472" header="0.39370078740157483" footer="0.39370078740157483"/>
    <c:pageSetup paperSize="9" firstPageNumber="54" orientation="landscape" useFirstPageNumber="1"/>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aseline="0"/>
            </a:pPr>
            <a:r>
              <a:rPr lang="sk-SK" sz="1000" b="1" i="0" baseline="0">
                <a:solidFill>
                  <a:srgbClr val="008000"/>
                </a:solidFill>
              </a:rPr>
              <a:t>PERCENTUÁLNY PODIEL MUŽOV A ŽIEN 
NA POČTE PRIHLÁŠOK PODĽA SKUPÍN ŠTUDIJNÝCH ODBOROV</a:t>
            </a:r>
          </a:p>
        </c:rich>
      </c:tx>
      <c:layout>
        <c:manualLayout>
          <c:xMode val="edge"/>
          <c:yMode val="edge"/>
          <c:x val="0.26714082773551612"/>
          <c:y val="2.8169065073762333E-2"/>
        </c:manualLayout>
      </c:layout>
      <c:overlay val="0"/>
      <c:spPr>
        <a:noFill/>
        <a:ln w="25400">
          <a:noFill/>
        </a:ln>
      </c:spPr>
    </c:title>
    <c:autoTitleDeleted val="0"/>
    <c:plotArea>
      <c:layout>
        <c:manualLayout>
          <c:layoutTarget val="inner"/>
          <c:xMode val="edge"/>
          <c:yMode val="edge"/>
          <c:x val="0.27563135963936714"/>
          <c:y val="0.14762219178172192"/>
          <c:w val="0.67855035069768821"/>
          <c:h val="0.71100719731685602"/>
        </c:manualLayout>
      </c:layout>
      <c:barChart>
        <c:barDir val="bar"/>
        <c:grouping val="stacked"/>
        <c:varyColors val="0"/>
        <c:ser>
          <c:idx val="0"/>
          <c:order val="0"/>
          <c:tx>
            <c:strRef>
              <c:f>'G 12'!$D$3</c:f>
              <c:strCache>
                <c:ptCount val="1"/>
                <c:pt idx="0">
                  <c:v>  muži</c:v>
                </c:pt>
              </c:strCache>
            </c:strRef>
          </c:tx>
          <c:spPr>
            <a:solidFill>
              <a:schemeClr val="accent6">
                <a:lumMod val="60000"/>
                <a:lumOff val="40000"/>
              </a:schemeClr>
            </a:solidFill>
            <a:ln w="12700">
              <a:solidFill>
                <a:schemeClr val="tx1"/>
              </a:solidFill>
              <a:prstDash val="solid"/>
            </a:ln>
            <a:effectLst>
              <a:outerShdw dist="50800" sx="1000" sy="1000" algn="ctr" rotWithShape="0">
                <a:schemeClr val="bg1"/>
              </a:outerShdw>
            </a:effectLst>
            <a:scene3d>
              <a:camera prst="orthographicFront"/>
              <a:lightRig rig="threePt" dir="t"/>
            </a:scene3d>
            <a:sp3d>
              <a:bevelT/>
            </a:sp3d>
          </c:spPr>
          <c:invertIfNegative val="0"/>
          <c:dPt>
            <c:idx val="8"/>
            <c:invertIfNegative val="0"/>
            <c:bubble3D val="0"/>
            <c:extLst>
              <c:ext xmlns:c16="http://schemas.microsoft.com/office/drawing/2014/chart" uri="{C3380CC4-5D6E-409C-BE32-E72D297353CC}">
                <c16:uniqueId val="{00000000-F508-4522-A3B3-461C3D0254AA}"/>
              </c:ext>
            </c:extLst>
          </c:dPt>
          <c:dLbls>
            <c:dLbl>
              <c:idx val="1"/>
              <c:layout>
                <c:manualLayout>
                  <c:x val="-2.3532007651585925E-2"/>
                  <c:y val="-3.749413768420013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508-4522-A3B3-461C3D0254AA}"/>
                </c:ext>
              </c:extLst>
            </c:dLbl>
            <c:spPr>
              <a:noFill/>
              <a:ln w="25400">
                <a:noFill/>
              </a:ln>
            </c:spPr>
            <c:txPr>
              <a:bodyPr/>
              <a:lstStyle/>
              <a:p>
                <a:pPr>
                  <a:defRPr b="1" i="0" baseline="0">
                    <a:solidFill>
                      <a:schemeClr val="accent6">
                        <a:lumMod val="50000"/>
                      </a:schemeClr>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12'!$C$4:$C$11</c:f>
              <c:strCache>
                <c:ptCount val="8"/>
                <c:pt idx="0">
                  <c:v>prírodné vedy</c:v>
                </c:pt>
                <c:pt idx="1">
                  <c:v>technické vedy a náuky</c:v>
                </c:pt>
                <c:pt idx="2">
                  <c:v>poľnohospodársko-lesnícke a veterinárske vedy a náuky</c:v>
                </c:pt>
                <c:pt idx="3">
                  <c:v>zdravotníctvo</c:v>
                </c:pt>
                <c:pt idx="4">
                  <c:v>spoločenské vedy, náuky a služby</c:v>
                </c:pt>
                <c:pt idx="5">
                  <c:v>vedy a náuky o kultúre a umení</c:v>
                </c:pt>
                <c:pt idx="6">
                  <c:v>vojenské a bezpečnostné vedy a náuky</c:v>
                </c:pt>
                <c:pt idx="7">
                  <c:v>všetky odbory spolu</c:v>
                </c:pt>
              </c:strCache>
            </c:strRef>
          </c:cat>
          <c:val>
            <c:numRef>
              <c:f>'G 12'!$D$4:$D$11</c:f>
              <c:numCache>
                <c:formatCode>0.0</c:formatCode>
                <c:ptCount val="8"/>
                <c:pt idx="0">
                  <c:v>33.1</c:v>
                </c:pt>
                <c:pt idx="1">
                  <c:v>76.2</c:v>
                </c:pt>
                <c:pt idx="2">
                  <c:v>37.799999999999997</c:v>
                </c:pt>
                <c:pt idx="3">
                  <c:v>16.2</c:v>
                </c:pt>
                <c:pt idx="4">
                  <c:v>28.4</c:v>
                </c:pt>
                <c:pt idx="5">
                  <c:v>32.200000000000003</c:v>
                </c:pt>
                <c:pt idx="6">
                  <c:v>61.5</c:v>
                </c:pt>
                <c:pt idx="7">
                  <c:v>37.9</c:v>
                </c:pt>
              </c:numCache>
            </c:numRef>
          </c:val>
          <c:extLst>
            <c:ext xmlns:c16="http://schemas.microsoft.com/office/drawing/2014/chart" uri="{C3380CC4-5D6E-409C-BE32-E72D297353CC}">
              <c16:uniqueId val="{00000002-F508-4522-A3B3-461C3D0254AA}"/>
            </c:ext>
          </c:extLst>
        </c:ser>
        <c:ser>
          <c:idx val="1"/>
          <c:order val="1"/>
          <c:tx>
            <c:strRef>
              <c:f>'G 12'!$E$3</c:f>
              <c:strCache>
                <c:ptCount val="1"/>
                <c:pt idx="0">
                  <c:v>  ženy</c:v>
                </c:pt>
              </c:strCache>
            </c:strRef>
          </c:tx>
          <c:spPr>
            <a:solidFill>
              <a:schemeClr val="accent4">
                <a:lumMod val="60000"/>
                <a:lumOff val="40000"/>
              </a:schemeClr>
            </a:solidFill>
            <a:ln w="12700">
              <a:solidFill>
                <a:srgbClr val="000000"/>
              </a:solidFill>
              <a:prstDash val="solid"/>
            </a:ln>
            <a:effectLst>
              <a:outerShdw sx="1000" sy="1000" algn="ctr" rotWithShape="0">
                <a:schemeClr val="bg1"/>
              </a:outerShdw>
            </a:effectLst>
            <a:scene3d>
              <a:camera prst="orthographicFront"/>
              <a:lightRig rig="threePt" dir="t"/>
            </a:scene3d>
            <a:sp3d>
              <a:bevelT/>
            </a:sp3d>
          </c:spPr>
          <c:invertIfNegative val="0"/>
          <c:dLbls>
            <c:spPr>
              <a:noFill/>
              <a:ln w="25400">
                <a:noFill/>
              </a:ln>
            </c:spPr>
            <c:txPr>
              <a:bodyPr/>
              <a:lstStyle/>
              <a:p>
                <a:pPr>
                  <a:defRPr b="1" i="0" baseline="0"/>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12'!$C$4:$C$11</c:f>
              <c:strCache>
                <c:ptCount val="8"/>
                <c:pt idx="0">
                  <c:v>prírodné vedy</c:v>
                </c:pt>
                <c:pt idx="1">
                  <c:v>technické vedy a náuky</c:v>
                </c:pt>
                <c:pt idx="2">
                  <c:v>poľnohospodársko-lesnícke a veterinárske vedy a náuky</c:v>
                </c:pt>
                <c:pt idx="3">
                  <c:v>zdravotníctvo</c:v>
                </c:pt>
                <c:pt idx="4">
                  <c:v>spoločenské vedy, náuky a služby</c:v>
                </c:pt>
                <c:pt idx="5">
                  <c:v>vedy a náuky o kultúre a umení</c:v>
                </c:pt>
                <c:pt idx="6">
                  <c:v>vojenské a bezpečnostné vedy a náuky</c:v>
                </c:pt>
                <c:pt idx="7">
                  <c:v>všetky odbory spolu</c:v>
                </c:pt>
              </c:strCache>
            </c:strRef>
          </c:cat>
          <c:val>
            <c:numRef>
              <c:f>'G 12'!$E$4:$E$11</c:f>
              <c:numCache>
                <c:formatCode>0.0</c:formatCode>
                <c:ptCount val="8"/>
                <c:pt idx="0">
                  <c:v>66.900000000000006</c:v>
                </c:pt>
                <c:pt idx="1">
                  <c:v>23.8</c:v>
                </c:pt>
                <c:pt idx="2">
                  <c:v>62.2</c:v>
                </c:pt>
                <c:pt idx="3">
                  <c:v>83.8</c:v>
                </c:pt>
                <c:pt idx="4">
                  <c:v>71.599999999999994</c:v>
                </c:pt>
                <c:pt idx="5">
                  <c:v>67.8</c:v>
                </c:pt>
                <c:pt idx="6">
                  <c:v>38.5</c:v>
                </c:pt>
                <c:pt idx="7">
                  <c:v>62.1</c:v>
                </c:pt>
              </c:numCache>
            </c:numRef>
          </c:val>
          <c:extLst>
            <c:ext xmlns:c16="http://schemas.microsoft.com/office/drawing/2014/chart" uri="{C3380CC4-5D6E-409C-BE32-E72D297353CC}">
              <c16:uniqueId val="{00000003-F508-4522-A3B3-461C3D0254AA}"/>
            </c:ext>
          </c:extLst>
        </c:ser>
        <c:dLbls>
          <c:showLegendKey val="0"/>
          <c:showVal val="1"/>
          <c:showCatName val="0"/>
          <c:showSerName val="0"/>
          <c:showPercent val="0"/>
          <c:showBubbleSize val="0"/>
        </c:dLbls>
        <c:gapWidth val="50"/>
        <c:overlap val="100"/>
        <c:axId val="124058624"/>
        <c:axId val="131875584"/>
      </c:barChart>
      <c:catAx>
        <c:axId val="1240586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rtl="0">
              <a:defRPr/>
            </a:pPr>
            <a:endParaRPr lang="sk-SK"/>
          </a:p>
        </c:txPr>
        <c:crossAx val="131875584"/>
        <c:crosses val="autoZero"/>
        <c:auto val="1"/>
        <c:lblAlgn val="ctr"/>
        <c:lblOffset val="100"/>
        <c:tickLblSkip val="1"/>
        <c:tickMarkSkip val="1"/>
        <c:noMultiLvlLbl val="0"/>
      </c:catAx>
      <c:valAx>
        <c:axId val="131875584"/>
        <c:scaling>
          <c:orientation val="minMax"/>
          <c:max val="100"/>
        </c:scaling>
        <c:delete val="0"/>
        <c:axPos val="b"/>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124058624"/>
        <c:crosses val="autoZero"/>
        <c:crossBetween val="between"/>
      </c:valAx>
      <c:spPr>
        <a:noFill/>
        <a:ln w="25400">
          <a:noFill/>
        </a:ln>
      </c:spPr>
    </c:plotArea>
    <c:legend>
      <c:legendPos val="b"/>
      <c:layout>
        <c:manualLayout>
          <c:xMode val="edge"/>
          <c:yMode val="edge"/>
          <c:x val="0.27267915239408635"/>
          <c:y val="0.93165883207027156"/>
          <c:w val="0.26833779675845604"/>
          <c:h val="5.3208219031535837E-2"/>
        </c:manualLayout>
      </c:layout>
      <c:overlay val="0"/>
      <c:spPr>
        <a:solidFill>
          <a:srgbClr val="FFFFFF"/>
        </a:solidFill>
        <a:ln w="3175">
          <a:solidFill>
            <a:srgbClr val="000000"/>
          </a:solidFill>
          <a:prstDash val="solid"/>
        </a:ln>
      </c:spPr>
      <c:txPr>
        <a:bodyPr/>
        <a:lstStyle/>
        <a:p>
          <a:pPr>
            <a:defRPr sz="1100" baseline="0"/>
          </a:pPr>
          <a:endParaRPr lang="sk-SK"/>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pitchFamily="18" charset="0"/>
          <a:ea typeface="Arial"/>
          <a:cs typeface="Arial"/>
        </a:defRPr>
      </a:pPr>
      <a:endParaRPr lang="sk-SK"/>
    </a:p>
  </c:txPr>
  <c:printSettings>
    <c:headerFooter alignWithMargins="0">
      <c:oddHeader>&amp;R&amp;"Times New Roman,Kurzíva"G 12</c:oddHeader>
      <c:oddFooter>&amp;C&amp;"Times New Roman,Kurzíva"&amp;P&amp;R&amp;"Times New Roman,Kurzíva"PK na VŠ 2012  2. stupeň&amp;"Arial,Normálne"
</c:oddFooter>
    </c:headerFooter>
    <c:pageMargins b="0.78740157480314965" l="0.78740157480314965" r="0.78740157480314965" t="0.78740157480314965" header="0.51181102362204722" footer="0.51181102362204722"/>
    <c:pageSetup paperSize="9" firstPageNumber="76" orientation="landscape" useFirstPageNumber="1"/>
  </c:printSettings>
  <c:userShapes r:id="rId1"/>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38100</xdr:rowOff>
    </xdr:from>
    <xdr:to>
      <xdr:col>14</xdr:col>
      <xdr:colOff>438150</xdr:colOff>
      <xdr:row>37</xdr:row>
      <xdr:rowOff>152400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19050</xdr:rowOff>
    </xdr:from>
    <xdr:to>
      <xdr:col>14</xdr:col>
      <xdr:colOff>542925</xdr:colOff>
      <xdr:row>37</xdr:row>
      <xdr:rowOff>68580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0.53333</cdr:x>
      <cdr:y>0.15019</cdr:y>
    </cdr:from>
    <cdr:to>
      <cdr:x>0.53559</cdr:x>
      <cdr:y>0.86828</cdr:y>
    </cdr:to>
    <cdr:cxnSp macro="">
      <cdr:nvCxnSpPr>
        <cdr:cNvPr id="3" name="Rovná spojnica 2"/>
        <cdr:cNvCxnSpPr/>
      </cdr:nvCxnSpPr>
      <cdr:spPr>
        <a:xfrm xmlns:a="http://schemas.openxmlformats.org/drawingml/2006/main">
          <a:off x="4495775" y="914414"/>
          <a:ext cx="19051" cy="4372005"/>
        </a:xfrm>
        <a:prstGeom xmlns:a="http://schemas.openxmlformats.org/drawingml/2006/main" prst="line">
          <a:avLst/>
        </a:prstGeom>
        <a:ln xmlns:a="http://schemas.openxmlformats.org/drawingml/2006/main" w="15875">
          <a:solidFill>
            <a:srgbClr val="FF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autoPageBreaks="0"/>
  </sheetPr>
  <dimension ref="A1:E48"/>
  <sheetViews>
    <sheetView showGridLines="0" showRowColHeaders="0" tabSelected="1" showOutlineSymbols="0" zoomScaleNormal="100" workbookViewId="0"/>
  </sheetViews>
  <sheetFormatPr defaultColWidth="8.85546875" defaultRowHeight="15.75" x14ac:dyDescent="0.25"/>
  <cols>
    <col min="1" max="1" width="3.7109375" style="872" customWidth="1"/>
    <col min="2" max="2" width="2.7109375" style="872" customWidth="1"/>
    <col min="3" max="3" width="9" style="897" customWidth="1"/>
    <col min="4" max="4" width="120.140625" style="898" customWidth="1"/>
    <col min="5" max="5" width="3.7109375" style="872" customWidth="1"/>
    <col min="6" max="34" width="8.85546875" style="872" customWidth="1"/>
    <col min="35" max="256" width="8.85546875" style="872"/>
    <col min="257" max="257" width="3.7109375" style="872" customWidth="1"/>
    <col min="258" max="258" width="2.7109375" style="872" customWidth="1"/>
    <col min="259" max="259" width="9" style="872" customWidth="1"/>
    <col min="260" max="260" width="120.140625" style="872" customWidth="1"/>
    <col min="261" max="261" width="3.7109375" style="872" customWidth="1"/>
    <col min="262" max="290" width="8.85546875" style="872" customWidth="1"/>
    <col min="291" max="512" width="8.85546875" style="872"/>
    <col min="513" max="513" width="3.7109375" style="872" customWidth="1"/>
    <col min="514" max="514" width="2.7109375" style="872" customWidth="1"/>
    <col min="515" max="515" width="9" style="872" customWidth="1"/>
    <col min="516" max="516" width="120.140625" style="872" customWidth="1"/>
    <col min="517" max="517" width="3.7109375" style="872" customWidth="1"/>
    <col min="518" max="546" width="8.85546875" style="872" customWidth="1"/>
    <col min="547" max="768" width="8.85546875" style="872"/>
    <col min="769" max="769" width="3.7109375" style="872" customWidth="1"/>
    <col min="770" max="770" width="2.7109375" style="872" customWidth="1"/>
    <col min="771" max="771" width="9" style="872" customWidth="1"/>
    <col min="772" max="772" width="120.140625" style="872" customWidth="1"/>
    <col min="773" max="773" width="3.7109375" style="872" customWidth="1"/>
    <col min="774" max="802" width="8.85546875" style="872" customWidth="1"/>
    <col min="803" max="1024" width="8.85546875" style="872"/>
    <col min="1025" max="1025" width="3.7109375" style="872" customWidth="1"/>
    <col min="1026" max="1026" width="2.7109375" style="872" customWidth="1"/>
    <col min="1027" max="1027" width="9" style="872" customWidth="1"/>
    <col min="1028" max="1028" width="120.140625" style="872" customWidth="1"/>
    <col min="1029" max="1029" width="3.7109375" style="872" customWidth="1"/>
    <col min="1030" max="1058" width="8.85546875" style="872" customWidth="1"/>
    <col min="1059" max="1280" width="8.85546875" style="872"/>
    <col min="1281" max="1281" width="3.7109375" style="872" customWidth="1"/>
    <col min="1282" max="1282" width="2.7109375" style="872" customWidth="1"/>
    <col min="1283" max="1283" width="9" style="872" customWidth="1"/>
    <col min="1284" max="1284" width="120.140625" style="872" customWidth="1"/>
    <col min="1285" max="1285" width="3.7109375" style="872" customWidth="1"/>
    <col min="1286" max="1314" width="8.85546875" style="872" customWidth="1"/>
    <col min="1315" max="1536" width="8.85546875" style="872"/>
    <col min="1537" max="1537" width="3.7109375" style="872" customWidth="1"/>
    <col min="1538" max="1538" width="2.7109375" style="872" customWidth="1"/>
    <col min="1539" max="1539" width="9" style="872" customWidth="1"/>
    <col min="1540" max="1540" width="120.140625" style="872" customWidth="1"/>
    <col min="1541" max="1541" width="3.7109375" style="872" customWidth="1"/>
    <col min="1542" max="1570" width="8.85546875" style="872" customWidth="1"/>
    <col min="1571" max="1792" width="8.85546875" style="872"/>
    <col min="1793" max="1793" width="3.7109375" style="872" customWidth="1"/>
    <col min="1794" max="1794" width="2.7109375" style="872" customWidth="1"/>
    <col min="1795" max="1795" width="9" style="872" customWidth="1"/>
    <col min="1796" max="1796" width="120.140625" style="872" customWidth="1"/>
    <col min="1797" max="1797" width="3.7109375" style="872" customWidth="1"/>
    <col min="1798" max="1826" width="8.85546875" style="872" customWidth="1"/>
    <col min="1827" max="2048" width="8.85546875" style="872"/>
    <col min="2049" max="2049" width="3.7109375" style="872" customWidth="1"/>
    <col min="2050" max="2050" width="2.7109375" style="872" customWidth="1"/>
    <col min="2051" max="2051" width="9" style="872" customWidth="1"/>
    <col min="2052" max="2052" width="120.140625" style="872" customWidth="1"/>
    <col min="2053" max="2053" width="3.7109375" style="872" customWidth="1"/>
    <col min="2054" max="2082" width="8.85546875" style="872" customWidth="1"/>
    <col min="2083" max="2304" width="8.85546875" style="872"/>
    <col min="2305" max="2305" width="3.7109375" style="872" customWidth="1"/>
    <col min="2306" max="2306" width="2.7109375" style="872" customWidth="1"/>
    <col min="2307" max="2307" width="9" style="872" customWidth="1"/>
    <col min="2308" max="2308" width="120.140625" style="872" customWidth="1"/>
    <col min="2309" max="2309" width="3.7109375" style="872" customWidth="1"/>
    <col min="2310" max="2338" width="8.85546875" style="872" customWidth="1"/>
    <col min="2339" max="2560" width="8.85546875" style="872"/>
    <col min="2561" max="2561" width="3.7109375" style="872" customWidth="1"/>
    <col min="2562" max="2562" width="2.7109375" style="872" customWidth="1"/>
    <col min="2563" max="2563" width="9" style="872" customWidth="1"/>
    <col min="2564" max="2564" width="120.140625" style="872" customWidth="1"/>
    <col min="2565" max="2565" width="3.7109375" style="872" customWidth="1"/>
    <col min="2566" max="2594" width="8.85546875" style="872" customWidth="1"/>
    <col min="2595" max="2816" width="8.85546875" style="872"/>
    <col min="2817" max="2817" width="3.7109375" style="872" customWidth="1"/>
    <col min="2818" max="2818" width="2.7109375" style="872" customWidth="1"/>
    <col min="2819" max="2819" width="9" style="872" customWidth="1"/>
    <col min="2820" max="2820" width="120.140625" style="872" customWidth="1"/>
    <col min="2821" max="2821" width="3.7109375" style="872" customWidth="1"/>
    <col min="2822" max="2850" width="8.85546875" style="872" customWidth="1"/>
    <col min="2851" max="3072" width="8.85546875" style="872"/>
    <col min="3073" max="3073" width="3.7109375" style="872" customWidth="1"/>
    <col min="3074" max="3074" width="2.7109375" style="872" customWidth="1"/>
    <col min="3075" max="3075" width="9" style="872" customWidth="1"/>
    <col min="3076" max="3076" width="120.140625" style="872" customWidth="1"/>
    <col min="3077" max="3077" width="3.7109375" style="872" customWidth="1"/>
    <col min="3078" max="3106" width="8.85546875" style="872" customWidth="1"/>
    <col min="3107" max="3328" width="8.85546875" style="872"/>
    <col min="3329" max="3329" width="3.7109375" style="872" customWidth="1"/>
    <col min="3330" max="3330" width="2.7109375" style="872" customWidth="1"/>
    <col min="3331" max="3331" width="9" style="872" customWidth="1"/>
    <col min="3332" max="3332" width="120.140625" style="872" customWidth="1"/>
    <col min="3333" max="3333" width="3.7109375" style="872" customWidth="1"/>
    <col min="3334" max="3362" width="8.85546875" style="872" customWidth="1"/>
    <col min="3363" max="3584" width="8.85546875" style="872"/>
    <col min="3585" max="3585" width="3.7109375" style="872" customWidth="1"/>
    <col min="3586" max="3586" width="2.7109375" style="872" customWidth="1"/>
    <col min="3587" max="3587" width="9" style="872" customWidth="1"/>
    <col min="3588" max="3588" width="120.140625" style="872" customWidth="1"/>
    <col min="3589" max="3589" width="3.7109375" style="872" customWidth="1"/>
    <col min="3590" max="3618" width="8.85546875" style="872" customWidth="1"/>
    <col min="3619" max="3840" width="8.85546875" style="872"/>
    <col min="3841" max="3841" width="3.7109375" style="872" customWidth="1"/>
    <col min="3842" max="3842" width="2.7109375" style="872" customWidth="1"/>
    <col min="3843" max="3843" width="9" style="872" customWidth="1"/>
    <col min="3844" max="3844" width="120.140625" style="872" customWidth="1"/>
    <col min="3845" max="3845" width="3.7109375" style="872" customWidth="1"/>
    <col min="3846" max="3874" width="8.85546875" style="872" customWidth="1"/>
    <col min="3875" max="4096" width="8.85546875" style="872"/>
    <col min="4097" max="4097" width="3.7109375" style="872" customWidth="1"/>
    <col min="4098" max="4098" width="2.7109375" style="872" customWidth="1"/>
    <col min="4099" max="4099" width="9" style="872" customWidth="1"/>
    <col min="4100" max="4100" width="120.140625" style="872" customWidth="1"/>
    <col min="4101" max="4101" width="3.7109375" style="872" customWidth="1"/>
    <col min="4102" max="4130" width="8.85546875" style="872" customWidth="1"/>
    <col min="4131" max="4352" width="8.85546875" style="872"/>
    <col min="4353" max="4353" width="3.7109375" style="872" customWidth="1"/>
    <col min="4354" max="4354" width="2.7109375" style="872" customWidth="1"/>
    <col min="4355" max="4355" width="9" style="872" customWidth="1"/>
    <col min="4356" max="4356" width="120.140625" style="872" customWidth="1"/>
    <col min="4357" max="4357" width="3.7109375" style="872" customWidth="1"/>
    <col min="4358" max="4386" width="8.85546875" style="872" customWidth="1"/>
    <col min="4387" max="4608" width="8.85546875" style="872"/>
    <col min="4609" max="4609" width="3.7109375" style="872" customWidth="1"/>
    <col min="4610" max="4610" width="2.7109375" style="872" customWidth="1"/>
    <col min="4611" max="4611" width="9" style="872" customWidth="1"/>
    <col min="4612" max="4612" width="120.140625" style="872" customWidth="1"/>
    <col min="4613" max="4613" width="3.7109375" style="872" customWidth="1"/>
    <col min="4614" max="4642" width="8.85546875" style="872" customWidth="1"/>
    <col min="4643" max="4864" width="8.85546875" style="872"/>
    <col min="4865" max="4865" width="3.7109375" style="872" customWidth="1"/>
    <col min="4866" max="4866" width="2.7109375" style="872" customWidth="1"/>
    <col min="4867" max="4867" width="9" style="872" customWidth="1"/>
    <col min="4868" max="4868" width="120.140625" style="872" customWidth="1"/>
    <col min="4869" max="4869" width="3.7109375" style="872" customWidth="1"/>
    <col min="4870" max="4898" width="8.85546875" style="872" customWidth="1"/>
    <col min="4899" max="5120" width="8.85546875" style="872"/>
    <col min="5121" max="5121" width="3.7109375" style="872" customWidth="1"/>
    <col min="5122" max="5122" width="2.7109375" style="872" customWidth="1"/>
    <col min="5123" max="5123" width="9" style="872" customWidth="1"/>
    <col min="5124" max="5124" width="120.140625" style="872" customWidth="1"/>
    <col min="5125" max="5125" width="3.7109375" style="872" customWidth="1"/>
    <col min="5126" max="5154" width="8.85546875" style="872" customWidth="1"/>
    <col min="5155" max="5376" width="8.85546875" style="872"/>
    <col min="5377" max="5377" width="3.7109375" style="872" customWidth="1"/>
    <col min="5378" max="5378" width="2.7109375" style="872" customWidth="1"/>
    <col min="5379" max="5379" width="9" style="872" customWidth="1"/>
    <col min="5380" max="5380" width="120.140625" style="872" customWidth="1"/>
    <col min="5381" max="5381" width="3.7109375" style="872" customWidth="1"/>
    <col min="5382" max="5410" width="8.85546875" style="872" customWidth="1"/>
    <col min="5411" max="5632" width="8.85546875" style="872"/>
    <col min="5633" max="5633" width="3.7109375" style="872" customWidth="1"/>
    <col min="5634" max="5634" width="2.7109375" style="872" customWidth="1"/>
    <col min="5635" max="5635" width="9" style="872" customWidth="1"/>
    <col min="5636" max="5636" width="120.140625" style="872" customWidth="1"/>
    <col min="5637" max="5637" width="3.7109375" style="872" customWidth="1"/>
    <col min="5638" max="5666" width="8.85546875" style="872" customWidth="1"/>
    <col min="5667" max="5888" width="8.85546875" style="872"/>
    <col min="5889" max="5889" width="3.7109375" style="872" customWidth="1"/>
    <col min="5890" max="5890" width="2.7109375" style="872" customWidth="1"/>
    <col min="5891" max="5891" width="9" style="872" customWidth="1"/>
    <col min="5892" max="5892" width="120.140625" style="872" customWidth="1"/>
    <col min="5893" max="5893" width="3.7109375" style="872" customWidth="1"/>
    <col min="5894" max="5922" width="8.85546875" style="872" customWidth="1"/>
    <col min="5923" max="6144" width="8.85546875" style="872"/>
    <col min="6145" max="6145" width="3.7109375" style="872" customWidth="1"/>
    <col min="6146" max="6146" width="2.7109375" style="872" customWidth="1"/>
    <col min="6147" max="6147" width="9" style="872" customWidth="1"/>
    <col min="6148" max="6148" width="120.140625" style="872" customWidth="1"/>
    <col min="6149" max="6149" width="3.7109375" style="872" customWidth="1"/>
    <col min="6150" max="6178" width="8.85546875" style="872" customWidth="1"/>
    <col min="6179" max="6400" width="8.85546875" style="872"/>
    <col min="6401" max="6401" width="3.7109375" style="872" customWidth="1"/>
    <col min="6402" max="6402" width="2.7109375" style="872" customWidth="1"/>
    <col min="6403" max="6403" width="9" style="872" customWidth="1"/>
    <col min="6404" max="6404" width="120.140625" style="872" customWidth="1"/>
    <col min="6405" max="6405" width="3.7109375" style="872" customWidth="1"/>
    <col min="6406" max="6434" width="8.85546875" style="872" customWidth="1"/>
    <col min="6435" max="6656" width="8.85546875" style="872"/>
    <col min="6657" max="6657" width="3.7109375" style="872" customWidth="1"/>
    <col min="6658" max="6658" width="2.7109375" style="872" customWidth="1"/>
    <col min="6659" max="6659" width="9" style="872" customWidth="1"/>
    <col min="6660" max="6660" width="120.140625" style="872" customWidth="1"/>
    <col min="6661" max="6661" width="3.7109375" style="872" customWidth="1"/>
    <col min="6662" max="6690" width="8.85546875" style="872" customWidth="1"/>
    <col min="6691" max="6912" width="8.85546875" style="872"/>
    <col min="6913" max="6913" width="3.7109375" style="872" customWidth="1"/>
    <col min="6914" max="6914" width="2.7109375" style="872" customWidth="1"/>
    <col min="6915" max="6915" width="9" style="872" customWidth="1"/>
    <col min="6916" max="6916" width="120.140625" style="872" customWidth="1"/>
    <col min="6917" max="6917" width="3.7109375" style="872" customWidth="1"/>
    <col min="6918" max="6946" width="8.85546875" style="872" customWidth="1"/>
    <col min="6947" max="7168" width="8.85546875" style="872"/>
    <col min="7169" max="7169" width="3.7109375" style="872" customWidth="1"/>
    <col min="7170" max="7170" width="2.7109375" style="872" customWidth="1"/>
    <col min="7171" max="7171" width="9" style="872" customWidth="1"/>
    <col min="7172" max="7172" width="120.140625" style="872" customWidth="1"/>
    <col min="7173" max="7173" width="3.7109375" style="872" customWidth="1"/>
    <col min="7174" max="7202" width="8.85546875" style="872" customWidth="1"/>
    <col min="7203" max="7424" width="8.85546875" style="872"/>
    <col min="7425" max="7425" width="3.7109375" style="872" customWidth="1"/>
    <col min="7426" max="7426" width="2.7109375" style="872" customWidth="1"/>
    <col min="7427" max="7427" width="9" style="872" customWidth="1"/>
    <col min="7428" max="7428" width="120.140625" style="872" customWidth="1"/>
    <col min="7429" max="7429" width="3.7109375" style="872" customWidth="1"/>
    <col min="7430" max="7458" width="8.85546875" style="872" customWidth="1"/>
    <col min="7459" max="7680" width="8.85546875" style="872"/>
    <col min="7681" max="7681" width="3.7109375" style="872" customWidth="1"/>
    <col min="7682" max="7682" width="2.7109375" style="872" customWidth="1"/>
    <col min="7683" max="7683" width="9" style="872" customWidth="1"/>
    <col min="7684" max="7684" width="120.140625" style="872" customWidth="1"/>
    <col min="7685" max="7685" width="3.7109375" style="872" customWidth="1"/>
    <col min="7686" max="7714" width="8.85546875" style="872" customWidth="1"/>
    <col min="7715" max="7936" width="8.85546875" style="872"/>
    <col min="7937" max="7937" width="3.7109375" style="872" customWidth="1"/>
    <col min="7938" max="7938" width="2.7109375" style="872" customWidth="1"/>
    <col min="7939" max="7939" width="9" style="872" customWidth="1"/>
    <col min="7940" max="7940" width="120.140625" style="872" customWidth="1"/>
    <col min="7941" max="7941" width="3.7109375" style="872" customWidth="1"/>
    <col min="7942" max="7970" width="8.85546875" style="872" customWidth="1"/>
    <col min="7971" max="8192" width="8.85546875" style="872"/>
    <col min="8193" max="8193" width="3.7109375" style="872" customWidth="1"/>
    <col min="8194" max="8194" width="2.7109375" style="872" customWidth="1"/>
    <col min="8195" max="8195" width="9" style="872" customWidth="1"/>
    <col min="8196" max="8196" width="120.140625" style="872" customWidth="1"/>
    <col min="8197" max="8197" width="3.7109375" style="872" customWidth="1"/>
    <col min="8198" max="8226" width="8.85546875" style="872" customWidth="1"/>
    <col min="8227" max="8448" width="8.85546875" style="872"/>
    <col min="8449" max="8449" width="3.7109375" style="872" customWidth="1"/>
    <col min="8450" max="8450" width="2.7109375" style="872" customWidth="1"/>
    <col min="8451" max="8451" width="9" style="872" customWidth="1"/>
    <col min="8452" max="8452" width="120.140625" style="872" customWidth="1"/>
    <col min="8453" max="8453" width="3.7109375" style="872" customWidth="1"/>
    <col min="8454" max="8482" width="8.85546875" style="872" customWidth="1"/>
    <col min="8483" max="8704" width="8.85546875" style="872"/>
    <col min="8705" max="8705" width="3.7109375" style="872" customWidth="1"/>
    <col min="8706" max="8706" width="2.7109375" style="872" customWidth="1"/>
    <col min="8707" max="8707" width="9" style="872" customWidth="1"/>
    <col min="8708" max="8708" width="120.140625" style="872" customWidth="1"/>
    <col min="8709" max="8709" width="3.7109375" style="872" customWidth="1"/>
    <col min="8710" max="8738" width="8.85546875" style="872" customWidth="1"/>
    <col min="8739" max="8960" width="8.85546875" style="872"/>
    <col min="8961" max="8961" width="3.7109375" style="872" customWidth="1"/>
    <col min="8962" max="8962" width="2.7109375" style="872" customWidth="1"/>
    <col min="8963" max="8963" width="9" style="872" customWidth="1"/>
    <col min="8964" max="8964" width="120.140625" style="872" customWidth="1"/>
    <col min="8965" max="8965" width="3.7109375" style="872" customWidth="1"/>
    <col min="8966" max="8994" width="8.85546875" style="872" customWidth="1"/>
    <col min="8995" max="9216" width="8.85546875" style="872"/>
    <col min="9217" max="9217" width="3.7109375" style="872" customWidth="1"/>
    <col min="9218" max="9218" width="2.7109375" style="872" customWidth="1"/>
    <col min="9219" max="9219" width="9" style="872" customWidth="1"/>
    <col min="9220" max="9220" width="120.140625" style="872" customWidth="1"/>
    <col min="9221" max="9221" width="3.7109375" style="872" customWidth="1"/>
    <col min="9222" max="9250" width="8.85546875" style="872" customWidth="1"/>
    <col min="9251" max="9472" width="8.85546875" style="872"/>
    <col min="9473" max="9473" width="3.7109375" style="872" customWidth="1"/>
    <col min="9474" max="9474" width="2.7109375" style="872" customWidth="1"/>
    <col min="9475" max="9475" width="9" style="872" customWidth="1"/>
    <col min="9476" max="9476" width="120.140625" style="872" customWidth="1"/>
    <col min="9477" max="9477" width="3.7109375" style="872" customWidth="1"/>
    <col min="9478" max="9506" width="8.85546875" style="872" customWidth="1"/>
    <col min="9507" max="9728" width="8.85546875" style="872"/>
    <col min="9729" max="9729" width="3.7109375" style="872" customWidth="1"/>
    <col min="9730" max="9730" width="2.7109375" style="872" customWidth="1"/>
    <col min="9731" max="9731" width="9" style="872" customWidth="1"/>
    <col min="9732" max="9732" width="120.140625" style="872" customWidth="1"/>
    <col min="9733" max="9733" width="3.7109375" style="872" customWidth="1"/>
    <col min="9734" max="9762" width="8.85546875" style="872" customWidth="1"/>
    <col min="9763" max="9984" width="8.85546875" style="872"/>
    <col min="9985" max="9985" width="3.7109375" style="872" customWidth="1"/>
    <col min="9986" max="9986" width="2.7109375" style="872" customWidth="1"/>
    <col min="9987" max="9987" width="9" style="872" customWidth="1"/>
    <col min="9988" max="9988" width="120.140625" style="872" customWidth="1"/>
    <col min="9989" max="9989" width="3.7109375" style="872" customWidth="1"/>
    <col min="9990" max="10018" width="8.85546875" style="872" customWidth="1"/>
    <col min="10019" max="10240" width="8.85546875" style="872"/>
    <col min="10241" max="10241" width="3.7109375" style="872" customWidth="1"/>
    <col min="10242" max="10242" width="2.7109375" style="872" customWidth="1"/>
    <col min="10243" max="10243" width="9" style="872" customWidth="1"/>
    <col min="10244" max="10244" width="120.140625" style="872" customWidth="1"/>
    <col min="10245" max="10245" width="3.7109375" style="872" customWidth="1"/>
    <col min="10246" max="10274" width="8.85546875" style="872" customWidth="1"/>
    <col min="10275" max="10496" width="8.85546875" style="872"/>
    <col min="10497" max="10497" width="3.7109375" style="872" customWidth="1"/>
    <col min="10498" max="10498" width="2.7109375" style="872" customWidth="1"/>
    <col min="10499" max="10499" width="9" style="872" customWidth="1"/>
    <col min="10500" max="10500" width="120.140625" style="872" customWidth="1"/>
    <col min="10501" max="10501" width="3.7109375" style="872" customWidth="1"/>
    <col min="10502" max="10530" width="8.85546875" style="872" customWidth="1"/>
    <col min="10531" max="10752" width="8.85546875" style="872"/>
    <col min="10753" max="10753" width="3.7109375" style="872" customWidth="1"/>
    <col min="10754" max="10754" width="2.7109375" style="872" customWidth="1"/>
    <col min="10755" max="10755" width="9" style="872" customWidth="1"/>
    <col min="10756" max="10756" width="120.140625" style="872" customWidth="1"/>
    <col min="10757" max="10757" width="3.7109375" style="872" customWidth="1"/>
    <col min="10758" max="10786" width="8.85546875" style="872" customWidth="1"/>
    <col min="10787" max="11008" width="8.85546875" style="872"/>
    <col min="11009" max="11009" width="3.7109375" style="872" customWidth="1"/>
    <col min="11010" max="11010" width="2.7109375" style="872" customWidth="1"/>
    <col min="11011" max="11011" width="9" style="872" customWidth="1"/>
    <col min="11012" max="11012" width="120.140625" style="872" customWidth="1"/>
    <col min="11013" max="11013" width="3.7109375" style="872" customWidth="1"/>
    <col min="11014" max="11042" width="8.85546875" style="872" customWidth="1"/>
    <col min="11043" max="11264" width="8.85546875" style="872"/>
    <col min="11265" max="11265" width="3.7109375" style="872" customWidth="1"/>
    <col min="11266" max="11266" width="2.7109375" style="872" customWidth="1"/>
    <col min="11267" max="11267" width="9" style="872" customWidth="1"/>
    <col min="11268" max="11268" width="120.140625" style="872" customWidth="1"/>
    <col min="11269" max="11269" width="3.7109375" style="872" customWidth="1"/>
    <col min="11270" max="11298" width="8.85546875" style="872" customWidth="1"/>
    <col min="11299" max="11520" width="8.85546875" style="872"/>
    <col min="11521" max="11521" width="3.7109375" style="872" customWidth="1"/>
    <col min="11522" max="11522" width="2.7109375" style="872" customWidth="1"/>
    <col min="11523" max="11523" width="9" style="872" customWidth="1"/>
    <col min="11524" max="11524" width="120.140625" style="872" customWidth="1"/>
    <col min="11525" max="11525" width="3.7109375" style="872" customWidth="1"/>
    <col min="11526" max="11554" width="8.85546875" style="872" customWidth="1"/>
    <col min="11555" max="11776" width="8.85546875" style="872"/>
    <col min="11777" max="11777" width="3.7109375" style="872" customWidth="1"/>
    <col min="11778" max="11778" width="2.7109375" style="872" customWidth="1"/>
    <col min="11779" max="11779" width="9" style="872" customWidth="1"/>
    <col min="11780" max="11780" width="120.140625" style="872" customWidth="1"/>
    <col min="11781" max="11781" width="3.7109375" style="872" customWidth="1"/>
    <col min="11782" max="11810" width="8.85546875" style="872" customWidth="1"/>
    <col min="11811" max="12032" width="8.85546875" style="872"/>
    <col min="12033" max="12033" width="3.7109375" style="872" customWidth="1"/>
    <col min="12034" max="12034" width="2.7109375" style="872" customWidth="1"/>
    <col min="12035" max="12035" width="9" style="872" customWidth="1"/>
    <col min="12036" max="12036" width="120.140625" style="872" customWidth="1"/>
    <col min="12037" max="12037" width="3.7109375" style="872" customWidth="1"/>
    <col min="12038" max="12066" width="8.85546875" style="872" customWidth="1"/>
    <col min="12067" max="12288" width="8.85546875" style="872"/>
    <col min="12289" max="12289" width="3.7109375" style="872" customWidth="1"/>
    <col min="12290" max="12290" width="2.7109375" style="872" customWidth="1"/>
    <col min="12291" max="12291" width="9" style="872" customWidth="1"/>
    <col min="12292" max="12292" width="120.140625" style="872" customWidth="1"/>
    <col min="12293" max="12293" width="3.7109375" style="872" customWidth="1"/>
    <col min="12294" max="12322" width="8.85546875" style="872" customWidth="1"/>
    <col min="12323" max="12544" width="8.85546875" style="872"/>
    <col min="12545" max="12545" width="3.7109375" style="872" customWidth="1"/>
    <col min="12546" max="12546" width="2.7109375" style="872" customWidth="1"/>
    <col min="12547" max="12547" width="9" style="872" customWidth="1"/>
    <col min="12548" max="12548" width="120.140625" style="872" customWidth="1"/>
    <col min="12549" max="12549" width="3.7109375" style="872" customWidth="1"/>
    <col min="12550" max="12578" width="8.85546875" style="872" customWidth="1"/>
    <col min="12579" max="12800" width="8.85546875" style="872"/>
    <col min="12801" max="12801" width="3.7109375" style="872" customWidth="1"/>
    <col min="12802" max="12802" width="2.7109375" style="872" customWidth="1"/>
    <col min="12803" max="12803" width="9" style="872" customWidth="1"/>
    <col min="12804" max="12804" width="120.140625" style="872" customWidth="1"/>
    <col min="12805" max="12805" width="3.7109375" style="872" customWidth="1"/>
    <col min="12806" max="12834" width="8.85546875" style="872" customWidth="1"/>
    <col min="12835" max="13056" width="8.85546875" style="872"/>
    <col min="13057" max="13057" width="3.7109375" style="872" customWidth="1"/>
    <col min="13058" max="13058" width="2.7109375" style="872" customWidth="1"/>
    <col min="13059" max="13059" width="9" style="872" customWidth="1"/>
    <col min="13060" max="13060" width="120.140625" style="872" customWidth="1"/>
    <col min="13061" max="13061" width="3.7109375" style="872" customWidth="1"/>
    <col min="13062" max="13090" width="8.85546875" style="872" customWidth="1"/>
    <col min="13091" max="13312" width="8.85546875" style="872"/>
    <col min="13313" max="13313" width="3.7109375" style="872" customWidth="1"/>
    <col min="13314" max="13314" width="2.7109375" style="872" customWidth="1"/>
    <col min="13315" max="13315" width="9" style="872" customWidth="1"/>
    <col min="13316" max="13316" width="120.140625" style="872" customWidth="1"/>
    <col min="13317" max="13317" width="3.7109375" style="872" customWidth="1"/>
    <col min="13318" max="13346" width="8.85546875" style="872" customWidth="1"/>
    <col min="13347" max="13568" width="8.85546875" style="872"/>
    <col min="13569" max="13569" width="3.7109375" style="872" customWidth="1"/>
    <col min="13570" max="13570" width="2.7109375" style="872" customWidth="1"/>
    <col min="13571" max="13571" width="9" style="872" customWidth="1"/>
    <col min="13572" max="13572" width="120.140625" style="872" customWidth="1"/>
    <col min="13573" max="13573" width="3.7109375" style="872" customWidth="1"/>
    <col min="13574" max="13602" width="8.85546875" style="872" customWidth="1"/>
    <col min="13603" max="13824" width="8.85546875" style="872"/>
    <col min="13825" max="13825" width="3.7109375" style="872" customWidth="1"/>
    <col min="13826" max="13826" width="2.7109375" style="872" customWidth="1"/>
    <col min="13827" max="13827" width="9" style="872" customWidth="1"/>
    <col min="13828" max="13828" width="120.140625" style="872" customWidth="1"/>
    <col min="13829" max="13829" width="3.7109375" style="872" customWidth="1"/>
    <col min="13830" max="13858" width="8.85546875" style="872" customWidth="1"/>
    <col min="13859" max="14080" width="8.85546875" style="872"/>
    <col min="14081" max="14081" width="3.7109375" style="872" customWidth="1"/>
    <col min="14082" max="14082" width="2.7109375" style="872" customWidth="1"/>
    <col min="14083" max="14083" width="9" style="872" customWidth="1"/>
    <col min="14084" max="14084" width="120.140625" style="872" customWidth="1"/>
    <col min="14085" max="14085" width="3.7109375" style="872" customWidth="1"/>
    <col min="14086" max="14114" width="8.85546875" style="872" customWidth="1"/>
    <col min="14115" max="14336" width="8.85546875" style="872"/>
    <col min="14337" max="14337" width="3.7109375" style="872" customWidth="1"/>
    <col min="14338" max="14338" width="2.7109375" style="872" customWidth="1"/>
    <col min="14339" max="14339" width="9" style="872" customWidth="1"/>
    <col min="14340" max="14340" width="120.140625" style="872" customWidth="1"/>
    <col min="14341" max="14341" width="3.7109375" style="872" customWidth="1"/>
    <col min="14342" max="14370" width="8.85546875" style="872" customWidth="1"/>
    <col min="14371" max="14592" width="8.85546875" style="872"/>
    <col min="14593" max="14593" width="3.7109375" style="872" customWidth="1"/>
    <col min="14594" max="14594" width="2.7109375" style="872" customWidth="1"/>
    <col min="14595" max="14595" width="9" style="872" customWidth="1"/>
    <col min="14596" max="14596" width="120.140625" style="872" customWidth="1"/>
    <col min="14597" max="14597" width="3.7109375" style="872" customWidth="1"/>
    <col min="14598" max="14626" width="8.85546875" style="872" customWidth="1"/>
    <col min="14627" max="14848" width="8.85546875" style="872"/>
    <col min="14849" max="14849" width="3.7109375" style="872" customWidth="1"/>
    <col min="14850" max="14850" width="2.7109375" style="872" customWidth="1"/>
    <col min="14851" max="14851" width="9" style="872" customWidth="1"/>
    <col min="14852" max="14852" width="120.140625" style="872" customWidth="1"/>
    <col min="14853" max="14853" width="3.7109375" style="872" customWidth="1"/>
    <col min="14854" max="14882" width="8.85546875" style="872" customWidth="1"/>
    <col min="14883" max="15104" width="8.85546875" style="872"/>
    <col min="15105" max="15105" width="3.7109375" style="872" customWidth="1"/>
    <col min="15106" max="15106" width="2.7109375" style="872" customWidth="1"/>
    <col min="15107" max="15107" width="9" style="872" customWidth="1"/>
    <col min="15108" max="15108" width="120.140625" style="872" customWidth="1"/>
    <col min="15109" max="15109" width="3.7109375" style="872" customWidth="1"/>
    <col min="15110" max="15138" width="8.85546875" style="872" customWidth="1"/>
    <col min="15139" max="15360" width="8.85546875" style="872"/>
    <col min="15361" max="15361" width="3.7109375" style="872" customWidth="1"/>
    <col min="15362" max="15362" width="2.7109375" style="872" customWidth="1"/>
    <col min="15363" max="15363" width="9" style="872" customWidth="1"/>
    <col min="15364" max="15364" width="120.140625" style="872" customWidth="1"/>
    <col min="15365" max="15365" width="3.7109375" style="872" customWidth="1"/>
    <col min="15366" max="15394" width="8.85546875" style="872" customWidth="1"/>
    <col min="15395" max="15616" width="8.85546875" style="872"/>
    <col min="15617" max="15617" width="3.7109375" style="872" customWidth="1"/>
    <col min="15618" max="15618" width="2.7109375" style="872" customWidth="1"/>
    <col min="15619" max="15619" width="9" style="872" customWidth="1"/>
    <col min="15620" max="15620" width="120.140625" style="872" customWidth="1"/>
    <col min="15621" max="15621" width="3.7109375" style="872" customWidth="1"/>
    <col min="15622" max="15650" width="8.85546875" style="872" customWidth="1"/>
    <col min="15651" max="15872" width="8.85546875" style="872"/>
    <col min="15873" max="15873" width="3.7109375" style="872" customWidth="1"/>
    <col min="15874" max="15874" width="2.7109375" style="872" customWidth="1"/>
    <col min="15875" max="15875" width="9" style="872" customWidth="1"/>
    <col min="15876" max="15876" width="120.140625" style="872" customWidth="1"/>
    <col min="15877" max="15877" width="3.7109375" style="872" customWidth="1"/>
    <col min="15878" max="15906" width="8.85546875" style="872" customWidth="1"/>
    <col min="15907" max="16128" width="8.85546875" style="872"/>
    <col min="16129" max="16129" width="3.7109375" style="872" customWidth="1"/>
    <col min="16130" max="16130" width="2.7109375" style="872" customWidth="1"/>
    <col min="16131" max="16131" width="9" style="872" customWidth="1"/>
    <col min="16132" max="16132" width="120.140625" style="872" customWidth="1"/>
    <col min="16133" max="16133" width="3.7109375" style="872" customWidth="1"/>
    <col min="16134" max="16162" width="8.85546875" style="872" customWidth="1"/>
    <col min="16163" max="16384" width="8.85546875" style="872"/>
  </cols>
  <sheetData>
    <row r="1" spans="1:5" ht="18.75" customHeight="1" x14ac:dyDescent="0.25">
      <c r="A1" s="868"/>
      <c r="B1" s="868"/>
      <c r="C1" s="869"/>
      <c r="D1" s="870"/>
      <c r="E1" s="871"/>
    </row>
    <row r="2" spans="1:5" ht="33.75" customHeight="1" x14ac:dyDescent="0.25">
      <c r="A2" s="868"/>
      <c r="B2" s="873"/>
      <c r="C2" s="874"/>
      <c r="D2" s="875" t="s">
        <v>1088</v>
      </c>
      <c r="E2" s="871"/>
    </row>
    <row r="3" spans="1:5" ht="29.25" customHeight="1" x14ac:dyDescent="0.25">
      <c r="A3" s="868"/>
      <c r="B3" s="873"/>
      <c r="C3" s="874"/>
      <c r="D3" s="876" t="s">
        <v>1030</v>
      </c>
      <c r="E3" s="871"/>
    </row>
    <row r="4" spans="1:5" ht="7.5" customHeight="1" thickBot="1" x14ac:dyDescent="0.3">
      <c r="A4" s="868"/>
      <c r="B4" s="877"/>
      <c r="C4" s="878"/>
      <c r="D4" s="879"/>
      <c r="E4" s="871"/>
    </row>
    <row r="5" spans="1:5" ht="15.75" customHeight="1" thickBot="1" x14ac:dyDescent="0.3">
      <c r="A5" s="868"/>
      <c r="B5" s="877"/>
      <c r="C5" s="880" t="s">
        <v>1031</v>
      </c>
      <c r="D5" s="881" t="s">
        <v>1032</v>
      </c>
      <c r="E5" s="871"/>
    </row>
    <row r="6" spans="1:5" ht="7.5" customHeight="1" thickBot="1" x14ac:dyDescent="0.3">
      <c r="A6" s="868"/>
      <c r="B6" s="877"/>
      <c r="C6" s="882"/>
      <c r="D6" s="883"/>
      <c r="E6" s="871"/>
    </row>
    <row r="7" spans="1:5" ht="15.75" customHeight="1" thickBot="1" x14ac:dyDescent="0.3">
      <c r="A7" s="868"/>
      <c r="B7" s="877"/>
      <c r="C7" s="880" t="s">
        <v>1033</v>
      </c>
      <c r="D7" s="881" t="s">
        <v>1089</v>
      </c>
      <c r="E7" s="871"/>
    </row>
    <row r="8" spans="1:5" ht="7.5" customHeight="1" thickBot="1" x14ac:dyDescent="0.3">
      <c r="A8" s="868"/>
      <c r="B8" s="877"/>
      <c r="C8" s="882"/>
      <c r="D8" s="883"/>
      <c r="E8" s="871"/>
    </row>
    <row r="9" spans="1:5" ht="15.75" customHeight="1" thickBot="1" x14ac:dyDescent="0.3">
      <c r="A9" s="868"/>
      <c r="B9" s="877"/>
      <c r="C9" s="884" t="s">
        <v>1034</v>
      </c>
      <c r="D9" s="885" t="s">
        <v>1035</v>
      </c>
      <c r="E9" s="871"/>
    </row>
    <row r="10" spans="1:5" ht="7.5" customHeight="1" thickBot="1" x14ac:dyDescent="0.3">
      <c r="A10" s="868"/>
      <c r="B10" s="877"/>
      <c r="C10" s="882"/>
      <c r="D10" s="883"/>
      <c r="E10" s="871"/>
    </row>
    <row r="11" spans="1:5" ht="15.75" customHeight="1" thickBot="1" x14ac:dyDescent="0.3">
      <c r="A11" s="868"/>
      <c r="B11" s="877"/>
      <c r="C11" s="884" t="s">
        <v>1036</v>
      </c>
      <c r="D11" s="885" t="s">
        <v>1037</v>
      </c>
      <c r="E11" s="871"/>
    </row>
    <row r="12" spans="1:5" ht="7.5" customHeight="1" thickBot="1" x14ac:dyDescent="0.3">
      <c r="A12" s="868"/>
      <c r="B12" s="877"/>
      <c r="C12" s="882"/>
      <c r="D12" s="883"/>
      <c r="E12" s="871"/>
    </row>
    <row r="13" spans="1:5" ht="15.75" customHeight="1" thickBot="1" x14ac:dyDescent="0.3">
      <c r="A13" s="868"/>
      <c r="B13" s="877"/>
      <c r="C13" s="884" t="s">
        <v>1038</v>
      </c>
      <c r="D13" s="885" t="s">
        <v>1039</v>
      </c>
      <c r="E13" s="871"/>
    </row>
    <row r="14" spans="1:5" ht="7.5" customHeight="1" thickBot="1" x14ac:dyDescent="0.3">
      <c r="A14" s="868"/>
      <c r="B14" s="877"/>
      <c r="C14" s="882"/>
      <c r="D14" s="883"/>
      <c r="E14" s="871"/>
    </row>
    <row r="15" spans="1:5" ht="15.75" customHeight="1" thickBot="1" x14ac:dyDescent="0.3">
      <c r="A15" s="868"/>
      <c r="B15" s="877"/>
      <c r="C15" s="884" t="s">
        <v>1040</v>
      </c>
      <c r="D15" s="885" t="s">
        <v>1041</v>
      </c>
      <c r="E15" s="871"/>
    </row>
    <row r="16" spans="1:5" ht="7.5" customHeight="1" thickBot="1" x14ac:dyDescent="0.3">
      <c r="A16" s="868"/>
      <c r="B16" s="877"/>
      <c r="C16" s="882"/>
      <c r="D16" s="883"/>
      <c r="E16" s="871"/>
    </row>
    <row r="17" spans="1:5" ht="15.75" customHeight="1" thickBot="1" x14ac:dyDescent="0.3">
      <c r="A17" s="868"/>
      <c r="B17" s="877"/>
      <c r="C17" s="884" t="s">
        <v>1042</v>
      </c>
      <c r="D17" s="885" t="s">
        <v>1043</v>
      </c>
      <c r="E17" s="871"/>
    </row>
    <row r="18" spans="1:5" ht="7.5" customHeight="1" thickBot="1" x14ac:dyDescent="0.3">
      <c r="A18" s="868"/>
      <c r="B18" s="886"/>
      <c r="C18" s="882"/>
      <c r="D18" s="887"/>
      <c r="E18" s="871"/>
    </row>
    <row r="19" spans="1:5" ht="15.75" customHeight="1" thickBot="1" x14ac:dyDescent="0.3">
      <c r="A19" s="868"/>
      <c r="B19" s="886"/>
      <c r="C19" s="884" t="s">
        <v>1044</v>
      </c>
      <c r="D19" s="885" t="s">
        <v>1045</v>
      </c>
      <c r="E19" s="871"/>
    </row>
    <row r="20" spans="1:5" ht="7.5" customHeight="1" thickBot="1" x14ac:dyDescent="0.3">
      <c r="A20" s="868"/>
      <c r="B20" s="886"/>
      <c r="C20" s="882"/>
      <c r="D20" s="887"/>
      <c r="E20" s="871"/>
    </row>
    <row r="21" spans="1:5" ht="15.75" customHeight="1" thickBot="1" x14ac:dyDescent="0.3">
      <c r="A21" s="868"/>
      <c r="B21" s="886"/>
      <c r="C21" s="884" t="s">
        <v>1046</v>
      </c>
      <c r="D21" s="885" t="s">
        <v>1047</v>
      </c>
      <c r="E21" s="871"/>
    </row>
    <row r="22" spans="1:5" ht="7.5" customHeight="1" thickBot="1" x14ac:dyDescent="0.3">
      <c r="A22" s="868"/>
      <c r="B22" s="886"/>
      <c r="C22" s="882"/>
      <c r="D22" s="887"/>
      <c r="E22" s="871"/>
    </row>
    <row r="23" spans="1:5" ht="15.75" customHeight="1" thickBot="1" x14ac:dyDescent="0.3">
      <c r="A23" s="868"/>
      <c r="B23" s="886"/>
      <c r="C23" s="884" t="s">
        <v>1048</v>
      </c>
      <c r="D23" s="885" t="s">
        <v>1049</v>
      </c>
      <c r="E23" s="871"/>
    </row>
    <row r="24" spans="1:5" ht="7.5" customHeight="1" thickBot="1" x14ac:dyDescent="0.3">
      <c r="A24" s="868"/>
      <c r="B24" s="886"/>
      <c r="C24" s="882"/>
      <c r="D24" s="887"/>
      <c r="E24" s="871"/>
    </row>
    <row r="25" spans="1:5" ht="15.75" customHeight="1" thickBot="1" x14ac:dyDescent="0.3">
      <c r="A25" s="868"/>
      <c r="B25" s="886"/>
      <c r="C25" s="884" t="s">
        <v>1050</v>
      </c>
      <c r="D25" s="885" t="s">
        <v>1051</v>
      </c>
      <c r="E25" s="871"/>
    </row>
    <row r="26" spans="1:5" ht="7.5" customHeight="1" thickBot="1" x14ac:dyDescent="0.3">
      <c r="A26" s="868"/>
      <c r="B26" s="886"/>
      <c r="C26" s="882"/>
      <c r="D26" s="887"/>
      <c r="E26" s="871"/>
    </row>
    <row r="27" spans="1:5" ht="15.75" customHeight="1" thickBot="1" x14ac:dyDescent="0.3">
      <c r="A27" s="868"/>
      <c r="B27" s="886"/>
      <c r="C27" s="884" t="s">
        <v>1052</v>
      </c>
      <c r="D27" s="885" t="s">
        <v>1053</v>
      </c>
      <c r="E27" s="871"/>
    </row>
    <row r="28" spans="1:5" ht="7.5" customHeight="1" thickBot="1" x14ac:dyDescent="0.3">
      <c r="A28" s="868"/>
      <c r="B28" s="886"/>
      <c r="C28" s="887"/>
      <c r="D28" s="887"/>
      <c r="E28" s="871"/>
    </row>
    <row r="29" spans="1:5" ht="15.75" customHeight="1" thickBot="1" x14ac:dyDescent="0.3">
      <c r="A29" s="868"/>
      <c r="B29" s="886"/>
      <c r="C29" s="884" t="s">
        <v>1054</v>
      </c>
      <c r="D29" s="885" t="s">
        <v>1090</v>
      </c>
      <c r="E29" s="871"/>
    </row>
    <row r="30" spans="1:5" ht="7.5" customHeight="1" thickBot="1" x14ac:dyDescent="0.3">
      <c r="A30" s="868"/>
      <c r="B30" s="886"/>
      <c r="C30" s="882"/>
      <c r="D30" s="887"/>
      <c r="E30" s="871"/>
    </row>
    <row r="31" spans="1:5" ht="15.75" customHeight="1" thickBot="1" x14ac:dyDescent="0.3">
      <c r="A31" s="868"/>
      <c r="B31" s="886"/>
      <c r="C31" s="884" t="s">
        <v>1055</v>
      </c>
      <c r="D31" s="885" t="s">
        <v>1056</v>
      </c>
      <c r="E31" s="871"/>
    </row>
    <row r="32" spans="1:5" ht="7.5" customHeight="1" thickBot="1" x14ac:dyDescent="0.3">
      <c r="A32" s="868"/>
      <c r="B32" s="877"/>
      <c r="C32" s="882"/>
      <c r="D32" s="887"/>
      <c r="E32" s="871"/>
    </row>
    <row r="33" spans="1:5" ht="15.75" customHeight="1" thickBot="1" x14ac:dyDescent="0.3">
      <c r="A33" s="868"/>
      <c r="B33" s="886"/>
      <c r="C33" s="884" t="s">
        <v>1057</v>
      </c>
      <c r="D33" s="885" t="s">
        <v>1058</v>
      </c>
      <c r="E33" s="871"/>
    </row>
    <row r="34" spans="1:5" ht="7.5" customHeight="1" thickBot="1" x14ac:dyDescent="0.3">
      <c r="A34" s="868"/>
      <c r="B34" s="877"/>
      <c r="C34" s="888"/>
      <c r="D34" s="887"/>
      <c r="E34" s="871"/>
    </row>
    <row r="35" spans="1:5" ht="15.75" customHeight="1" thickBot="1" x14ac:dyDescent="0.3">
      <c r="A35" s="868"/>
      <c r="B35" s="886"/>
      <c r="C35" s="889" t="s">
        <v>1059</v>
      </c>
      <c r="D35" s="881" t="s">
        <v>1060</v>
      </c>
      <c r="E35" s="871"/>
    </row>
    <row r="36" spans="1:5" ht="7.5" customHeight="1" thickBot="1" x14ac:dyDescent="0.3">
      <c r="A36" s="868"/>
      <c r="B36" s="886"/>
      <c r="C36" s="890"/>
      <c r="D36" s="887"/>
      <c r="E36" s="871"/>
    </row>
    <row r="37" spans="1:5" ht="15.75" customHeight="1" thickBot="1" x14ac:dyDescent="0.3">
      <c r="A37" s="868"/>
      <c r="B37" s="886"/>
      <c r="C37" s="884" t="s">
        <v>1061</v>
      </c>
      <c r="D37" s="885" t="s">
        <v>1062</v>
      </c>
      <c r="E37" s="871"/>
    </row>
    <row r="38" spans="1:5" ht="7.5" customHeight="1" thickBot="1" x14ac:dyDescent="0.3">
      <c r="A38" s="868"/>
      <c r="B38" s="886"/>
      <c r="C38" s="888"/>
      <c r="D38" s="887"/>
      <c r="E38" s="871"/>
    </row>
    <row r="39" spans="1:5" ht="15.75" customHeight="1" thickBot="1" x14ac:dyDescent="0.3">
      <c r="A39" s="868"/>
      <c r="B39" s="886"/>
      <c r="C39" s="889" t="s">
        <v>1063</v>
      </c>
      <c r="D39" s="881" t="s">
        <v>1064</v>
      </c>
      <c r="E39" s="871"/>
    </row>
    <row r="40" spans="1:5" ht="7.5" customHeight="1" thickBot="1" x14ac:dyDescent="0.3">
      <c r="A40" s="868"/>
      <c r="B40" s="886"/>
      <c r="C40" s="890"/>
      <c r="D40" s="887"/>
      <c r="E40" s="871"/>
    </row>
    <row r="41" spans="1:5" ht="15.75" customHeight="1" thickBot="1" x14ac:dyDescent="0.3">
      <c r="A41" s="868"/>
      <c r="B41" s="886"/>
      <c r="C41" s="884" t="s">
        <v>1065</v>
      </c>
      <c r="D41" s="885" t="s">
        <v>1066</v>
      </c>
      <c r="E41" s="871"/>
    </row>
    <row r="42" spans="1:5" ht="7.5" customHeight="1" thickBot="1" x14ac:dyDescent="0.3">
      <c r="A42" s="868"/>
      <c r="B42" s="877"/>
      <c r="C42" s="882"/>
      <c r="D42" s="891"/>
      <c r="E42" s="871"/>
    </row>
    <row r="43" spans="1:5" ht="15.75" customHeight="1" thickBot="1" x14ac:dyDescent="0.3">
      <c r="A43" s="868"/>
      <c r="B43" s="886"/>
      <c r="C43" s="884" t="s">
        <v>1067</v>
      </c>
      <c r="D43" s="885" t="s">
        <v>1091</v>
      </c>
      <c r="E43" s="871"/>
    </row>
    <row r="44" spans="1:5" ht="7.5" customHeight="1" thickBot="1" x14ac:dyDescent="0.3">
      <c r="A44" s="868"/>
      <c r="B44" s="877"/>
      <c r="C44" s="882"/>
      <c r="D44" s="891"/>
      <c r="E44" s="871"/>
    </row>
    <row r="45" spans="1:5" ht="15.75" customHeight="1" thickBot="1" x14ac:dyDescent="0.3">
      <c r="A45" s="868"/>
      <c r="B45" s="886"/>
      <c r="C45" s="884" t="s">
        <v>1068</v>
      </c>
      <c r="D45" s="885" t="s">
        <v>1069</v>
      </c>
      <c r="E45" s="871"/>
    </row>
    <row r="46" spans="1:5" ht="7.5" customHeight="1" x14ac:dyDescent="0.25">
      <c r="A46" s="868"/>
      <c r="B46" s="877"/>
      <c r="C46" s="882"/>
      <c r="D46" s="883"/>
      <c r="E46" s="871"/>
    </row>
    <row r="47" spans="1:5" x14ac:dyDescent="0.25">
      <c r="A47" s="868"/>
      <c r="B47" s="892"/>
      <c r="C47" s="893"/>
      <c r="D47" s="894"/>
      <c r="E47" s="871"/>
    </row>
    <row r="48" spans="1:5" ht="18" customHeight="1" x14ac:dyDescent="0.25">
      <c r="A48" s="868"/>
      <c r="B48" s="871"/>
      <c r="C48" s="895"/>
      <c r="D48" s="896"/>
      <c r="E48" s="871"/>
    </row>
  </sheetData>
  <sheetProtection algorithmName="SHA-512" hashValue="IQwZRebSMkUKdeeoiHYw1lSeQfJyixSgfguIfGfAMlEdpbJgm10YY12nuGo/sviRLj12Huj/OGPkJdUX/713FA==" saltValue="nUrpHa05eQGJyUM/bAugEQ==" spinCount="100000" sheet="1" objects="1" scenarios="1"/>
  <hyperlinks>
    <hyperlink ref="C23" location="'T 08'!A1" display="T 08"/>
    <hyperlink ref="C25" location="'T 10'!A1" display="T 10"/>
    <hyperlink ref="C27" location="'T 13'!A1" display="T 13"/>
    <hyperlink ref="C29" location="'T 14'!A1" display="T 14"/>
    <hyperlink ref="C31" location="'T 15'!A1" display="T 15"/>
    <hyperlink ref="C37" location="'T 16'!A1" display="T 16"/>
    <hyperlink ref="C41" location="'T 17'!A1" display="T 17"/>
    <hyperlink ref="C43" location="'T 19'!A1" display="T 19"/>
    <hyperlink ref="C17" location="'T 05'!A1" display="T 05"/>
    <hyperlink ref="C15" location="'T 04'!A1" display="T 04"/>
    <hyperlink ref="C13" location="'T 03'!A1" display="T 03"/>
    <hyperlink ref="C11" location="'T 02'!A1" display="T 02"/>
    <hyperlink ref="C9" location="'T 01'!A1" display="T 01"/>
    <hyperlink ref="C35" location="'G 11'!A1" display="G 11"/>
    <hyperlink ref="C39" location="'G 12'!A1" display="G 12"/>
    <hyperlink ref="C19" location="'T 07a'!A1" display="T 07a"/>
    <hyperlink ref="C7" location="' VŠ'!A1" display="VŠ"/>
    <hyperlink ref="C5" location="Úvod!A1" display="Úvod"/>
    <hyperlink ref="C45" location="'T 20'!A1" display="T 20"/>
    <hyperlink ref="C21" location="'T 07b'!A1" display="T 07b"/>
    <hyperlink ref="C33" location="'T 15e'!A1" display="T 15e"/>
  </hyperlinks>
  <printOptions horizontalCentered="1" verticalCentered="1"/>
  <pageMargins left="0.59055118110236227" right="0.59055118110236227" top="0.39370078740157483" bottom="0.39370078740157483" header="0.31496062992125984" footer="0.31496062992125984"/>
  <pageSetup paperSize="9" scale="97" fitToHeight="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64"/>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style="644" customWidth="1"/>
    <col min="2" max="3" width="8.7109375" style="644" customWidth="1"/>
    <col min="4" max="4" width="7.7109375" style="644" customWidth="1"/>
    <col min="5" max="6" width="8.7109375" style="644" customWidth="1"/>
    <col min="7" max="7" width="7.7109375" style="644" customWidth="1"/>
    <col min="8" max="9" width="8.7109375" style="644" customWidth="1"/>
    <col min="10" max="10" width="7.7109375" style="644" customWidth="1"/>
    <col min="11" max="11" width="35.7109375" style="644" customWidth="1"/>
    <col min="12" max="13" width="8.7109375" style="644" customWidth="1"/>
    <col min="14" max="16384" width="9.140625" style="644"/>
  </cols>
  <sheetData>
    <row r="1" spans="1:13" ht="45" customHeight="1" x14ac:dyDescent="0.2">
      <c r="B1" s="951" t="s">
        <v>606</v>
      </c>
      <c r="C1" s="951"/>
      <c r="D1" s="951"/>
      <c r="E1" s="951"/>
      <c r="F1" s="951"/>
      <c r="G1" s="951"/>
      <c r="H1" s="951"/>
      <c r="I1" s="951"/>
      <c r="J1" s="951"/>
      <c r="K1" s="951"/>
      <c r="L1" s="952"/>
      <c r="M1" s="952"/>
    </row>
    <row r="2" spans="1:13" ht="140.25" customHeight="1" x14ac:dyDescent="0.2">
      <c r="B2" s="645" t="s">
        <v>607</v>
      </c>
      <c r="C2" s="646" t="s">
        <v>281</v>
      </c>
      <c r="D2" s="645" t="s">
        <v>608</v>
      </c>
      <c r="E2" s="647" t="s">
        <v>609</v>
      </c>
      <c r="F2" s="646" t="s">
        <v>283</v>
      </c>
      <c r="G2" s="645" t="s">
        <v>610</v>
      </c>
      <c r="H2" s="647" t="s">
        <v>284</v>
      </c>
      <c r="I2" s="646" t="s">
        <v>285</v>
      </c>
      <c r="J2" s="648" t="s">
        <v>611</v>
      </c>
      <c r="K2" s="649" t="s">
        <v>612</v>
      </c>
      <c r="L2" s="650" t="s">
        <v>613</v>
      </c>
      <c r="M2" s="651" t="s">
        <v>614</v>
      </c>
    </row>
    <row r="3" spans="1:13" ht="6.75" customHeight="1" x14ac:dyDescent="0.2">
      <c r="C3" s="652"/>
    </row>
    <row r="4" spans="1:13" ht="12.75" customHeight="1" x14ac:dyDescent="0.2">
      <c r="B4" s="653">
        <v>355</v>
      </c>
      <c r="C4" s="653">
        <v>273</v>
      </c>
      <c r="D4" s="654">
        <f t="shared" ref="D4:D61" si="0">B4/C4</f>
        <v>1.3003663003663004</v>
      </c>
      <c r="E4" s="655">
        <v>250</v>
      </c>
      <c r="F4" s="653">
        <v>233</v>
      </c>
      <c r="G4" s="656">
        <f t="shared" ref="G4:G12" si="1">F4*100/C4</f>
        <v>85.347985347985343</v>
      </c>
      <c r="H4" s="655">
        <v>203</v>
      </c>
      <c r="I4" s="653">
        <v>203</v>
      </c>
      <c r="J4" s="657">
        <f t="shared" ref="J4:J12" si="2">I4*100/F4</f>
        <v>87.124463519313309</v>
      </c>
      <c r="K4" s="658" t="s">
        <v>615</v>
      </c>
      <c r="L4" s="654">
        <f t="shared" ref="L4:L12" si="3">(C4/F4)*(I4/F4)</f>
        <v>1.0208145296468896</v>
      </c>
      <c r="M4" s="654">
        <f t="shared" ref="M4:M12" si="4">B4/E4</f>
        <v>1.42</v>
      </c>
    </row>
    <row r="5" spans="1:13" ht="12.75" customHeight="1" x14ac:dyDescent="0.2">
      <c r="B5" s="653">
        <v>94</v>
      </c>
      <c r="C5" s="653">
        <v>93</v>
      </c>
      <c r="D5" s="654">
        <f t="shared" si="0"/>
        <v>1.010752688172043</v>
      </c>
      <c r="E5" s="655">
        <v>88</v>
      </c>
      <c r="F5" s="653">
        <v>88</v>
      </c>
      <c r="G5" s="656">
        <f t="shared" si="1"/>
        <v>94.623655913978496</v>
      </c>
      <c r="H5" s="655">
        <v>80</v>
      </c>
      <c r="I5" s="653">
        <v>80</v>
      </c>
      <c r="J5" s="657">
        <f t="shared" si="2"/>
        <v>90.909090909090907</v>
      </c>
      <c r="K5" s="658" t="s">
        <v>616</v>
      </c>
      <c r="L5" s="654">
        <f t="shared" si="3"/>
        <v>0.96074380165289264</v>
      </c>
      <c r="M5" s="654">
        <f t="shared" si="4"/>
        <v>1.0681818181818181</v>
      </c>
    </row>
    <row r="6" spans="1:13" ht="12.75" customHeight="1" x14ac:dyDescent="0.2">
      <c r="B6" s="653">
        <v>45</v>
      </c>
      <c r="C6" s="653">
        <v>34</v>
      </c>
      <c r="D6" s="654">
        <f t="shared" si="0"/>
        <v>1.3235294117647058</v>
      </c>
      <c r="E6" s="655">
        <v>33</v>
      </c>
      <c r="F6" s="653">
        <v>32</v>
      </c>
      <c r="G6" s="656">
        <f t="shared" si="1"/>
        <v>94.117647058823536</v>
      </c>
      <c r="H6" s="655">
        <v>29</v>
      </c>
      <c r="I6" s="653">
        <v>29</v>
      </c>
      <c r="J6" s="657">
        <f t="shared" si="2"/>
        <v>90.625</v>
      </c>
      <c r="K6" s="658" t="s">
        <v>617</v>
      </c>
      <c r="L6" s="654">
        <f t="shared" si="3"/>
        <v>0.962890625</v>
      </c>
      <c r="M6" s="654">
        <f t="shared" si="4"/>
        <v>1.3636363636363635</v>
      </c>
    </row>
    <row r="7" spans="1:13" ht="12.75" customHeight="1" x14ac:dyDescent="0.2">
      <c r="B7" s="653">
        <v>110</v>
      </c>
      <c r="C7" s="653">
        <v>99</v>
      </c>
      <c r="D7" s="654">
        <f t="shared" si="0"/>
        <v>1.1111111111111112</v>
      </c>
      <c r="E7" s="655">
        <v>96</v>
      </c>
      <c r="F7" s="653">
        <v>92</v>
      </c>
      <c r="G7" s="656">
        <f t="shared" si="1"/>
        <v>92.929292929292927</v>
      </c>
      <c r="H7" s="655">
        <v>81</v>
      </c>
      <c r="I7" s="653">
        <v>81</v>
      </c>
      <c r="J7" s="657">
        <f t="shared" si="2"/>
        <v>88.043478260869563</v>
      </c>
      <c r="K7" s="658" t="s">
        <v>618</v>
      </c>
      <c r="L7" s="654">
        <f t="shared" si="3"/>
        <v>0.94742438563327025</v>
      </c>
      <c r="M7" s="654">
        <f t="shared" si="4"/>
        <v>1.1458333333333333</v>
      </c>
    </row>
    <row r="8" spans="1:13" ht="12.75" customHeight="1" x14ac:dyDescent="0.2">
      <c r="B8" s="653">
        <v>1267</v>
      </c>
      <c r="C8" s="653">
        <v>1117</v>
      </c>
      <c r="D8" s="654">
        <f t="shared" si="0"/>
        <v>1.1342882721575649</v>
      </c>
      <c r="E8" s="655">
        <v>1052</v>
      </c>
      <c r="F8" s="653">
        <v>1005</v>
      </c>
      <c r="G8" s="656">
        <f t="shared" si="1"/>
        <v>89.97314234556849</v>
      </c>
      <c r="H8" s="655">
        <v>958</v>
      </c>
      <c r="I8" s="653">
        <v>946</v>
      </c>
      <c r="J8" s="657">
        <f t="shared" si="2"/>
        <v>94.129353233830841</v>
      </c>
      <c r="K8" s="658" t="s">
        <v>619</v>
      </c>
      <c r="L8" s="654">
        <f t="shared" si="3"/>
        <v>1.0461939060914334</v>
      </c>
      <c r="M8" s="654">
        <f t="shared" si="4"/>
        <v>1.2043726235741445</v>
      </c>
    </row>
    <row r="9" spans="1:13" ht="12.75" customHeight="1" x14ac:dyDescent="0.2">
      <c r="B9" s="653">
        <v>246</v>
      </c>
      <c r="C9" s="653">
        <v>237</v>
      </c>
      <c r="D9" s="654">
        <f t="shared" si="0"/>
        <v>1.0379746835443038</v>
      </c>
      <c r="E9" s="655">
        <v>220</v>
      </c>
      <c r="F9" s="653">
        <v>214</v>
      </c>
      <c r="G9" s="656">
        <f t="shared" si="1"/>
        <v>90.295358649789023</v>
      </c>
      <c r="H9" s="655">
        <v>178</v>
      </c>
      <c r="I9" s="653">
        <v>178</v>
      </c>
      <c r="J9" s="657">
        <f t="shared" si="2"/>
        <v>83.177570093457945</v>
      </c>
      <c r="K9" s="658" t="s">
        <v>620</v>
      </c>
      <c r="L9" s="654">
        <f t="shared" si="3"/>
        <v>0.92117215477334258</v>
      </c>
      <c r="M9" s="654">
        <f t="shared" si="4"/>
        <v>1.1181818181818182</v>
      </c>
    </row>
    <row r="10" spans="1:13" ht="12.75" customHeight="1" x14ac:dyDescent="0.2">
      <c r="B10" s="653">
        <v>144</v>
      </c>
      <c r="C10" s="653">
        <v>88</v>
      </c>
      <c r="D10" s="654">
        <f t="shared" si="0"/>
        <v>1.6363636363636365</v>
      </c>
      <c r="E10" s="655">
        <v>63</v>
      </c>
      <c r="F10" s="653">
        <v>63</v>
      </c>
      <c r="G10" s="656">
        <f t="shared" si="1"/>
        <v>71.590909090909093</v>
      </c>
      <c r="H10" s="655">
        <v>58</v>
      </c>
      <c r="I10" s="653">
        <v>58</v>
      </c>
      <c r="J10" s="657">
        <f t="shared" si="2"/>
        <v>92.063492063492063</v>
      </c>
      <c r="K10" s="658" t="s">
        <v>621</v>
      </c>
      <c r="L10" s="654">
        <f t="shared" si="3"/>
        <v>1.2859662383471906</v>
      </c>
      <c r="M10" s="654">
        <f t="shared" si="4"/>
        <v>2.2857142857142856</v>
      </c>
    </row>
    <row r="11" spans="1:13" ht="12.75" customHeight="1" x14ac:dyDescent="0.2">
      <c r="B11" s="653">
        <v>75</v>
      </c>
      <c r="C11" s="653">
        <v>75</v>
      </c>
      <c r="D11" s="654">
        <f t="shared" si="0"/>
        <v>1</v>
      </c>
      <c r="E11" s="655">
        <v>70</v>
      </c>
      <c r="F11" s="653">
        <v>70</v>
      </c>
      <c r="G11" s="656">
        <f t="shared" si="1"/>
        <v>93.333333333333329</v>
      </c>
      <c r="H11" s="655">
        <v>64</v>
      </c>
      <c r="I11" s="653">
        <v>64</v>
      </c>
      <c r="J11" s="657">
        <f t="shared" si="2"/>
        <v>91.428571428571431</v>
      </c>
      <c r="K11" s="658" t="s">
        <v>622</v>
      </c>
      <c r="L11" s="654">
        <f t="shared" si="3"/>
        <v>0.97959183673469385</v>
      </c>
      <c r="M11" s="654">
        <f t="shared" si="4"/>
        <v>1.0714285714285714</v>
      </c>
    </row>
    <row r="12" spans="1:13" ht="27" customHeight="1" x14ac:dyDescent="0.2">
      <c r="A12" s="659"/>
      <c r="B12" s="660">
        <v>2336</v>
      </c>
      <c r="C12" s="660">
        <v>1936</v>
      </c>
      <c r="D12" s="661">
        <f t="shared" si="0"/>
        <v>1.2066115702479339</v>
      </c>
      <c r="E12" s="662">
        <v>1872</v>
      </c>
      <c r="F12" s="660">
        <v>1759</v>
      </c>
      <c r="G12" s="663">
        <f t="shared" si="1"/>
        <v>90.857438016528931</v>
      </c>
      <c r="H12" s="662">
        <v>1651</v>
      </c>
      <c r="I12" s="660">
        <v>1639</v>
      </c>
      <c r="J12" s="664">
        <f t="shared" si="2"/>
        <v>93.177942012507103</v>
      </c>
      <c r="K12" s="665" t="s">
        <v>623</v>
      </c>
      <c r="L12" s="661">
        <f t="shared" si="3"/>
        <v>1.0255400553508456</v>
      </c>
      <c r="M12" s="661">
        <f t="shared" si="4"/>
        <v>1.2478632478632479</v>
      </c>
    </row>
    <row r="13" spans="1:13" ht="6.75" customHeight="1" x14ac:dyDescent="0.2">
      <c r="B13" s="666"/>
      <c r="C13" s="667"/>
      <c r="E13" s="666"/>
      <c r="F13" s="666"/>
      <c r="G13" s="668"/>
      <c r="H13" s="666"/>
      <c r="I13" s="666"/>
      <c r="J13" s="668"/>
    </row>
    <row r="14" spans="1:13" ht="12.75" customHeight="1" x14ac:dyDescent="0.2">
      <c r="B14" s="653">
        <v>166</v>
      </c>
      <c r="C14" s="653">
        <v>166</v>
      </c>
      <c r="D14" s="654">
        <f t="shared" si="0"/>
        <v>1</v>
      </c>
      <c r="E14" s="655">
        <v>150</v>
      </c>
      <c r="F14" s="653">
        <v>150</v>
      </c>
      <c r="G14" s="656">
        <f t="shared" ref="G14:G25" si="5">F14*100/C14</f>
        <v>90.361445783132524</v>
      </c>
      <c r="H14" s="655">
        <v>145</v>
      </c>
      <c r="I14" s="653">
        <v>145</v>
      </c>
      <c r="J14" s="657">
        <f t="shared" ref="J14:J25" si="6">I14*100/F14</f>
        <v>96.666666666666671</v>
      </c>
      <c r="K14" s="658" t="s">
        <v>624</v>
      </c>
      <c r="L14" s="654">
        <f t="shared" ref="L14:L25" si="7">(C14/F14)*(I14/F14)</f>
        <v>1.0697777777777777</v>
      </c>
      <c r="M14" s="654">
        <f t="shared" ref="M14:M25" si="8">B14/E14</f>
        <v>1.1066666666666667</v>
      </c>
    </row>
    <row r="15" spans="1:13" ht="12.75" customHeight="1" x14ac:dyDescent="0.2">
      <c r="B15" s="653">
        <v>88</v>
      </c>
      <c r="C15" s="653">
        <v>84</v>
      </c>
      <c r="D15" s="654">
        <f t="shared" si="0"/>
        <v>1.0476190476190477</v>
      </c>
      <c r="E15" s="655">
        <v>82</v>
      </c>
      <c r="F15" s="653">
        <v>80</v>
      </c>
      <c r="G15" s="656">
        <f t="shared" si="5"/>
        <v>95.238095238095241</v>
      </c>
      <c r="H15" s="655">
        <v>52</v>
      </c>
      <c r="I15" s="653">
        <v>52</v>
      </c>
      <c r="J15" s="657">
        <f t="shared" si="6"/>
        <v>65</v>
      </c>
      <c r="K15" s="658" t="s">
        <v>625</v>
      </c>
      <c r="L15" s="654">
        <f t="shared" si="7"/>
        <v>0.68250000000000011</v>
      </c>
      <c r="M15" s="654">
        <f t="shared" si="8"/>
        <v>1.0731707317073171</v>
      </c>
    </row>
    <row r="16" spans="1:13" ht="12.75" customHeight="1" x14ac:dyDescent="0.2">
      <c r="B16" s="653">
        <v>238</v>
      </c>
      <c r="C16" s="653">
        <v>234</v>
      </c>
      <c r="D16" s="654">
        <f t="shared" si="0"/>
        <v>1.017094017094017</v>
      </c>
      <c r="E16" s="655">
        <v>238</v>
      </c>
      <c r="F16" s="653">
        <v>234</v>
      </c>
      <c r="G16" s="656">
        <f t="shared" si="5"/>
        <v>100</v>
      </c>
      <c r="H16" s="655">
        <v>219</v>
      </c>
      <c r="I16" s="653">
        <v>219</v>
      </c>
      <c r="J16" s="657">
        <f t="shared" si="6"/>
        <v>93.589743589743591</v>
      </c>
      <c r="K16" s="658" t="s">
        <v>626</v>
      </c>
      <c r="L16" s="654">
        <f t="shared" si="7"/>
        <v>0.9358974358974359</v>
      </c>
      <c r="M16" s="654">
        <f t="shared" si="8"/>
        <v>1</v>
      </c>
    </row>
    <row r="17" spans="1:13" ht="12.75" customHeight="1" x14ac:dyDescent="0.2">
      <c r="B17" s="653">
        <v>39</v>
      </c>
      <c r="C17" s="653">
        <v>39</v>
      </c>
      <c r="D17" s="654">
        <f t="shared" si="0"/>
        <v>1</v>
      </c>
      <c r="E17" s="655">
        <v>38</v>
      </c>
      <c r="F17" s="653">
        <v>38</v>
      </c>
      <c r="G17" s="656">
        <f t="shared" si="5"/>
        <v>97.435897435897431</v>
      </c>
      <c r="H17" s="655">
        <v>36</v>
      </c>
      <c r="I17" s="653">
        <v>36</v>
      </c>
      <c r="J17" s="657">
        <f t="shared" si="6"/>
        <v>94.736842105263165</v>
      </c>
      <c r="K17" s="658" t="s">
        <v>627</v>
      </c>
      <c r="L17" s="654">
        <f t="shared" si="7"/>
        <v>0.97229916897506929</v>
      </c>
      <c r="M17" s="654">
        <f t="shared" si="8"/>
        <v>1.0263157894736843</v>
      </c>
    </row>
    <row r="18" spans="1:13" ht="12.75" customHeight="1" x14ac:dyDescent="0.2">
      <c r="B18" s="653">
        <v>285</v>
      </c>
      <c r="C18" s="653">
        <v>264</v>
      </c>
      <c r="D18" s="654">
        <f t="shared" si="0"/>
        <v>1.0795454545454546</v>
      </c>
      <c r="E18" s="655">
        <v>252</v>
      </c>
      <c r="F18" s="653">
        <v>239</v>
      </c>
      <c r="G18" s="656">
        <f t="shared" si="5"/>
        <v>90.530303030303031</v>
      </c>
      <c r="H18" s="655">
        <v>228</v>
      </c>
      <c r="I18" s="653">
        <v>225</v>
      </c>
      <c r="J18" s="657">
        <f t="shared" si="6"/>
        <v>94.142259414225947</v>
      </c>
      <c r="K18" s="658" t="s">
        <v>628</v>
      </c>
      <c r="L18" s="654">
        <f t="shared" si="7"/>
        <v>1.0398977608935418</v>
      </c>
      <c r="M18" s="654">
        <f t="shared" si="8"/>
        <v>1.1309523809523809</v>
      </c>
    </row>
    <row r="19" spans="1:13" ht="12.75" customHeight="1" x14ac:dyDescent="0.2">
      <c r="B19" s="653">
        <v>55</v>
      </c>
      <c r="C19" s="653">
        <v>55</v>
      </c>
      <c r="D19" s="654">
        <f t="shared" si="0"/>
        <v>1</v>
      </c>
      <c r="E19" s="655">
        <v>49</v>
      </c>
      <c r="F19" s="653">
        <v>49</v>
      </c>
      <c r="G19" s="656">
        <f t="shared" si="5"/>
        <v>89.090909090909093</v>
      </c>
      <c r="H19" s="655">
        <v>49</v>
      </c>
      <c r="I19" s="653">
        <v>49</v>
      </c>
      <c r="J19" s="657">
        <f t="shared" si="6"/>
        <v>100</v>
      </c>
      <c r="K19" s="658" t="s">
        <v>629</v>
      </c>
      <c r="L19" s="654">
        <f t="shared" si="7"/>
        <v>1.1224489795918366</v>
      </c>
      <c r="M19" s="654">
        <f t="shared" si="8"/>
        <v>1.1224489795918366</v>
      </c>
    </row>
    <row r="20" spans="1:13" ht="12.75" customHeight="1" x14ac:dyDescent="0.2">
      <c r="B20" s="653">
        <v>34</v>
      </c>
      <c r="C20" s="653">
        <v>30</v>
      </c>
      <c r="D20" s="654">
        <f t="shared" si="0"/>
        <v>1.1333333333333333</v>
      </c>
      <c r="E20" s="655">
        <v>34</v>
      </c>
      <c r="F20" s="653">
        <v>30</v>
      </c>
      <c r="G20" s="656">
        <f t="shared" si="5"/>
        <v>100</v>
      </c>
      <c r="H20" s="655">
        <v>24</v>
      </c>
      <c r="I20" s="653">
        <v>24</v>
      </c>
      <c r="J20" s="657">
        <f t="shared" si="6"/>
        <v>80</v>
      </c>
      <c r="K20" s="658" t="s">
        <v>630</v>
      </c>
      <c r="L20" s="654">
        <f t="shared" si="7"/>
        <v>0.8</v>
      </c>
      <c r="M20" s="654">
        <f t="shared" si="8"/>
        <v>1</v>
      </c>
    </row>
    <row r="21" spans="1:13" ht="12.75" customHeight="1" x14ac:dyDescent="0.2">
      <c r="B21" s="653">
        <v>15</v>
      </c>
      <c r="C21" s="653">
        <v>15</v>
      </c>
      <c r="D21" s="654">
        <f t="shared" si="0"/>
        <v>1</v>
      </c>
      <c r="E21" s="655">
        <v>15</v>
      </c>
      <c r="F21" s="653">
        <v>15</v>
      </c>
      <c r="G21" s="656">
        <f t="shared" si="5"/>
        <v>100</v>
      </c>
      <c r="H21" s="655">
        <v>14</v>
      </c>
      <c r="I21" s="653">
        <v>14</v>
      </c>
      <c r="J21" s="657">
        <f t="shared" si="6"/>
        <v>93.333333333333329</v>
      </c>
      <c r="K21" s="658" t="s">
        <v>631</v>
      </c>
      <c r="L21" s="654">
        <f t="shared" si="7"/>
        <v>0.93333333333333335</v>
      </c>
      <c r="M21" s="654">
        <f t="shared" si="8"/>
        <v>1</v>
      </c>
    </row>
    <row r="22" spans="1:13" ht="12.75" customHeight="1" x14ac:dyDescent="0.2">
      <c r="B22" s="653">
        <v>432</v>
      </c>
      <c r="C22" s="653">
        <v>387</v>
      </c>
      <c r="D22" s="654">
        <f t="shared" si="0"/>
        <v>1.1162790697674418</v>
      </c>
      <c r="E22" s="655">
        <v>400</v>
      </c>
      <c r="F22" s="653">
        <v>365</v>
      </c>
      <c r="G22" s="656">
        <f t="shared" si="5"/>
        <v>94.315245478036175</v>
      </c>
      <c r="H22" s="655">
        <v>350</v>
      </c>
      <c r="I22" s="653">
        <v>350</v>
      </c>
      <c r="J22" s="657">
        <f t="shared" si="6"/>
        <v>95.890410958904113</v>
      </c>
      <c r="K22" s="658" t="s">
        <v>632</v>
      </c>
      <c r="L22" s="654">
        <f t="shared" si="7"/>
        <v>1.0167010696190655</v>
      </c>
      <c r="M22" s="654">
        <f t="shared" si="8"/>
        <v>1.08</v>
      </c>
    </row>
    <row r="23" spans="1:13" ht="12.75" customHeight="1" x14ac:dyDescent="0.2">
      <c r="B23" s="653">
        <v>691</v>
      </c>
      <c r="C23" s="653">
        <v>660</v>
      </c>
      <c r="D23" s="654">
        <f t="shared" si="0"/>
        <v>1.0469696969696969</v>
      </c>
      <c r="E23" s="655">
        <v>656</v>
      </c>
      <c r="F23" s="653">
        <v>631</v>
      </c>
      <c r="G23" s="656">
        <f t="shared" si="5"/>
        <v>95.606060606060609</v>
      </c>
      <c r="H23" s="655">
        <v>616</v>
      </c>
      <c r="I23" s="653">
        <v>612</v>
      </c>
      <c r="J23" s="657">
        <f t="shared" si="6"/>
        <v>96.988906497622821</v>
      </c>
      <c r="K23" s="658" t="s">
        <v>633</v>
      </c>
      <c r="L23" s="654">
        <f t="shared" si="7"/>
        <v>1.0144639982318711</v>
      </c>
      <c r="M23" s="654">
        <f t="shared" si="8"/>
        <v>1.0533536585365855</v>
      </c>
    </row>
    <row r="24" spans="1:13" ht="12.75" customHeight="1" x14ac:dyDescent="0.2">
      <c r="B24" s="653">
        <v>107</v>
      </c>
      <c r="C24" s="653">
        <v>107</v>
      </c>
      <c r="D24" s="654">
        <f t="shared" si="0"/>
        <v>1</v>
      </c>
      <c r="E24" s="655">
        <v>107</v>
      </c>
      <c r="F24" s="653">
        <v>107</v>
      </c>
      <c r="G24" s="656">
        <f t="shared" si="5"/>
        <v>100</v>
      </c>
      <c r="H24" s="655">
        <v>98</v>
      </c>
      <c r="I24" s="653">
        <v>98</v>
      </c>
      <c r="J24" s="657">
        <f t="shared" si="6"/>
        <v>91.588785046728972</v>
      </c>
      <c r="K24" s="658" t="s">
        <v>634</v>
      </c>
      <c r="L24" s="654">
        <f t="shared" si="7"/>
        <v>0.91588785046728971</v>
      </c>
      <c r="M24" s="654">
        <f t="shared" si="8"/>
        <v>1</v>
      </c>
    </row>
    <row r="25" spans="1:13" ht="27" customHeight="1" x14ac:dyDescent="0.2">
      <c r="A25" s="669"/>
      <c r="B25" s="670">
        <v>2150</v>
      </c>
      <c r="C25" s="670">
        <v>2018</v>
      </c>
      <c r="D25" s="671">
        <f t="shared" si="0"/>
        <v>1.0654112983151636</v>
      </c>
      <c r="E25" s="672">
        <v>2021</v>
      </c>
      <c r="F25" s="670">
        <v>1923</v>
      </c>
      <c r="G25" s="673">
        <f t="shared" si="5"/>
        <v>95.292368681863238</v>
      </c>
      <c r="H25" s="672">
        <v>1831</v>
      </c>
      <c r="I25" s="670">
        <v>1824</v>
      </c>
      <c r="J25" s="674">
        <f t="shared" si="6"/>
        <v>94.851794071762868</v>
      </c>
      <c r="K25" s="675" t="s">
        <v>635</v>
      </c>
      <c r="L25" s="671">
        <f t="shared" si="7"/>
        <v>0.99537660133550432</v>
      </c>
      <c r="M25" s="671">
        <f t="shared" si="8"/>
        <v>1.0638297872340425</v>
      </c>
    </row>
    <row r="26" spans="1:13" ht="6.75" customHeight="1" x14ac:dyDescent="0.2">
      <c r="B26" s="666"/>
      <c r="C26" s="667"/>
      <c r="E26" s="666"/>
      <c r="F26" s="666"/>
      <c r="G26" s="668"/>
      <c r="H26" s="666"/>
      <c r="I26" s="666"/>
      <c r="J26" s="668"/>
    </row>
    <row r="27" spans="1:13" ht="12.75" customHeight="1" x14ac:dyDescent="0.2">
      <c r="B27" s="653">
        <v>569</v>
      </c>
      <c r="C27" s="653">
        <v>521</v>
      </c>
      <c r="D27" s="654">
        <f t="shared" si="0"/>
        <v>1.092130518234165</v>
      </c>
      <c r="E27" s="655">
        <v>528</v>
      </c>
      <c r="F27" s="653">
        <v>496</v>
      </c>
      <c r="G27" s="656">
        <f>F27*100/C27</f>
        <v>95.201535508637235</v>
      </c>
      <c r="H27" s="655">
        <v>441</v>
      </c>
      <c r="I27" s="653">
        <v>441</v>
      </c>
      <c r="J27" s="657">
        <f>I27*100/F27</f>
        <v>88.911290322580641</v>
      </c>
      <c r="K27" s="658" t="s">
        <v>636</v>
      </c>
      <c r="L27" s="654">
        <f>(C27/F27)*(I27/F27)</f>
        <v>0.93392706165452644</v>
      </c>
      <c r="M27" s="654">
        <f>B27/E27</f>
        <v>1.0776515151515151</v>
      </c>
    </row>
    <row r="28" spans="1:13" ht="12.75" customHeight="1" x14ac:dyDescent="0.2">
      <c r="B28" s="653">
        <v>29</v>
      </c>
      <c r="C28" s="653">
        <v>29</v>
      </c>
      <c r="D28" s="654">
        <f t="shared" si="0"/>
        <v>1</v>
      </c>
      <c r="E28" s="655">
        <v>18</v>
      </c>
      <c r="F28" s="653">
        <v>18</v>
      </c>
      <c r="G28" s="656">
        <f>F28*100/C28</f>
        <v>62.068965517241381</v>
      </c>
      <c r="H28" s="655">
        <v>15</v>
      </c>
      <c r="I28" s="653">
        <v>15</v>
      </c>
      <c r="J28" s="657">
        <f>I28*100/F28</f>
        <v>83.333333333333329</v>
      </c>
      <c r="K28" s="658" t="s">
        <v>637</v>
      </c>
      <c r="L28" s="654">
        <f>(C28/F28)*(I28/F28)</f>
        <v>1.3425925925925928</v>
      </c>
      <c r="M28" s="654">
        <f>B28/E28</f>
        <v>1.6111111111111112</v>
      </c>
    </row>
    <row r="29" spans="1:13" ht="12.75" customHeight="1" x14ac:dyDescent="0.2">
      <c r="B29" s="653">
        <v>219</v>
      </c>
      <c r="C29" s="653">
        <v>183</v>
      </c>
      <c r="D29" s="654">
        <f t="shared" si="0"/>
        <v>1.1967213114754098</v>
      </c>
      <c r="E29" s="655">
        <v>192</v>
      </c>
      <c r="F29" s="653">
        <v>159</v>
      </c>
      <c r="G29" s="656">
        <f>F29*100/C29</f>
        <v>86.885245901639351</v>
      </c>
      <c r="H29" s="655">
        <v>150</v>
      </c>
      <c r="I29" s="653">
        <v>148</v>
      </c>
      <c r="J29" s="657">
        <f>I29*100/F29</f>
        <v>93.081761006289312</v>
      </c>
      <c r="K29" s="658" t="s">
        <v>638</v>
      </c>
      <c r="L29" s="654">
        <f>(C29/F29)*(I29/F29)</f>
        <v>1.0713183813931411</v>
      </c>
      <c r="M29" s="654">
        <f>B29/E29</f>
        <v>1.140625</v>
      </c>
    </row>
    <row r="30" spans="1:13" ht="12.75" customHeight="1" x14ac:dyDescent="0.2">
      <c r="B30" s="653">
        <v>439</v>
      </c>
      <c r="C30" s="653">
        <v>352</v>
      </c>
      <c r="D30" s="654">
        <f t="shared" si="0"/>
        <v>1.2471590909090908</v>
      </c>
      <c r="E30" s="655">
        <v>367</v>
      </c>
      <c r="F30" s="653">
        <v>310</v>
      </c>
      <c r="G30" s="656">
        <f>F30*100/C30</f>
        <v>88.068181818181813</v>
      </c>
      <c r="H30" s="655">
        <v>284</v>
      </c>
      <c r="I30" s="653">
        <v>283</v>
      </c>
      <c r="J30" s="657">
        <f>I30*100/F30</f>
        <v>91.290322580645167</v>
      </c>
      <c r="K30" s="658" t="s">
        <v>639</v>
      </c>
      <c r="L30" s="654">
        <f>(C30/F30)*(I30/F30)</f>
        <v>1.0365868886576484</v>
      </c>
      <c r="M30" s="654">
        <f>B30/E30</f>
        <v>1.1961852861035422</v>
      </c>
    </row>
    <row r="31" spans="1:13" ht="27" customHeight="1" x14ac:dyDescent="0.2">
      <c r="A31" s="676"/>
      <c r="B31" s="677">
        <v>1256</v>
      </c>
      <c r="C31" s="677">
        <v>1085</v>
      </c>
      <c r="D31" s="678">
        <f t="shared" si="0"/>
        <v>1.1576036866359447</v>
      </c>
      <c r="E31" s="679">
        <v>1105</v>
      </c>
      <c r="F31" s="677">
        <v>983</v>
      </c>
      <c r="G31" s="680">
        <f>F31*100/C31</f>
        <v>90.599078341013822</v>
      </c>
      <c r="H31" s="679">
        <v>890</v>
      </c>
      <c r="I31" s="677">
        <v>887</v>
      </c>
      <c r="J31" s="681">
        <f>I31*100/F31</f>
        <v>90.233977619532041</v>
      </c>
      <c r="K31" s="682" t="s">
        <v>640</v>
      </c>
      <c r="L31" s="678">
        <f>(C31/F31)*(I31/F31)</f>
        <v>0.99597014971711373</v>
      </c>
      <c r="M31" s="678">
        <f>B31/E31</f>
        <v>1.1366515837104072</v>
      </c>
    </row>
    <row r="32" spans="1:13" ht="6.75" customHeight="1" x14ac:dyDescent="0.2">
      <c r="B32" s="666"/>
      <c r="C32" s="667"/>
      <c r="E32" s="666"/>
      <c r="F32" s="666"/>
      <c r="G32" s="668"/>
      <c r="H32" s="666"/>
      <c r="I32" s="666"/>
      <c r="J32" s="668"/>
    </row>
    <row r="33" spans="1:13" ht="12.75" customHeight="1" x14ac:dyDescent="0.2">
      <c r="B33" s="653">
        <v>92</v>
      </c>
      <c r="C33" s="653">
        <v>87</v>
      </c>
      <c r="D33" s="654">
        <f t="shared" si="0"/>
        <v>1.0574712643678161</v>
      </c>
      <c r="E33" s="655">
        <v>86</v>
      </c>
      <c r="F33" s="653">
        <v>84</v>
      </c>
      <c r="G33" s="656">
        <f>F33*100/C33</f>
        <v>96.551724137931032</v>
      </c>
      <c r="H33" s="655">
        <v>78</v>
      </c>
      <c r="I33" s="653">
        <v>78</v>
      </c>
      <c r="J33" s="657">
        <f>I33*100/F33</f>
        <v>92.857142857142861</v>
      </c>
      <c r="K33" s="658" t="s">
        <v>641</v>
      </c>
      <c r="L33" s="654">
        <f>(C33/F33)*(I33/F33)</f>
        <v>0.96173469387755117</v>
      </c>
      <c r="M33" s="654">
        <f>B33/E33</f>
        <v>1.069767441860465</v>
      </c>
    </row>
    <row r="34" spans="1:13" ht="12.75" customHeight="1" x14ac:dyDescent="0.2">
      <c r="B34" s="653">
        <v>249</v>
      </c>
      <c r="C34" s="653">
        <v>249</v>
      </c>
      <c r="D34" s="654">
        <f t="shared" si="0"/>
        <v>1</v>
      </c>
      <c r="E34" s="655">
        <v>244</v>
      </c>
      <c r="F34" s="653">
        <v>244</v>
      </c>
      <c r="G34" s="656">
        <f>F34*100/C34</f>
        <v>97.99196787148594</v>
      </c>
      <c r="H34" s="655">
        <v>232</v>
      </c>
      <c r="I34" s="653">
        <v>232</v>
      </c>
      <c r="J34" s="657">
        <f>I34*100/F34</f>
        <v>95.081967213114751</v>
      </c>
      <c r="K34" s="658" t="s">
        <v>642</v>
      </c>
      <c r="L34" s="654">
        <f>(C34/F34)*(I34/F34)</f>
        <v>0.97030368180596605</v>
      </c>
      <c r="M34" s="654">
        <f>B34/E34</f>
        <v>1.0204918032786885</v>
      </c>
    </row>
    <row r="35" spans="1:13" ht="12.75" customHeight="1" x14ac:dyDescent="0.2">
      <c r="B35" s="653">
        <v>70</v>
      </c>
      <c r="C35" s="653">
        <v>69</v>
      </c>
      <c r="D35" s="654">
        <f t="shared" si="0"/>
        <v>1.0144927536231885</v>
      </c>
      <c r="E35" s="655">
        <v>64</v>
      </c>
      <c r="F35" s="653">
        <v>64</v>
      </c>
      <c r="G35" s="656">
        <f>F35*100/C35</f>
        <v>92.753623188405797</v>
      </c>
      <c r="H35" s="655">
        <v>57</v>
      </c>
      <c r="I35" s="653">
        <v>57</v>
      </c>
      <c r="J35" s="657">
        <f>I35*100/F35</f>
        <v>89.0625</v>
      </c>
      <c r="K35" s="658" t="s">
        <v>643</v>
      </c>
      <c r="L35" s="654">
        <f>(C35/F35)*(I35/F35)</f>
        <v>0.960205078125</v>
      </c>
      <c r="M35" s="654">
        <f>B35/E35</f>
        <v>1.09375</v>
      </c>
    </row>
    <row r="36" spans="1:13" ht="12.75" customHeight="1" x14ac:dyDescent="0.2">
      <c r="B36" s="653">
        <v>54</v>
      </c>
      <c r="C36" s="653">
        <v>54</v>
      </c>
      <c r="D36" s="654">
        <f t="shared" si="0"/>
        <v>1</v>
      </c>
      <c r="E36" s="655">
        <v>53</v>
      </c>
      <c r="F36" s="653">
        <v>53</v>
      </c>
      <c r="G36" s="656">
        <f>F36*100/C36</f>
        <v>98.148148148148152</v>
      </c>
      <c r="H36" s="655">
        <v>47</v>
      </c>
      <c r="I36" s="653">
        <v>47</v>
      </c>
      <c r="J36" s="657">
        <f>I36*100/F36</f>
        <v>88.679245283018872</v>
      </c>
      <c r="K36" s="658" t="s">
        <v>644</v>
      </c>
      <c r="L36" s="654">
        <f>(C36/F36)*(I36/F36)</f>
        <v>0.90352438590245643</v>
      </c>
      <c r="M36" s="654">
        <f>B36/E36</f>
        <v>1.0188679245283019</v>
      </c>
    </row>
    <row r="37" spans="1:13" ht="27" customHeight="1" x14ac:dyDescent="0.2">
      <c r="A37" s="683"/>
      <c r="B37" s="684">
        <v>465</v>
      </c>
      <c r="C37" s="684">
        <v>450</v>
      </c>
      <c r="D37" s="685">
        <f t="shared" si="0"/>
        <v>1.0333333333333334</v>
      </c>
      <c r="E37" s="686">
        <v>447</v>
      </c>
      <c r="F37" s="684">
        <v>437</v>
      </c>
      <c r="G37" s="687">
        <f>F37*100/C37</f>
        <v>97.111111111111114</v>
      </c>
      <c r="H37" s="686">
        <v>414</v>
      </c>
      <c r="I37" s="684">
        <v>414</v>
      </c>
      <c r="J37" s="688">
        <f>I37*100/F37</f>
        <v>94.736842105263165</v>
      </c>
      <c r="K37" s="689" t="s">
        <v>645</v>
      </c>
      <c r="L37" s="685">
        <f>(C37/F37)*(I37/F37)</f>
        <v>0.9755510056606046</v>
      </c>
      <c r="M37" s="685">
        <f>B37/E37</f>
        <v>1.0402684563758389</v>
      </c>
    </row>
    <row r="38" spans="1:13" ht="6.75" customHeight="1" x14ac:dyDescent="0.2">
      <c r="B38" s="666"/>
      <c r="C38" s="667"/>
      <c r="E38" s="666"/>
      <c r="F38" s="666"/>
      <c r="G38" s="668"/>
      <c r="H38" s="666"/>
      <c r="I38" s="666"/>
      <c r="J38" s="668"/>
    </row>
    <row r="39" spans="1:13" ht="12.75" customHeight="1" x14ac:dyDescent="0.2">
      <c r="B39" s="653">
        <v>510</v>
      </c>
      <c r="C39" s="653">
        <v>498</v>
      </c>
      <c r="D39" s="654">
        <f t="shared" si="0"/>
        <v>1.0240963855421688</v>
      </c>
      <c r="E39" s="655">
        <v>494</v>
      </c>
      <c r="F39" s="653">
        <v>483</v>
      </c>
      <c r="G39" s="656">
        <f t="shared" ref="G39:G49" si="9">F39*100/C39</f>
        <v>96.98795180722891</v>
      </c>
      <c r="H39" s="655">
        <v>468</v>
      </c>
      <c r="I39" s="653">
        <v>468</v>
      </c>
      <c r="J39" s="657">
        <f t="shared" ref="J39:J49" si="10">I39*100/F39</f>
        <v>96.894409937888199</v>
      </c>
      <c r="K39" s="658" t="s">
        <v>646</v>
      </c>
      <c r="L39" s="654">
        <f t="shared" ref="L39:L49" si="11">(C39/F39)*(I39/F39)</f>
        <v>0.99903553103661125</v>
      </c>
      <c r="M39" s="654">
        <f t="shared" ref="M39:M49" si="12">B39/E39</f>
        <v>1.0323886639676114</v>
      </c>
    </row>
    <row r="40" spans="1:13" ht="12.75" customHeight="1" x14ac:dyDescent="0.2">
      <c r="B40" s="653">
        <v>3741</v>
      </c>
      <c r="C40" s="653">
        <v>3394</v>
      </c>
      <c r="D40" s="654">
        <f t="shared" si="0"/>
        <v>1.1022392457277548</v>
      </c>
      <c r="E40" s="655">
        <v>3213</v>
      </c>
      <c r="F40" s="653">
        <v>3096</v>
      </c>
      <c r="G40" s="656">
        <f t="shared" si="9"/>
        <v>91.219799646434879</v>
      </c>
      <c r="H40" s="655">
        <v>2982</v>
      </c>
      <c r="I40" s="653">
        <v>2972</v>
      </c>
      <c r="J40" s="657">
        <f t="shared" si="10"/>
        <v>95.99483204134367</v>
      </c>
      <c r="K40" s="658" t="s">
        <v>647</v>
      </c>
      <c r="L40" s="654">
        <f t="shared" si="11"/>
        <v>1.0523464468615</v>
      </c>
      <c r="M40" s="654">
        <f t="shared" si="12"/>
        <v>1.1643323996265174</v>
      </c>
    </row>
    <row r="41" spans="1:13" ht="12.75" customHeight="1" x14ac:dyDescent="0.2">
      <c r="B41" s="653">
        <v>669</v>
      </c>
      <c r="C41" s="653">
        <v>625</v>
      </c>
      <c r="D41" s="654">
        <f t="shared" si="0"/>
        <v>1.0704</v>
      </c>
      <c r="E41" s="655">
        <v>527</v>
      </c>
      <c r="F41" s="653">
        <v>508</v>
      </c>
      <c r="G41" s="656">
        <f t="shared" si="9"/>
        <v>81.28</v>
      </c>
      <c r="H41" s="655">
        <v>463</v>
      </c>
      <c r="I41" s="653">
        <v>461</v>
      </c>
      <c r="J41" s="657">
        <f t="shared" si="10"/>
        <v>90.748031496062993</v>
      </c>
      <c r="K41" s="658" t="s">
        <v>648</v>
      </c>
      <c r="L41" s="654">
        <f t="shared" si="11"/>
        <v>1.1164866079732161</v>
      </c>
      <c r="M41" s="654">
        <f t="shared" si="12"/>
        <v>1.269449715370019</v>
      </c>
    </row>
    <row r="42" spans="1:13" ht="12.75" customHeight="1" x14ac:dyDescent="0.2">
      <c r="B42" s="653">
        <v>456</v>
      </c>
      <c r="C42" s="653">
        <v>404</v>
      </c>
      <c r="D42" s="654">
        <f t="shared" si="0"/>
        <v>1.1287128712871286</v>
      </c>
      <c r="E42" s="655">
        <v>344</v>
      </c>
      <c r="F42" s="653">
        <v>329</v>
      </c>
      <c r="G42" s="656">
        <f t="shared" si="9"/>
        <v>81.43564356435644</v>
      </c>
      <c r="H42" s="655">
        <v>299</v>
      </c>
      <c r="I42" s="653">
        <v>298</v>
      </c>
      <c r="J42" s="657">
        <f t="shared" si="10"/>
        <v>90.577507598784194</v>
      </c>
      <c r="K42" s="658" t="s">
        <v>649</v>
      </c>
      <c r="L42" s="654">
        <f t="shared" si="11"/>
        <v>1.11225875592428</v>
      </c>
      <c r="M42" s="654">
        <f t="shared" si="12"/>
        <v>1.3255813953488371</v>
      </c>
    </row>
    <row r="43" spans="1:13" ht="12.75" customHeight="1" x14ac:dyDescent="0.2">
      <c r="B43" s="653">
        <v>1020</v>
      </c>
      <c r="C43" s="653">
        <v>964</v>
      </c>
      <c r="D43" s="654">
        <f t="shared" si="0"/>
        <v>1.058091286307054</v>
      </c>
      <c r="E43" s="655">
        <v>956</v>
      </c>
      <c r="F43" s="653">
        <v>920</v>
      </c>
      <c r="G43" s="656">
        <f t="shared" si="9"/>
        <v>95.435684647302907</v>
      </c>
      <c r="H43" s="655">
        <v>890</v>
      </c>
      <c r="I43" s="653">
        <v>888</v>
      </c>
      <c r="J43" s="657">
        <f t="shared" si="10"/>
        <v>96.521739130434781</v>
      </c>
      <c r="K43" s="658" t="s">
        <v>650</v>
      </c>
      <c r="L43" s="654">
        <f t="shared" si="11"/>
        <v>1.0113799621928166</v>
      </c>
      <c r="M43" s="654">
        <f t="shared" si="12"/>
        <v>1.0669456066945606</v>
      </c>
    </row>
    <row r="44" spans="1:13" ht="12.75" customHeight="1" x14ac:dyDescent="0.2">
      <c r="B44" s="653">
        <v>1145</v>
      </c>
      <c r="C44" s="653">
        <v>744</v>
      </c>
      <c r="D44" s="654">
        <f t="shared" si="0"/>
        <v>1.538978494623656</v>
      </c>
      <c r="E44" s="655">
        <v>706</v>
      </c>
      <c r="F44" s="653">
        <v>601</v>
      </c>
      <c r="G44" s="656">
        <f t="shared" si="9"/>
        <v>80.77956989247312</v>
      </c>
      <c r="H44" s="655">
        <v>565</v>
      </c>
      <c r="I44" s="653">
        <v>565</v>
      </c>
      <c r="J44" s="657">
        <f t="shared" si="10"/>
        <v>94.009983361064897</v>
      </c>
      <c r="K44" s="658" t="s">
        <v>651</v>
      </c>
      <c r="L44" s="654">
        <f t="shared" si="11"/>
        <v>1.1637841534215023</v>
      </c>
      <c r="M44" s="654">
        <f t="shared" si="12"/>
        <v>1.6218130311614731</v>
      </c>
    </row>
    <row r="45" spans="1:13" ht="12.75" customHeight="1" x14ac:dyDescent="0.2">
      <c r="B45" s="653">
        <v>828</v>
      </c>
      <c r="C45" s="653">
        <v>813</v>
      </c>
      <c r="D45" s="654">
        <f t="shared" si="0"/>
        <v>1.018450184501845</v>
      </c>
      <c r="E45" s="655">
        <v>796</v>
      </c>
      <c r="F45" s="653">
        <v>785</v>
      </c>
      <c r="G45" s="656">
        <f t="shared" si="9"/>
        <v>96.55596555965559</v>
      </c>
      <c r="H45" s="655">
        <v>653</v>
      </c>
      <c r="I45" s="653">
        <v>653</v>
      </c>
      <c r="J45" s="657">
        <f t="shared" si="10"/>
        <v>83.184713375796179</v>
      </c>
      <c r="K45" s="658" t="s">
        <v>652</v>
      </c>
      <c r="L45" s="654">
        <f t="shared" si="11"/>
        <v>0.86151811432512482</v>
      </c>
      <c r="M45" s="654">
        <f t="shared" si="12"/>
        <v>1.0402010050251256</v>
      </c>
    </row>
    <row r="46" spans="1:13" ht="12.75" customHeight="1" x14ac:dyDescent="0.2">
      <c r="B46" s="653">
        <v>43</v>
      </c>
      <c r="C46" s="653">
        <v>43</v>
      </c>
      <c r="D46" s="654">
        <f t="shared" si="0"/>
        <v>1</v>
      </c>
      <c r="E46" s="655">
        <v>34</v>
      </c>
      <c r="F46" s="653">
        <v>34</v>
      </c>
      <c r="G46" s="656">
        <f t="shared" si="9"/>
        <v>79.069767441860463</v>
      </c>
      <c r="H46" s="655">
        <v>29</v>
      </c>
      <c r="I46" s="653">
        <v>29</v>
      </c>
      <c r="J46" s="657">
        <f t="shared" si="10"/>
        <v>85.294117647058826</v>
      </c>
      <c r="K46" s="658" t="s">
        <v>653</v>
      </c>
      <c r="L46" s="654">
        <f t="shared" si="11"/>
        <v>1.0787197231833909</v>
      </c>
      <c r="M46" s="654">
        <f t="shared" si="12"/>
        <v>1.2647058823529411</v>
      </c>
    </row>
    <row r="47" spans="1:13" ht="12.75" customHeight="1" x14ac:dyDescent="0.2">
      <c r="B47" s="653">
        <v>3502</v>
      </c>
      <c r="C47" s="653">
        <v>3100</v>
      </c>
      <c r="D47" s="654">
        <f t="shared" si="0"/>
        <v>1.1296774193548387</v>
      </c>
      <c r="E47" s="655">
        <v>3216</v>
      </c>
      <c r="F47" s="653">
        <v>2961</v>
      </c>
      <c r="G47" s="656">
        <f t="shared" si="9"/>
        <v>95.516129032258064</v>
      </c>
      <c r="H47" s="655">
        <v>2738</v>
      </c>
      <c r="I47" s="653">
        <v>2738</v>
      </c>
      <c r="J47" s="657">
        <f t="shared" si="10"/>
        <v>92.468760553866943</v>
      </c>
      <c r="K47" s="658" t="s">
        <v>654</v>
      </c>
      <c r="L47" s="654">
        <f t="shared" si="11"/>
        <v>0.96809577074295006</v>
      </c>
      <c r="M47" s="654">
        <f t="shared" si="12"/>
        <v>1.0889303482587065</v>
      </c>
    </row>
    <row r="48" spans="1:13" ht="12.75" customHeight="1" x14ac:dyDescent="0.2">
      <c r="B48" s="653">
        <v>189</v>
      </c>
      <c r="C48" s="653">
        <v>188</v>
      </c>
      <c r="D48" s="654">
        <f t="shared" si="0"/>
        <v>1.0053191489361701</v>
      </c>
      <c r="E48" s="655">
        <v>173</v>
      </c>
      <c r="F48" s="653">
        <v>173</v>
      </c>
      <c r="G48" s="656">
        <f t="shared" si="9"/>
        <v>92.021276595744681</v>
      </c>
      <c r="H48" s="655">
        <v>164</v>
      </c>
      <c r="I48" s="653">
        <v>164</v>
      </c>
      <c r="J48" s="657">
        <f t="shared" si="10"/>
        <v>94.797687861271683</v>
      </c>
      <c r="K48" s="658" t="s">
        <v>655</v>
      </c>
      <c r="L48" s="654">
        <f t="shared" si="11"/>
        <v>1.0301714056600619</v>
      </c>
      <c r="M48" s="654">
        <f t="shared" si="12"/>
        <v>1.0924855491329479</v>
      </c>
    </row>
    <row r="49" spans="1:13" ht="27" customHeight="1" x14ac:dyDescent="0.2">
      <c r="A49" s="690"/>
      <c r="B49" s="691">
        <v>12103</v>
      </c>
      <c r="C49" s="691">
        <v>10659</v>
      </c>
      <c r="D49" s="692">
        <f t="shared" si="0"/>
        <v>1.1354723707664884</v>
      </c>
      <c r="E49" s="693">
        <v>10459</v>
      </c>
      <c r="F49" s="691">
        <v>9838</v>
      </c>
      <c r="G49" s="694">
        <f t="shared" si="9"/>
        <v>92.297588892016137</v>
      </c>
      <c r="H49" s="693">
        <v>9251</v>
      </c>
      <c r="I49" s="691">
        <v>9224</v>
      </c>
      <c r="J49" s="695">
        <f t="shared" si="10"/>
        <v>93.758894084163444</v>
      </c>
      <c r="K49" s="696" t="s">
        <v>656</v>
      </c>
      <c r="L49" s="692">
        <f t="shared" si="11"/>
        <v>1.0158325391777783</v>
      </c>
      <c r="M49" s="692">
        <f t="shared" si="12"/>
        <v>1.1571851993498423</v>
      </c>
    </row>
    <row r="50" spans="1:13" ht="6.75" customHeight="1" x14ac:dyDescent="0.2">
      <c r="B50" s="666"/>
      <c r="C50" s="667"/>
      <c r="E50" s="666"/>
      <c r="F50" s="666"/>
      <c r="G50" s="668"/>
      <c r="H50" s="666"/>
      <c r="I50" s="666"/>
      <c r="J50" s="668"/>
    </row>
    <row r="51" spans="1:13" ht="12.75" customHeight="1" x14ac:dyDescent="0.2">
      <c r="B51" s="653">
        <v>461</v>
      </c>
      <c r="C51" s="653">
        <v>415</v>
      </c>
      <c r="D51" s="654">
        <f t="shared" si="0"/>
        <v>1.110843373493976</v>
      </c>
      <c r="E51" s="655">
        <v>428</v>
      </c>
      <c r="F51" s="653">
        <v>395</v>
      </c>
      <c r="G51" s="656">
        <f t="shared" ref="G51:G56" si="13">F51*100/C51</f>
        <v>95.180722891566262</v>
      </c>
      <c r="H51" s="655">
        <v>355</v>
      </c>
      <c r="I51" s="653">
        <v>354</v>
      </c>
      <c r="J51" s="657">
        <f t="shared" ref="J51:J56" si="14">I51*100/F51</f>
        <v>89.620253164556956</v>
      </c>
      <c r="K51" s="658" t="s">
        <v>657</v>
      </c>
      <c r="L51" s="654">
        <f t="shared" ref="L51:L56" si="15">(C51/F51)*(I51/F51)</f>
        <v>0.94157987502002893</v>
      </c>
      <c r="M51" s="654">
        <f t="shared" ref="M51:M56" si="16">B51/E51</f>
        <v>1.0771028037383177</v>
      </c>
    </row>
    <row r="52" spans="1:13" ht="12.75" customHeight="1" x14ac:dyDescent="0.2">
      <c r="B52" s="653">
        <v>106</v>
      </c>
      <c r="C52" s="653">
        <v>100</v>
      </c>
      <c r="D52" s="654">
        <f t="shared" si="0"/>
        <v>1.06</v>
      </c>
      <c r="E52" s="655">
        <v>95</v>
      </c>
      <c r="F52" s="653">
        <v>92</v>
      </c>
      <c r="G52" s="656">
        <f t="shared" si="13"/>
        <v>92</v>
      </c>
      <c r="H52" s="655">
        <v>68</v>
      </c>
      <c r="I52" s="653">
        <v>68</v>
      </c>
      <c r="J52" s="657">
        <f t="shared" si="14"/>
        <v>73.913043478260875</v>
      </c>
      <c r="K52" s="658" t="s">
        <v>658</v>
      </c>
      <c r="L52" s="654">
        <f t="shared" si="15"/>
        <v>0.80340264650283544</v>
      </c>
      <c r="M52" s="654">
        <f t="shared" si="16"/>
        <v>1.1157894736842104</v>
      </c>
    </row>
    <row r="53" spans="1:13" ht="12.75" customHeight="1" x14ac:dyDescent="0.2">
      <c r="B53" s="653">
        <v>138</v>
      </c>
      <c r="C53" s="653">
        <v>130</v>
      </c>
      <c r="D53" s="654">
        <f t="shared" si="0"/>
        <v>1.0615384615384615</v>
      </c>
      <c r="E53" s="655">
        <v>120</v>
      </c>
      <c r="F53" s="653">
        <v>116</v>
      </c>
      <c r="G53" s="656">
        <f t="shared" si="13"/>
        <v>89.230769230769226</v>
      </c>
      <c r="H53" s="655">
        <v>108</v>
      </c>
      <c r="I53" s="653">
        <v>108</v>
      </c>
      <c r="J53" s="657">
        <f t="shared" si="14"/>
        <v>93.103448275862064</v>
      </c>
      <c r="K53" s="658" t="s">
        <v>659</v>
      </c>
      <c r="L53" s="654">
        <f t="shared" si="15"/>
        <v>1.0434007134363852</v>
      </c>
      <c r="M53" s="654">
        <f t="shared" si="16"/>
        <v>1.1499999999999999</v>
      </c>
    </row>
    <row r="54" spans="1:13" ht="12.75" customHeight="1" x14ac:dyDescent="0.2">
      <c r="B54" s="653">
        <v>43</v>
      </c>
      <c r="C54" s="653">
        <v>42</v>
      </c>
      <c r="D54" s="654">
        <f t="shared" si="0"/>
        <v>1.0238095238095237</v>
      </c>
      <c r="E54" s="655">
        <v>42</v>
      </c>
      <c r="F54" s="653">
        <v>41</v>
      </c>
      <c r="G54" s="656">
        <f t="shared" si="13"/>
        <v>97.61904761904762</v>
      </c>
      <c r="H54" s="655">
        <v>35</v>
      </c>
      <c r="I54" s="653">
        <v>35</v>
      </c>
      <c r="J54" s="657">
        <f t="shared" si="14"/>
        <v>85.365853658536579</v>
      </c>
      <c r="K54" s="658" t="s">
        <v>660</v>
      </c>
      <c r="L54" s="654">
        <f t="shared" si="15"/>
        <v>0.87447947650208213</v>
      </c>
      <c r="M54" s="654">
        <f t="shared" si="16"/>
        <v>1.0238095238095237</v>
      </c>
    </row>
    <row r="55" spans="1:13" ht="12.75" customHeight="1" x14ac:dyDescent="0.2">
      <c r="B55" s="653">
        <v>68</v>
      </c>
      <c r="C55" s="653">
        <v>66</v>
      </c>
      <c r="D55" s="654">
        <f t="shared" si="0"/>
        <v>1.0303030303030303</v>
      </c>
      <c r="E55" s="655">
        <v>62</v>
      </c>
      <c r="F55" s="653">
        <v>60</v>
      </c>
      <c r="G55" s="656">
        <f t="shared" si="13"/>
        <v>90.909090909090907</v>
      </c>
      <c r="H55" s="655">
        <v>47</v>
      </c>
      <c r="I55" s="653">
        <v>47</v>
      </c>
      <c r="J55" s="657">
        <f t="shared" si="14"/>
        <v>78.333333333333329</v>
      </c>
      <c r="K55" s="658" t="s">
        <v>661</v>
      </c>
      <c r="L55" s="654">
        <f t="shared" si="15"/>
        <v>0.86166666666666669</v>
      </c>
      <c r="M55" s="654">
        <f t="shared" si="16"/>
        <v>1.096774193548387</v>
      </c>
    </row>
    <row r="56" spans="1:13" ht="27" customHeight="1" x14ac:dyDescent="0.2">
      <c r="A56" s="697"/>
      <c r="B56" s="698">
        <v>816</v>
      </c>
      <c r="C56" s="698">
        <v>744</v>
      </c>
      <c r="D56" s="699">
        <f t="shared" si="0"/>
        <v>1.096774193548387</v>
      </c>
      <c r="E56" s="700">
        <v>747</v>
      </c>
      <c r="F56" s="698">
        <v>697</v>
      </c>
      <c r="G56" s="701">
        <f t="shared" si="13"/>
        <v>93.682795698924735</v>
      </c>
      <c r="H56" s="700">
        <v>613</v>
      </c>
      <c r="I56" s="698">
        <v>611</v>
      </c>
      <c r="J56" s="702">
        <f t="shared" si="14"/>
        <v>87.661406025824959</v>
      </c>
      <c r="K56" s="703" t="s">
        <v>662</v>
      </c>
      <c r="L56" s="699">
        <f t="shared" si="15"/>
        <v>0.93572576876920754</v>
      </c>
      <c r="M56" s="699">
        <f t="shared" si="16"/>
        <v>1.0923694779116466</v>
      </c>
    </row>
    <row r="57" spans="1:13" ht="6.75" customHeight="1" x14ac:dyDescent="0.2">
      <c r="B57" s="666"/>
      <c r="C57" s="667"/>
      <c r="E57" s="666"/>
      <c r="F57" s="666"/>
      <c r="G57" s="668"/>
      <c r="H57" s="666"/>
      <c r="I57" s="666"/>
      <c r="J57" s="668"/>
    </row>
    <row r="58" spans="1:13" ht="12.75" customHeight="1" x14ac:dyDescent="0.2">
      <c r="B58" s="653">
        <v>390</v>
      </c>
      <c r="C58" s="653">
        <v>365</v>
      </c>
      <c r="D58" s="654">
        <f t="shared" si="0"/>
        <v>1.0684931506849316</v>
      </c>
      <c r="E58" s="655">
        <v>327</v>
      </c>
      <c r="F58" s="653">
        <v>317</v>
      </c>
      <c r="G58" s="656">
        <f>F58*100/C58</f>
        <v>86.849315068493155</v>
      </c>
      <c r="H58" s="655">
        <v>306</v>
      </c>
      <c r="I58" s="653">
        <v>306</v>
      </c>
      <c r="J58" s="657">
        <f>I58*100/F58</f>
        <v>96.529968454258679</v>
      </c>
      <c r="K58" s="658" t="s">
        <v>663</v>
      </c>
      <c r="L58" s="654">
        <f>(C58/F58)*(I58/F58)</f>
        <v>1.111464936460707</v>
      </c>
      <c r="M58" s="654">
        <f>B58/E58</f>
        <v>1.1926605504587156</v>
      </c>
    </row>
    <row r="59" spans="1:13" ht="27" customHeight="1" x14ac:dyDescent="0.2">
      <c r="A59" s="704"/>
      <c r="B59" s="705">
        <v>390</v>
      </c>
      <c r="C59" s="705">
        <v>365</v>
      </c>
      <c r="D59" s="706">
        <f t="shared" si="0"/>
        <v>1.0684931506849316</v>
      </c>
      <c r="E59" s="707">
        <v>327</v>
      </c>
      <c r="F59" s="705">
        <v>317</v>
      </c>
      <c r="G59" s="708">
        <f>F59*100/C59</f>
        <v>86.849315068493155</v>
      </c>
      <c r="H59" s="707">
        <v>306</v>
      </c>
      <c r="I59" s="705">
        <v>306</v>
      </c>
      <c r="J59" s="709">
        <f>I59*100/F59</f>
        <v>96.529968454258679</v>
      </c>
      <c r="K59" s="710" t="s">
        <v>664</v>
      </c>
      <c r="L59" s="706">
        <f>(C59/F59)*(I59/F59)</f>
        <v>1.111464936460707</v>
      </c>
      <c r="M59" s="706">
        <f>B59/E59</f>
        <v>1.1926605504587156</v>
      </c>
    </row>
    <row r="60" spans="1:13" ht="6.75" customHeight="1" x14ac:dyDescent="0.2">
      <c r="B60" s="666"/>
      <c r="C60" s="667"/>
      <c r="E60" s="666"/>
      <c r="F60" s="666"/>
      <c r="G60" s="668"/>
      <c r="H60" s="666"/>
      <c r="I60" s="666"/>
      <c r="J60" s="668"/>
    </row>
    <row r="61" spans="1:13" ht="27" customHeight="1" x14ac:dyDescent="0.2">
      <c r="A61" s="711"/>
      <c r="B61" s="712">
        <v>19516</v>
      </c>
      <c r="C61" s="712">
        <v>17048</v>
      </c>
      <c r="D61" s="713">
        <f t="shared" si="0"/>
        <v>1.14476771468794</v>
      </c>
      <c r="E61" s="714">
        <v>16978</v>
      </c>
      <c r="F61" s="712">
        <v>15828</v>
      </c>
      <c r="G61" s="715">
        <f>F61*100/C61</f>
        <v>92.843735335523235</v>
      </c>
      <c r="H61" s="714">
        <v>14956</v>
      </c>
      <c r="I61" s="712">
        <v>14893</v>
      </c>
      <c r="J61" s="716">
        <f>I61*100/F61</f>
        <v>94.092747030578721</v>
      </c>
      <c r="K61" s="717" t="s">
        <v>375</v>
      </c>
      <c r="L61" s="713">
        <f>(C61/F61)*(I61/F61)</f>
        <v>1.0134528376151792</v>
      </c>
      <c r="M61" s="713">
        <f t="shared" ref="M61" si="17">B61/E61</f>
        <v>1.1494875721521969</v>
      </c>
    </row>
    <row r="63" spans="1:13" s="860" customFormat="1" x14ac:dyDescent="0.2">
      <c r="A63" s="859"/>
      <c r="B63" s="718" t="s">
        <v>1028</v>
      </c>
      <c r="C63" s="644"/>
      <c r="D63" s="644"/>
      <c r="E63" s="644"/>
      <c r="F63" s="644"/>
      <c r="G63" s="644"/>
      <c r="H63" s="644"/>
      <c r="I63" s="644"/>
      <c r="J63" s="644"/>
      <c r="K63" s="644"/>
      <c r="L63" s="644"/>
    </row>
    <row r="64" spans="1:13" x14ac:dyDescent="0.2">
      <c r="B64" s="718"/>
    </row>
  </sheetData>
  <sheetProtection algorithmName="SHA-512" hashValue="pZIec1VUST5ZTooZKIAw0n0Odn+aTupKNKLFiWGsuhXbNOnO1zgz0iN7qPDy+tLnXvKtHGo6oZby9C7RBoBqKw==" saltValue="c9Kt9pxQPwibWtJfpxg6fw==" spinCount="100000" sheet="1" objects="1" scenarios="1"/>
  <mergeCells count="1">
    <mergeCell ref="B1:M1"/>
  </mergeCells>
  <conditionalFormatting sqref="G1:G2">
    <cfRule type="cellIs" dxfId="15" priority="16" operator="between">
      <formula>3.45</formula>
      <formula>4</formula>
    </cfRule>
  </conditionalFormatting>
  <conditionalFormatting sqref="G4">
    <cfRule type="cellIs" dxfId="14" priority="15" operator="between">
      <formula>3.45</formula>
      <formula>4</formula>
    </cfRule>
  </conditionalFormatting>
  <conditionalFormatting sqref="G5:G11">
    <cfRule type="cellIs" dxfId="13" priority="14" operator="between">
      <formula>3.45</formula>
      <formula>4</formula>
    </cfRule>
  </conditionalFormatting>
  <conditionalFormatting sqref="G14:G24">
    <cfRule type="cellIs" dxfId="12" priority="13" operator="between">
      <formula>3.45</formula>
      <formula>4</formula>
    </cfRule>
  </conditionalFormatting>
  <conditionalFormatting sqref="G27:G30">
    <cfRule type="cellIs" dxfId="11" priority="12" operator="between">
      <formula>3.45</formula>
      <formula>4</formula>
    </cfRule>
  </conditionalFormatting>
  <conditionalFormatting sqref="G33:G36">
    <cfRule type="cellIs" dxfId="10" priority="11" operator="between">
      <formula>3.45</formula>
      <formula>4</formula>
    </cfRule>
  </conditionalFormatting>
  <conditionalFormatting sqref="G39:G48">
    <cfRule type="cellIs" dxfId="9" priority="10" operator="between">
      <formula>3.45</formula>
      <formula>4</formula>
    </cfRule>
  </conditionalFormatting>
  <conditionalFormatting sqref="G25">
    <cfRule type="cellIs" dxfId="8" priority="9" operator="between">
      <formula>3.45</formula>
      <formula>4</formula>
    </cfRule>
  </conditionalFormatting>
  <conditionalFormatting sqref="G37">
    <cfRule type="cellIs" dxfId="7" priority="8" operator="between">
      <formula>3.45</formula>
      <formula>4</formula>
    </cfRule>
  </conditionalFormatting>
  <conditionalFormatting sqref="G51:G55">
    <cfRule type="cellIs" dxfId="6" priority="5" operator="between">
      <formula>3.45</formula>
      <formula>4</formula>
    </cfRule>
  </conditionalFormatting>
  <conditionalFormatting sqref="G58">
    <cfRule type="cellIs" dxfId="5" priority="4" operator="between">
      <formula>3.45</formula>
      <formula>4</formula>
    </cfRule>
  </conditionalFormatting>
  <conditionalFormatting sqref="G49">
    <cfRule type="cellIs" dxfId="4" priority="3" operator="between">
      <formula>3.45</formula>
      <formula>4</formula>
    </cfRule>
  </conditionalFormatting>
  <conditionalFormatting sqref="G56">
    <cfRule type="cellIs" dxfId="3" priority="2" operator="between">
      <formula>3.45</formula>
      <formula>4</formula>
    </cfRule>
  </conditionalFormatting>
  <conditionalFormatting sqref="G12">
    <cfRule type="cellIs" dxfId="2" priority="7" operator="between">
      <formula>3.45</formula>
      <formula>4</formula>
    </cfRule>
  </conditionalFormatting>
  <conditionalFormatting sqref="G31">
    <cfRule type="cellIs" dxfId="1" priority="6" operator="between">
      <formula>3.45</formula>
      <formula>4</formula>
    </cfRule>
  </conditionalFormatting>
  <conditionalFormatting sqref="G59 G61">
    <cfRule type="cellIs" dxfId="0" priority="1" operator="between">
      <formula>3.45</formula>
      <formula>4</formula>
    </cfRule>
  </conditionalFormatting>
  <pageMargins left="0.59055118110236227" right="0.59055118110236227" top="0.70866141732283472" bottom="0.70866141732283472" header="0.39370078740157483" footer="0.39370078740157483"/>
  <pageSetup paperSize="9" firstPageNumber="39" orientation="landscape" useFirstPageNumber="1" r:id="rId1"/>
  <headerFooter alignWithMargins="0">
    <oddHeader>&amp;R&amp;"Times New Roman,Kurzíva"T 07b</oddHeader>
    <oddFooter>&amp;L&amp;"Times New Roman,Kurzíva"CVTI SR&amp;C&amp;"Times New Roman,Normálne"&amp;P&amp;R&amp;"Times New Roman,Kurzíva"PK na VŠ SR  2024   2. stupeň</oddFooter>
  </headerFooter>
  <rowBreaks count="2" manualBreakCount="2">
    <brk id="25" min="1" max="12" man="1"/>
    <brk id="49" min="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T18"/>
  <sheetViews>
    <sheetView showGridLines="0" showRowColHeaders="0" zoomScaleNormal="100" workbookViewId="0"/>
  </sheetViews>
  <sheetFormatPr defaultColWidth="9.140625" defaultRowHeight="12.75" x14ac:dyDescent="0.2"/>
  <cols>
    <col min="1" max="1" width="2.7109375" style="592" customWidth="1"/>
    <col min="2" max="2" width="18.140625" style="592" customWidth="1"/>
    <col min="3" max="3" width="10.28515625" style="592" customWidth="1"/>
    <col min="4" max="4" width="1" style="592" customWidth="1"/>
    <col min="5" max="5" width="9.140625" style="592"/>
    <col min="6" max="6" width="1" style="592" customWidth="1"/>
    <col min="7" max="7" width="11.28515625" style="592" customWidth="1"/>
    <col min="8" max="8" width="1" style="592" customWidth="1"/>
    <col min="9" max="9" width="9.140625" style="592"/>
    <col min="10" max="10" width="1" style="592" customWidth="1"/>
    <col min="11" max="11" width="9.140625" style="592"/>
    <col min="12" max="12" width="1" style="592" customWidth="1"/>
    <col min="13" max="13" width="11.28515625" style="592" customWidth="1"/>
    <col min="14" max="14" width="1" style="592" customWidth="1"/>
    <col min="15" max="15" width="9.140625" style="592"/>
    <col min="16" max="16" width="1" style="592" customWidth="1"/>
    <col min="17" max="17" width="9.140625" style="592"/>
    <col min="18" max="18" width="1" style="592" customWidth="1"/>
    <col min="19" max="19" width="11.28515625" style="592" customWidth="1"/>
    <col min="20" max="20" width="1" style="592" customWidth="1"/>
    <col min="21" max="16384" width="9.140625" style="592"/>
  </cols>
  <sheetData>
    <row r="1" spans="2:20" ht="42" customHeight="1" x14ac:dyDescent="0.2">
      <c r="B1" s="953" t="s">
        <v>593</v>
      </c>
      <c r="C1" s="954"/>
      <c r="D1" s="954"/>
      <c r="E1" s="954"/>
      <c r="F1" s="954"/>
      <c r="G1" s="954"/>
      <c r="H1" s="954"/>
      <c r="I1" s="954"/>
      <c r="J1" s="954"/>
      <c r="K1" s="954"/>
      <c r="L1" s="954"/>
      <c r="M1" s="954"/>
      <c r="N1" s="954"/>
      <c r="O1" s="954"/>
      <c r="P1" s="954"/>
      <c r="Q1" s="954"/>
      <c r="R1" s="954"/>
      <c r="S1" s="954"/>
      <c r="T1" s="954"/>
    </row>
    <row r="2" spans="2:20" ht="30" customHeight="1" x14ac:dyDescent="0.2">
      <c r="B2" s="593"/>
      <c r="C2" s="593"/>
      <c r="D2" s="593"/>
      <c r="E2" s="593"/>
      <c r="F2" s="593"/>
      <c r="G2" s="593"/>
      <c r="H2" s="593"/>
      <c r="I2" s="593"/>
      <c r="J2" s="593"/>
      <c r="K2" s="593"/>
      <c r="L2" s="593"/>
      <c r="M2" s="593"/>
      <c r="N2" s="593"/>
      <c r="O2" s="593"/>
      <c r="P2" s="593"/>
      <c r="Q2" s="593"/>
      <c r="R2" s="593"/>
      <c r="S2" s="593"/>
      <c r="T2" s="593"/>
    </row>
    <row r="3" spans="2:20" ht="21" customHeight="1" x14ac:dyDescent="0.2">
      <c r="B3" s="594"/>
      <c r="C3" s="955" t="s">
        <v>594</v>
      </c>
      <c r="D3" s="956"/>
      <c r="E3" s="956"/>
      <c r="F3" s="956"/>
      <c r="G3" s="956"/>
      <c r="H3" s="956"/>
      <c r="I3" s="955" t="s">
        <v>595</v>
      </c>
      <c r="J3" s="956"/>
      <c r="K3" s="956"/>
      <c r="L3" s="956"/>
      <c r="M3" s="956"/>
      <c r="N3" s="957"/>
      <c r="O3" s="956" t="s">
        <v>596</v>
      </c>
      <c r="P3" s="956"/>
      <c r="Q3" s="956"/>
      <c r="R3" s="956"/>
      <c r="S3" s="956"/>
      <c r="T3" s="957"/>
    </row>
    <row r="4" spans="2:20" ht="42.75" customHeight="1" x14ac:dyDescent="0.2">
      <c r="B4" s="595"/>
      <c r="C4" s="596" t="s">
        <v>280</v>
      </c>
      <c r="D4" s="597"/>
      <c r="E4" s="598" t="s">
        <v>597</v>
      </c>
      <c r="F4" s="599"/>
      <c r="G4" s="600" t="s">
        <v>598</v>
      </c>
      <c r="H4" s="601"/>
      <c r="I4" s="602" t="s">
        <v>280</v>
      </c>
      <c r="J4" s="602"/>
      <c r="K4" s="603" t="s">
        <v>597</v>
      </c>
      <c r="L4" s="604"/>
      <c r="M4" s="605" t="s">
        <v>598</v>
      </c>
      <c r="N4" s="605"/>
      <c r="O4" s="596" t="s">
        <v>280</v>
      </c>
      <c r="P4" s="597"/>
      <c r="Q4" s="598" t="s">
        <v>597</v>
      </c>
      <c r="R4" s="599"/>
      <c r="S4" s="600" t="s">
        <v>598</v>
      </c>
      <c r="T4" s="601"/>
    </row>
    <row r="5" spans="2:20" ht="13.5" customHeight="1" x14ac:dyDescent="0.2">
      <c r="B5" s="606" t="s">
        <v>386</v>
      </c>
      <c r="C5" s="607">
        <v>14871</v>
      </c>
      <c r="D5" s="608"/>
      <c r="E5" s="609">
        <v>12995</v>
      </c>
      <c r="F5" s="610"/>
      <c r="G5" s="611">
        <f>C5/E5</f>
        <v>1.1443632166217776</v>
      </c>
      <c r="H5" s="612"/>
      <c r="I5" s="607">
        <v>4645</v>
      </c>
      <c r="J5" s="608"/>
      <c r="K5" s="609">
        <v>4395</v>
      </c>
      <c r="L5" s="610"/>
      <c r="M5" s="611">
        <f>I5/K5</f>
        <v>1.0568828213879409</v>
      </c>
      <c r="N5" s="612"/>
      <c r="O5" s="608">
        <v>19516</v>
      </c>
      <c r="P5" s="608"/>
      <c r="Q5" s="609">
        <v>17048</v>
      </c>
      <c r="R5" s="610"/>
      <c r="S5" s="611">
        <f>O5/Q5</f>
        <v>1.14476771468794</v>
      </c>
      <c r="T5" s="613"/>
    </row>
    <row r="6" spans="2:20" ht="13.5" customHeight="1" x14ac:dyDescent="0.2">
      <c r="B6" s="614" t="s">
        <v>282</v>
      </c>
      <c r="C6" s="615">
        <v>12808</v>
      </c>
      <c r="D6" s="616"/>
      <c r="E6" s="617">
        <v>12016</v>
      </c>
      <c r="F6" s="618"/>
      <c r="G6" s="619">
        <f>C6/E6</f>
        <v>1.0659121171770971</v>
      </c>
      <c r="H6" s="620"/>
      <c r="I6" s="615">
        <v>4170</v>
      </c>
      <c r="J6" s="616"/>
      <c r="K6" s="617">
        <v>4019</v>
      </c>
      <c r="L6" s="618"/>
      <c r="M6" s="619">
        <f>I6/K6</f>
        <v>1.037571535207763</v>
      </c>
      <c r="N6" s="620"/>
      <c r="O6" s="616">
        <v>16978</v>
      </c>
      <c r="P6" s="616"/>
      <c r="Q6" s="617">
        <v>15828</v>
      </c>
      <c r="R6" s="618"/>
      <c r="S6" s="619">
        <f>O6/Q6</f>
        <v>1.0726560525650746</v>
      </c>
      <c r="T6" s="621"/>
    </row>
    <row r="7" spans="2:20" ht="13.5" customHeight="1" x14ac:dyDescent="0.2">
      <c r="B7" s="614" t="s">
        <v>468</v>
      </c>
      <c r="C7" s="615">
        <f>C5-C6</f>
        <v>2063</v>
      </c>
      <c r="D7" s="616"/>
      <c r="E7" s="617"/>
      <c r="F7" s="618"/>
      <c r="G7" s="619"/>
      <c r="H7" s="620"/>
      <c r="I7" s="615">
        <f>I5-I6</f>
        <v>475</v>
      </c>
      <c r="J7" s="616"/>
      <c r="K7" s="617"/>
      <c r="L7" s="618"/>
      <c r="M7" s="622"/>
      <c r="N7" s="621"/>
      <c r="O7" s="616">
        <f>O5-O6</f>
        <v>2538</v>
      </c>
      <c r="P7" s="616"/>
      <c r="Q7" s="617"/>
      <c r="R7" s="618"/>
      <c r="S7" s="622"/>
      <c r="T7" s="621"/>
    </row>
    <row r="8" spans="2:20" ht="13.5" customHeight="1" x14ac:dyDescent="0.2">
      <c r="B8" s="623" t="s">
        <v>284</v>
      </c>
      <c r="C8" s="624">
        <v>11463</v>
      </c>
      <c r="D8" s="625"/>
      <c r="E8" s="626">
        <v>11425</v>
      </c>
      <c r="F8" s="627"/>
      <c r="G8" s="628">
        <f>C8/E8</f>
        <v>1.0033260393873085</v>
      </c>
      <c r="H8" s="629"/>
      <c r="I8" s="624">
        <v>3493</v>
      </c>
      <c r="J8" s="625"/>
      <c r="K8" s="626">
        <v>3486</v>
      </c>
      <c r="L8" s="627"/>
      <c r="M8" s="628">
        <f>I8/K8</f>
        <v>1.0020080321285141</v>
      </c>
      <c r="N8" s="629"/>
      <c r="O8" s="625">
        <v>14956</v>
      </c>
      <c r="P8" s="625"/>
      <c r="Q8" s="626">
        <v>14893</v>
      </c>
      <c r="R8" s="627"/>
      <c r="S8" s="628">
        <f>O8/Q8</f>
        <v>1.0042301752501175</v>
      </c>
      <c r="T8" s="630"/>
    </row>
    <row r="9" spans="2:20" ht="21" customHeight="1" x14ac:dyDescent="0.2">
      <c r="B9" s="631"/>
    </row>
    <row r="10" spans="2:20" ht="21" customHeight="1" x14ac:dyDescent="0.2">
      <c r="B10" s="958" t="s">
        <v>465</v>
      </c>
      <c r="C10" s="955" t="s">
        <v>594</v>
      </c>
      <c r="D10" s="956"/>
      <c r="E10" s="956"/>
      <c r="F10" s="956"/>
      <c r="G10" s="956"/>
      <c r="H10" s="956"/>
      <c r="I10" s="955" t="s">
        <v>595</v>
      </c>
      <c r="J10" s="956"/>
      <c r="K10" s="956"/>
      <c r="L10" s="956"/>
      <c r="M10" s="956"/>
      <c r="N10" s="957"/>
      <c r="O10" s="956" t="s">
        <v>596</v>
      </c>
      <c r="P10" s="956"/>
      <c r="Q10" s="956"/>
      <c r="R10" s="956"/>
      <c r="S10" s="956"/>
      <c r="T10" s="957"/>
    </row>
    <row r="11" spans="2:20" ht="21" customHeight="1" x14ac:dyDescent="0.2">
      <c r="B11" s="959"/>
      <c r="C11" s="596" t="s">
        <v>280</v>
      </c>
      <c r="D11" s="597"/>
      <c r="E11" s="598" t="s">
        <v>282</v>
      </c>
      <c r="F11" s="599"/>
      <c r="G11" s="600" t="s">
        <v>284</v>
      </c>
      <c r="H11" s="601"/>
      <c r="I11" s="596" t="s">
        <v>280</v>
      </c>
      <c r="J11" s="597"/>
      <c r="K11" s="598" t="s">
        <v>282</v>
      </c>
      <c r="L11" s="599"/>
      <c r="M11" s="600" t="s">
        <v>284</v>
      </c>
      <c r="N11" s="601"/>
      <c r="O11" s="596" t="s">
        <v>280</v>
      </c>
      <c r="P11" s="597"/>
      <c r="Q11" s="598" t="s">
        <v>282</v>
      </c>
      <c r="R11" s="599"/>
      <c r="S11" s="600" t="s">
        <v>284</v>
      </c>
      <c r="T11" s="601"/>
    </row>
    <row r="12" spans="2:20" ht="13.5" customHeight="1" x14ac:dyDescent="0.2">
      <c r="B12" s="632" t="s">
        <v>599</v>
      </c>
      <c r="C12" s="615">
        <v>11487</v>
      </c>
      <c r="D12" s="616"/>
      <c r="E12" s="617">
        <v>11289</v>
      </c>
      <c r="F12" s="618"/>
      <c r="G12" s="616">
        <v>11387</v>
      </c>
      <c r="H12" s="633"/>
      <c r="I12" s="634">
        <v>4169</v>
      </c>
      <c r="J12" s="635"/>
      <c r="K12" s="636">
        <v>3877</v>
      </c>
      <c r="L12" s="637"/>
      <c r="M12" s="635">
        <v>3479</v>
      </c>
      <c r="N12" s="638"/>
      <c r="O12" s="615">
        <v>15029</v>
      </c>
      <c r="P12" s="616"/>
      <c r="Q12" s="617">
        <v>14769</v>
      </c>
      <c r="R12" s="618"/>
      <c r="S12" s="616">
        <v>14830</v>
      </c>
      <c r="T12" s="621"/>
    </row>
    <row r="13" spans="2:20" ht="13.5" customHeight="1" x14ac:dyDescent="0.2">
      <c r="B13" s="632" t="s">
        <v>600</v>
      </c>
      <c r="C13" s="615">
        <v>1206</v>
      </c>
      <c r="D13" s="616"/>
      <c r="E13" s="617">
        <v>670</v>
      </c>
      <c r="F13" s="618"/>
      <c r="G13" s="616">
        <v>38</v>
      </c>
      <c r="H13" s="633"/>
      <c r="I13" s="615">
        <v>205</v>
      </c>
      <c r="J13" s="616"/>
      <c r="K13" s="617">
        <v>133</v>
      </c>
      <c r="L13" s="639"/>
      <c r="M13" s="616">
        <v>7</v>
      </c>
      <c r="N13" s="633"/>
      <c r="O13" s="615">
        <v>1653</v>
      </c>
      <c r="P13" s="616"/>
      <c r="Q13" s="617">
        <v>979</v>
      </c>
      <c r="R13" s="618"/>
      <c r="S13" s="616">
        <v>63</v>
      </c>
      <c r="T13" s="621"/>
    </row>
    <row r="14" spans="2:20" ht="13.5" customHeight="1" x14ac:dyDescent="0.2">
      <c r="B14" s="632" t="s">
        <v>601</v>
      </c>
      <c r="C14" s="615">
        <v>252</v>
      </c>
      <c r="D14" s="616"/>
      <c r="E14" s="617">
        <v>51</v>
      </c>
      <c r="F14" s="618"/>
      <c r="G14" s="616"/>
      <c r="H14" s="633"/>
      <c r="I14" s="615">
        <v>19</v>
      </c>
      <c r="J14" s="616"/>
      <c r="K14" s="617">
        <v>9</v>
      </c>
      <c r="L14" s="639"/>
      <c r="M14" s="616"/>
      <c r="N14" s="633"/>
      <c r="O14" s="615">
        <v>303</v>
      </c>
      <c r="P14" s="616"/>
      <c r="Q14" s="617">
        <v>72</v>
      </c>
      <c r="R14" s="618"/>
      <c r="S14" s="616"/>
      <c r="T14" s="621"/>
    </row>
    <row r="15" spans="2:20" ht="13.5" customHeight="1" x14ac:dyDescent="0.2">
      <c r="B15" s="632" t="s">
        <v>602</v>
      </c>
      <c r="C15" s="615">
        <v>40</v>
      </c>
      <c r="D15" s="616"/>
      <c r="E15" s="617">
        <v>5</v>
      </c>
      <c r="F15" s="618"/>
      <c r="G15" s="616"/>
      <c r="H15" s="633"/>
      <c r="I15" s="615">
        <v>1</v>
      </c>
      <c r="J15" s="616"/>
      <c r="K15" s="617"/>
      <c r="L15" s="639"/>
      <c r="M15" s="616"/>
      <c r="N15" s="633"/>
      <c r="O15" s="615">
        <v>49</v>
      </c>
      <c r="P15" s="616"/>
      <c r="Q15" s="617">
        <v>6</v>
      </c>
      <c r="R15" s="618"/>
      <c r="S15" s="616"/>
      <c r="T15" s="621"/>
    </row>
    <row r="16" spans="2:20" ht="13.5" customHeight="1" x14ac:dyDescent="0.2">
      <c r="B16" s="632" t="s">
        <v>603</v>
      </c>
      <c r="C16" s="615">
        <v>6</v>
      </c>
      <c r="D16" s="616"/>
      <c r="E16" s="617">
        <v>0</v>
      </c>
      <c r="F16" s="618"/>
      <c r="G16" s="616"/>
      <c r="H16" s="633"/>
      <c r="I16" s="615">
        <v>1</v>
      </c>
      <c r="J16" s="616"/>
      <c r="K16" s="617"/>
      <c r="L16" s="639"/>
      <c r="M16" s="616"/>
      <c r="N16" s="633"/>
      <c r="O16" s="615">
        <v>10</v>
      </c>
      <c r="P16" s="616"/>
      <c r="Q16" s="617">
        <v>1</v>
      </c>
      <c r="R16" s="618"/>
      <c r="S16" s="616"/>
      <c r="T16" s="621"/>
    </row>
    <row r="17" spans="2:20" ht="13.5" customHeight="1" x14ac:dyDescent="0.2">
      <c r="B17" s="632" t="s">
        <v>604</v>
      </c>
      <c r="C17" s="615">
        <v>2</v>
      </c>
      <c r="D17" s="616"/>
      <c r="E17" s="617">
        <v>1</v>
      </c>
      <c r="F17" s="618"/>
      <c r="G17" s="616"/>
      <c r="H17" s="633"/>
      <c r="I17" s="615"/>
      <c r="J17" s="616"/>
      <c r="K17" s="617"/>
      <c r="L17" s="639"/>
      <c r="M17" s="616"/>
      <c r="N17" s="633"/>
      <c r="O17" s="615">
        <v>2</v>
      </c>
      <c r="P17" s="616"/>
      <c r="Q17" s="617">
        <v>1</v>
      </c>
      <c r="R17" s="618"/>
      <c r="S17" s="616"/>
      <c r="T17" s="621"/>
    </row>
    <row r="18" spans="2:20" ht="13.5" customHeight="1" x14ac:dyDescent="0.2">
      <c r="B18" s="640" t="s">
        <v>605</v>
      </c>
      <c r="C18" s="624">
        <v>2</v>
      </c>
      <c r="D18" s="625"/>
      <c r="E18" s="626"/>
      <c r="F18" s="627"/>
      <c r="G18" s="641"/>
      <c r="H18" s="630"/>
      <c r="I18" s="642"/>
      <c r="J18" s="641"/>
      <c r="K18" s="643"/>
      <c r="L18" s="627"/>
      <c r="M18" s="641"/>
      <c r="N18" s="630"/>
      <c r="O18" s="642">
        <v>2</v>
      </c>
      <c r="P18" s="641"/>
      <c r="Q18" s="643"/>
      <c r="R18" s="627"/>
      <c r="S18" s="641"/>
      <c r="T18" s="630"/>
    </row>
  </sheetData>
  <sheetProtection algorithmName="SHA-512" hashValue="5iXdRD66KBXZphHAhlGRJgam2lJu2byJD9HK2JnDLZ0SkxIOOkAAIWsFcwIJQUbR/+3zJ4nP/lcn4+pdk0FcbQ==" saltValue="NAmYnJYKm6Ecu/0YJoOiUA==" spinCount="100000" sheet="1" objects="1" scenarios="1"/>
  <mergeCells count="8">
    <mergeCell ref="B1:T1"/>
    <mergeCell ref="C3:H3"/>
    <mergeCell ref="I3:N3"/>
    <mergeCell ref="O3:T3"/>
    <mergeCell ref="B10:B11"/>
    <mergeCell ref="C10:H10"/>
    <mergeCell ref="I10:N10"/>
    <mergeCell ref="O10:T10"/>
  </mergeCells>
  <printOptions horizontalCentered="1"/>
  <pageMargins left="0.59055118110236227" right="0.59055118110236227" top="0.70866141732283472" bottom="0.70866141732283472" header="0.39370078740157483" footer="0.39370078740157483"/>
  <pageSetup paperSize="9" firstPageNumber="42" orientation="landscape" useFirstPageNumber="1" r:id="rId1"/>
  <headerFooter alignWithMargins="0">
    <oddHeader>&amp;R&amp;"Times New Roman,Kurzíva"&amp;10T 08</oddHeader>
    <oddFooter>&amp;L&amp;"Times New Roman,Kurzíva"&amp;10CVTI SR&amp;C&amp;"Times New Roman,Normálne"&amp;10&amp;P&amp;R&amp;"Times New Roman,Kurzíva"&amp;10PK na VŠ SR  2024   2. stupeň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T310"/>
  <sheetViews>
    <sheetView showGridLines="0" showRowColHeaders="0" zoomScaleNormal="100" workbookViewId="0">
      <pane ySplit="6" topLeftCell="A7" activePane="bottomLeft" state="frozen"/>
      <selection pane="bottomLeft"/>
    </sheetView>
  </sheetViews>
  <sheetFormatPr defaultColWidth="9.140625" defaultRowHeight="12.75" x14ac:dyDescent="0.2"/>
  <cols>
    <col min="1" max="1" width="2.7109375" style="541" customWidth="1"/>
    <col min="2" max="2" width="16.5703125" style="537" customWidth="1"/>
    <col min="3" max="4" width="10.7109375" style="540" customWidth="1"/>
    <col min="5" max="5" width="16.7109375" style="540" customWidth="1"/>
    <col min="6" max="7" width="10.7109375" style="540" customWidth="1"/>
    <col min="8" max="8" width="16.7109375" style="540" customWidth="1"/>
    <col min="9" max="10" width="10.7109375" style="540" customWidth="1"/>
    <col min="11" max="11" width="16.7109375" style="540" customWidth="1"/>
    <col min="12" max="12" width="6.7109375" style="540" hidden="1" customWidth="1"/>
    <col min="13" max="16384" width="9.140625" style="541"/>
  </cols>
  <sheetData>
    <row r="1" spans="2:12" s="534" customFormat="1" ht="40.5" customHeight="1" x14ac:dyDescent="0.2">
      <c r="B1" s="962" t="s">
        <v>585</v>
      </c>
      <c r="C1" s="963"/>
      <c r="D1" s="963"/>
      <c r="E1" s="963"/>
      <c r="F1" s="963"/>
      <c r="G1" s="963"/>
      <c r="H1" s="963"/>
      <c r="I1" s="963"/>
      <c r="J1" s="963"/>
      <c r="K1" s="963"/>
      <c r="L1" s="533"/>
    </row>
    <row r="2" spans="2:12" s="538" customFormat="1" ht="19.5" customHeight="1" x14ac:dyDescent="0.2">
      <c r="B2" s="964" t="s">
        <v>586</v>
      </c>
      <c r="C2" s="535" t="s">
        <v>587</v>
      </c>
      <c r="D2" s="536"/>
      <c r="E2" s="536"/>
      <c r="F2" s="535" t="s">
        <v>588</v>
      </c>
      <c r="G2" s="535"/>
      <c r="H2" s="536"/>
      <c r="I2" s="535" t="s">
        <v>589</v>
      </c>
      <c r="J2" s="536"/>
      <c r="K2" s="536"/>
      <c r="L2" s="537"/>
    </row>
    <row r="3" spans="2:12" ht="15" customHeight="1" x14ac:dyDescent="0.2">
      <c r="B3" s="965"/>
      <c r="C3" s="539" t="s">
        <v>321</v>
      </c>
      <c r="D3" s="539"/>
      <c r="E3" s="539"/>
      <c r="F3" s="539" t="s">
        <v>321</v>
      </c>
      <c r="G3" s="539"/>
      <c r="H3" s="539"/>
      <c r="I3" s="539" t="s">
        <v>321</v>
      </c>
      <c r="J3" s="539"/>
      <c r="K3" s="539"/>
    </row>
    <row r="4" spans="2:12" ht="15" customHeight="1" x14ac:dyDescent="0.2">
      <c r="B4" s="965"/>
      <c r="C4" s="542" t="s">
        <v>323</v>
      </c>
      <c r="D4" s="542"/>
      <c r="E4" s="542"/>
      <c r="F4" s="542" t="s">
        <v>323</v>
      </c>
      <c r="G4" s="542"/>
      <c r="H4" s="542"/>
      <c r="I4" s="542" t="s">
        <v>323</v>
      </c>
      <c r="J4" s="542"/>
      <c r="K4" s="542"/>
    </row>
    <row r="5" spans="2:12" ht="18.75" customHeight="1" x14ac:dyDescent="0.2">
      <c r="B5" s="965"/>
      <c r="C5" s="967" t="s">
        <v>324</v>
      </c>
      <c r="D5" s="543" t="s">
        <v>590</v>
      </c>
      <c r="E5" s="544"/>
      <c r="F5" s="967" t="s">
        <v>324</v>
      </c>
      <c r="G5" s="543" t="s">
        <v>590</v>
      </c>
      <c r="H5" s="544"/>
      <c r="I5" s="967" t="s">
        <v>324</v>
      </c>
      <c r="J5" s="543" t="s">
        <v>590</v>
      </c>
      <c r="K5" s="544"/>
    </row>
    <row r="6" spans="2:12" ht="27" customHeight="1" x14ac:dyDescent="0.2">
      <c r="B6" s="966"/>
      <c r="C6" s="968"/>
      <c r="D6" s="545" t="s">
        <v>329</v>
      </c>
      <c r="E6" s="546" t="s">
        <v>591</v>
      </c>
      <c r="F6" s="968"/>
      <c r="G6" s="545" t="s">
        <v>329</v>
      </c>
      <c r="H6" s="546" t="s">
        <v>591</v>
      </c>
      <c r="I6" s="968"/>
      <c r="J6" s="545" t="s">
        <v>329</v>
      </c>
      <c r="K6" s="546" t="s">
        <v>591</v>
      </c>
    </row>
    <row r="7" spans="2:12" ht="24" customHeight="1" x14ac:dyDescent="0.2">
      <c r="B7" s="547" t="s">
        <v>273</v>
      </c>
      <c r="C7" s="548"/>
      <c r="D7" s="548"/>
      <c r="E7" s="549"/>
      <c r="F7" s="548"/>
      <c r="G7" s="548"/>
      <c r="H7" s="549"/>
      <c r="I7" s="548"/>
      <c r="J7" s="548"/>
      <c r="K7" s="549"/>
    </row>
    <row r="8" spans="2:12" s="555" customFormat="1" ht="11.25" customHeight="1" x14ac:dyDescent="0.2">
      <c r="B8" s="969" t="s">
        <v>230</v>
      </c>
      <c r="C8" s="550">
        <v>2945</v>
      </c>
      <c r="D8" s="551">
        <v>2295</v>
      </c>
      <c r="E8" s="552">
        <f t="shared" ref="E8:E73" si="0">D8*100/C8</f>
        <v>77.928692699490668</v>
      </c>
      <c r="F8" s="553">
        <v>403</v>
      </c>
      <c r="G8" s="554">
        <v>247</v>
      </c>
      <c r="H8" s="552">
        <f t="shared" ref="H8:H73" si="1">G8*100/F8</f>
        <v>61.29032258064516</v>
      </c>
      <c r="I8" s="553">
        <v>3348</v>
      </c>
      <c r="J8" s="554">
        <v>2542</v>
      </c>
      <c r="K8" s="552">
        <f t="shared" ref="K8:K73" si="2">J8*100/I8</f>
        <v>75.925925925925924</v>
      </c>
    </row>
    <row r="9" spans="2:12" s="555" customFormat="1" ht="11.25" customHeight="1" x14ac:dyDescent="0.2">
      <c r="B9" s="970"/>
      <c r="C9" s="556">
        <v>1959</v>
      </c>
      <c r="D9" s="557">
        <v>1735</v>
      </c>
      <c r="E9" s="558">
        <f t="shared" si="0"/>
        <v>88.565594691168968</v>
      </c>
      <c r="F9" s="559">
        <v>270</v>
      </c>
      <c r="G9" s="560">
        <v>182</v>
      </c>
      <c r="H9" s="558">
        <f t="shared" si="1"/>
        <v>67.407407407407405</v>
      </c>
      <c r="I9" s="559">
        <v>2229</v>
      </c>
      <c r="J9" s="560">
        <v>1917</v>
      </c>
      <c r="K9" s="558">
        <f t="shared" si="2"/>
        <v>86.002691790040373</v>
      </c>
    </row>
    <row r="10" spans="2:12" s="555" customFormat="1" ht="11.25" customHeight="1" x14ac:dyDescent="0.2">
      <c r="B10" s="960" t="s">
        <v>1</v>
      </c>
      <c r="C10" s="561">
        <v>373</v>
      </c>
      <c r="D10" s="562">
        <v>330</v>
      </c>
      <c r="E10" s="563">
        <f t="shared" si="0"/>
        <v>88.471849865951739</v>
      </c>
      <c r="F10" s="564">
        <v>53</v>
      </c>
      <c r="G10" s="565">
        <v>43</v>
      </c>
      <c r="H10" s="563">
        <f t="shared" si="1"/>
        <v>81.132075471698116</v>
      </c>
      <c r="I10" s="564">
        <v>426</v>
      </c>
      <c r="J10" s="565">
        <v>373</v>
      </c>
      <c r="K10" s="563">
        <f t="shared" si="2"/>
        <v>87.558685446009392</v>
      </c>
    </row>
    <row r="11" spans="2:12" s="555" customFormat="1" ht="11.25" customHeight="1" x14ac:dyDescent="0.2">
      <c r="B11" s="961"/>
      <c r="C11" s="566">
        <v>333</v>
      </c>
      <c r="D11" s="567">
        <v>300</v>
      </c>
      <c r="E11" s="568">
        <f t="shared" si="0"/>
        <v>90.090090090090087</v>
      </c>
      <c r="F11" s="569">
        <v>40</v>
      </c>
      <c r="G11" s="570">
        <v>37</v>
      </c>
      <c r="H11" s="568">
        <f t="shared" si="1"/>
        <v>92.5</v>
      </c>
      <c r="I11" s="569">
        <v>373</v>
      </c>
      <c r="J11" s="570">
        <v>337</v>
      </c>
      <c r="K11" s="568">
        <f t="shared" si="2"/>
        <v>90.348525469168905</v>
      </c>
    </row>
    <row r="12" spans="2:12" s="555" customFormat="1" ht="11.25" customHeight="1" x14ac:dyDescent="0.2">
      <c r="B12" s="960" t="s">
        <v>3</v>
      </c>
      <c r="C12" s="561">
        <v>619</v>
      </c>
      <c r="D12" s="562">
        <v>402</v>
      </c>
      <c r="E12" s="563">
        <f t="shared" si="0"/>
        <v>64.943457189014538</v>
      </c>
      <c r="F12" s="564">
        <v>0</v>
      </c>
      <c r="G12" s="565">
        <v>0</v>
      </c>
      <c r="H12" s="563"/>
      <c r="I12" s="564">
        <v>619</v>
      </c>
      <c r="J12" s="565">
        <v>402</v>
      </c>
      <c r="K12" s="563">
        <f t="shared" si="2"/>
        <v>64.943457189014538</v>
      </c>
    </row>
    <row r="13" spans="2:12" s="555" customFormat="1" ht="11.25" customHeight="1" x14ac:dyDescent="0.2">
      <c r="B13" s="961"/>
      <c r="C13" s="566">
        <v>361</v>
      </c>
      <c r="D13" s="567">
        <v>304</v>
      </c>
      <c r="E13" s="568">
        <f t="shared" si="0"/>
        <v>84.21052631578948</v>
      </c>
      <c r="F13" s="569">
        <v>0</v>
      </c>
      <c r="G13" s="570">
        <v>0</v>
      </c>
      <c r="H13" s="568"/>
      <c r="I13" s="569">
        <v>361</v>
      </c>
      <c r="J13" s="570">
        <v>304</v>
      </c>
      <c r="K13" s="568">
        <f t="shared" si="2"/>
        <v>84.21052631578948</v>
      </c>
    </row>
    <row r="14" spans="2:12" s="555" customFormat="1" ht="11.25" customHeight="1" x14ac:dyDescent="0.2">
      <c r="B14" s="960" t="s">
        <v>5</v>
      </c>
      <c r="C14" s="561">
        <v>425</v>
      </c>
      <c r="D14" s="562">
        <v>372</v>
      </c>
      <c r="E14" s="563">
        <f t="shared" si="0"/>
        <v>87.529411764705884</v>
      </c>
      <c r="F14" s="564">
        <v>0</v>
      </c>
      <c r="G14" s="565">
        <v>0</v>
      </c>
      <c r="H14" s="563"/>
      <c r="I14" s="564">
        <v>425</v>
      </c>
      <c r="J14" s="565">
        <v>372</v>
      </c>
      <c r="K14" s="563">
        <f t="shared" si="2"/>
        <v>87.529411764705884</v>
      </c>
    </row>
    <row r="15" spans="2:12" s="555" customFormat="1" ht="11.25" customHeight="1" x14ac:dyDescent="0.2">
      <c r="B15" s="961"/>
      <c r="C15" s="566">
        <v>283</v>
      </c>
      <c r="D15" s="567">
        <v>265</v>
      </c>
      <c r="E15" s="568">
        <f t="shared" si="0"/>
        <v>93.639575971731446</v>
      </c>
      <c r="F15" s="569">
        <v>0</v>
      </c>
      <c r="G15" s="570">
        <v>0</v>
      </c>
      <c r="H15" s="568"/>
      <c r="I15" s="569">
        <v>283</v>
      </c>
      <c r="J15" s="570">
        <v>265</v>
      </c>
      <c r="K15" s="568">
        <f t="shared" si="2"/>
        <v>93.639575971731446</v>
      </c>
    </row>
    <row r="16" spans="2:12" s="555" customFormat="1" ht="11.25" customHeight="1" x14ac:dyDescent="0.2">
      <c r="B16" s="960" t="s">
        <v>7</v>
      </c>
      <c r="C16" s="561">
        <v>270</v>
      </c>
      <c r="D16" s="562">
        <v>233</v>
      </c>
      <c r="E16" s="563">
        <f t="shared" si="0"/>
        <v>86.296296296296291</v>
      </c>
      <c r="F16" s="564">
        <v>132</v>
      </c>
      <c r="G16" s="565">
        <v>108</v>
      </c>
      <c r="H16" s="563">
        <f t="shared" si="1"/>
        <v>81.818181818181813</v>
      </c>
      <c r="I16" s="564">
        <v>402</v>
      </c>
      <c r="J16" s="565">
        <v>341</v>
      </c>
      <c r="K16" s="563">
        <f t="shared" si="2"/>
        <v>84.825870646766163</v>
      </c>
    </row>
    <row r="17" spans="2:11" s="555" customFormat="1" ht="11.25" customHeight="1" x14ac:dyDescent="0.2">
      <c r="B17" s="961"/>
      <c r="C17" s="566">
        <v>225</v>
      </c>
      <c r="D17" s="567">
        <v>203</v>
      </c>
      <c r="E17" s="568">
        <f t="shared" si="0"/>
        <v>90.222222222222229</v>
      </c>
      <c r="F17" s="569">
        <v>80</v>
      </c>
      <c r="G17" s="570">
        <v>69</v>
      </c>
      <c r="H17" s="568">
        <f t="shared" si="1"/>
        <v>86.25</v>
      </c>
      <c r="I17" s="569">
        <v>305</v>
      </c>
      <c r="J17" s="570">
        <v>272</v>
      </c>
      <c r="K17" s="568">
        <f t="shared" si="2"/>
        <v>89.180327868852459</v>
      </c>
    </row>
    <row r="18" spans="2:11" s="555" customFormat="1" ht="11.25" customHeight="1" x14ac:dyDescent="0.2">
      <c r="B18" s="960" t="s">
        <v>9</v>
      </c>
      <c r="C18" s="561">
        <v>138</v>
      </c>
      <c r="D18" s="562">
        <v>137</v>
      </c>
      <c r="E18" s="563">
        <f t="shared" si="0"/>
        <v>99.275362318840578</v>
      </c>
      <c r="F18" s="564">
        <v>0</v>
      </c>
      <c r="G18" s="565">
        <v>0</v>
      </c>
      <c r="H18" s="563"/>
      <c r="I18" s="564">
        <v>138</v>
      </c>
      <c r="J18" s="565">
        <v>137</v>
      </c>
      <c r="K18" s="563">
        <f t="shared" si="2"/>
        <v>99.275362318840578</v>
      </c>
    </row>
    <row r="19" spans="2:11" s="555" customFormat="1" ht="11.25" customHeight="1" x14ac:dyDescent="0.2">
      <c r="B19" s="961"/>
      <c r="C19" s="566">
        <v>133</v>
      </c>
      <c r="D19" s="567">
        <v>132</v>
      </c>
      <c r="E19" s="568">
        <f t="shared" si="0"/>
        <v>99.248120300751879</v>
      </c>
      <c r="F19" s="569">
        <v>0</v>
      </c>
      <c r="G19" s="570">
        <v>0</v>
      </c>
      <c r="H19" s="568"/>
      <c r="I19" s="569">
        <v>133</v>
      </c>
      <c r="J19" s="570">
        <v>132</v>
      </c>
      <c r="K19" s="568">
        <f t="shared" si="2"/>
        <v>99.248120300751879</v>
      </c>
    </row>
    <row r="20" spans="2:11" s="555" customFormat="1" ht="11.25" customHeight="1" x14ac:dyDescent="0.2">
      <c r="B20" s="960" t="s">
        <v>11</v>
      </c>
      <c r="C20" s="561">
        <v>31</v>
      </c>
      <c r="D20" s="562">
        <v>19</v>
      </c>
      <c r="E20" s="563">
        <f t="shared" si="0"/>
        <v>61.29032258064516</v>
      </c>
      <c r="F20" s="564">
        <v>42</v>
      </c>
      <c r="G20" s="565">
        <v>10</v>
      </c>
      <c r="H20" s="563">
        <f t="shared" si="1"/>
        <v>23.80952380952381</v>
      </c>
      <c r="I20" s="564">
        <v>73</v>
      </c>
      <c r="J20" s="565">
        <v>29</v>
      </c>
      <c r="K20" s="563">
        <f t="shared" si="2"/>
        <v>39.726027397260275</v>
      </c>
    </row>
    <row r="21" spans="2:11" s="555" customFormat="1" ht="11.25" customHeight="1" x14ac:dyDescent="0.2">
      <c r="B21" s="961"/>
      <c r="C21" s="566">
        <v>24</v>
      </c>
      <c r="D21" s="567">
        <v>17</v>
      </c>
      <c r="E21" s="568">
        <f t="shared" si="0"/>
        <v>70.833333333333329</v>
      </c>
      <c r="F21" s="569">
        <v>15</v>
      </c>
      <c r="G21" s="570">
        <v>5</v>
      </c>
      <c r="H21" s="568">
        <f t="shared" si="1"/>
        <v>33.333333333333336</v>
      </c>
      <c r="I21" s="569">
        <v>39</v>
      </c>
      <c r="J21" s="570">
        <v>22</v>
      </c>
      <c r="K21" s="568">
        <f t="shared" si="2"/>
        <v>56.410256410256409</v>
      </c>
    </row>
    <row r="22" spans="2:11" s="555" customFormat="1" ht="11.25" customHeight="1" x14ac:dyDescent="0.2">
      <c r="B22" s="960" t="s">
        <v>13</v>
      </c>
      <c r="C22" s="561">
        <v>436</v>
      </c>
      <c r="D22" s="562">
        <v>320</v>
      </c>
      <c r="E22" s="563">
        <f t="shared" si="0"/>
        <v>73.394495412844037</v>
      </c>
      <c r="F22" s="564">
        <v>0</v>
      </c>
      <c r="G22" s="565">
        <v>0</v>
      </c>
      <c r="H22" s="563"/>
      <c r="I22" s="564">
        <v>436</v>
      </c>
      <c r="J22" s="565">
        <v>320</v>
      </c>
      <c r="K22" s="563">
        <f t="shared" si="2"/>
        <v>73.394495412844037</v>
      </c>
    </row>
    <row r="23" spans="2:11" s="555" customFormat="1" ht="11.25" customHeight="1" x14ac:dyDescent="0.2">
      <c r="B23" s="961"/>
      <c r="C23" s="566">
        <v>178</v>
      </c>
      <c r="D23" s="567">
        <v>163</v>
      </c>
      <c r="E23" s="568">
        <f t="shared" si="0"/>
        <v>91.573033707865164</v>
      </c>
      <c r="F23" s="569">
        <v>0</v>
      </c>
      <c r="G23" s="570">
        <v>0</v>
      </c>
      <c r="H23" s="568"/>
      <c r="I23" s="569">
        <v>178</v>
      </c>
      <c r="J23" s="570">
        <v>163</v>
      </c>
      <c r="K23" s="568">
        <f t="shared" si="2"/>
        <v>91.573033707865164</v>
      </c>
    </row>
    <row r="24" spans="2:11" s="555" customFormat="1" ht="11.25" customHeight="1" x14ac:dyDescent="0.2">
      <c r="B24" s="960" t="s">
        <v>15</v>
      </c>
      <c r="C24" s="561">
        <v>361</v>
      </c>
      <c r="D24" s="562">
        <v>219</v>
      </c>
      <c r="E24" s="563">
        <f t="shared" si="0"/>
        <v>60.664819944598335</v>
      </c>
      <c r="F24" s="564">
        <v>176</v>
      </c>
      <c r="G24" s="565">
        <v>73</v>
      </c>
      <c r="H24" s="563">
        <f t="shared" si="1"/>
        <v>41.477272727272727</v>
      </c>
      <c r="I24" s="564">
        <v>537</v>
      </c>
      <c r="J24" s="565">
        <v>292</v>
      </c>
      <c r="K24" s="563">
        <f t="shared" si="2"/>
        <v>54.376163873370579</v>
      </c>
    </row>
    <row r="25" spans="2:11" s="555" customFormat="1" ht="11.25" customHeight="1" x14ac:dyDescent="0.2">
      <c r="B25" s="961"/>
      <c r="C25" s="566">
        <v>234</v>
      </c>
      <c r="D25" s="567">
        <v>185</v>
      </c>
      <c r="E25" s="568">
        <f t="shared" si="0"/>
        <v>79.059829059829056</v>
      </c>
      <c r="F25" s="569">
        <v>135</v>
      </c>
      <c r="G25" s="570">
        <v>62</v>
      </c>
      <c r="H25" s="568">
        <f t="shared" si="1"/>
        <v>45.925925925925924</v>
      </c>
      <c r="I25" s="569">
        <v>369</v>
      </c>
      <c r="J25" s="570">
        <v>247</v>
      </c>
      <c r="K25" s="568">
        <f t="shared" si="2"/>
        <v>66.937669376693762</v>
      </c>
    </row>
    <row r="26" spans="2:11" s="555" customFormat="1" ht="11.25" customHeight="1" x14ac:dyDescent="0.2">
      <c r="B26" s="960" t="s">
        <v>17</v>
      </c>
      <c r="C26" s="561">
        <v>292</v>
      </c>
      <c r="D26" s="562">
        <v>176</v>
      </c>
      <c r="E26" s="563">
        <f t="shared" si="0"/>
        <v>60.273972602739725</v>
      </c>
      <c r="F26" s="564">
        <v>0</v>
      </c>
      <c r="G26" s="565">
        <v>0</v>
      </c>
      <c r="H26" s="563"/>
      <c r="I26" s="564">
        <v>292</v>
      </c>
      <c r="J26" s="565">
        <v>176</v>
      </c>
      <c r="K26" s="563">
        <f t="shared" si="2"/>
        <v>60.273972602739725</v>
      </c>
    </row>
    <row r="27" spans="2:11" s="555" customFormat="1" ht="11.25" customHeight="1" x14ac:dyDescent="0.2">
      <c r="B27" s="961"/>
      <c r="C27" s="566">
        <v>188</v>
      </c>
      <c r="D27" s="567">
        <v>131</v>
      </c>
      <c r="E27" s="568">
        <f t="shared" si="0"/>
        <v>69.680851063829792</v>
      </c>
      <c r="F27" s="569">
        <v>0</v>
      </c>
      <c r="G27" s="570">
        <v>0</v>
      </c>
      <c r="H27" s="568"/>
      <c r="I27" s="569">
        <v>188</v>
      </c>
      <c r="J27" s="570">
        <v>131</v>
      </c>
      <c r="K27" s="568">
        <f t="shared" si="2"/>
        <v>69.680851063829792</v>
      </c>
    </row>
    <row r="28" spans="2:11" s="555" customFormat="1" ht="11.25" customHeight="1" x14ac:dyDescent="0.2">
      <c r="B28" s="969" t="s">
        <v>232</v>
      </c>
      <c r="C28" s="550">
        <v>1897</v>
      </c>
      <c r="D28" s="551">
        <v>1491</v>
      </c>
      <c r="E28" s="552">
        <f t="shared" si="0"/>
        <v>78.597785977859772</v>
      </c>
      <c r="F28" s="553">
        <v>0</v>
      </c>
      <c r="G28" s="554">
        <v>0</v>
      </c>
      <c r="H28" s="552"/>
      <c r="I28" s="553">
        <v>1897</v>
      </c>
      <c r="J28" s="554">
        <v>1491</v>
      </c>
      <c r="K28" s="552">
        <f t="shared" si="2"/>
        <v>78.597785977859772</v>
      </c>
    </row>
    <row r="29" spans="2:11" s="555" customFormat="1" ht="11.25" customHeight="1" x14ac:dyDescent="0.2">
      <c r="B29" s="970"/>
      <c r="C29" s="556">
        <v>1313</v>
      </c>
      <c r="D29" s="557">
        <v>1168</v>
      </c>
      <c r="E29" s="558">
        <f t="shared" si="0"/>
        <v>88.956587966488954</v>
      </c>
      <c r="F29" s="559">
        <v>0</v>
      </c>
      <c r="G29" s="560">
        <v>0</v>
      </c>
      <c r="H29" s="558"/>
      <c r="I29" s="559">
        <v>1313</v>
      </c>
      <c r="J29" s="560">
        <v>1168</v>
      </c>
      <c r="K29" s="558">
        <f t="shared" si="2"/>
        <v>88.956587966488954</v>
      </c>
    </row>
    <row r="30" spans="2:11" s="555" customFormat="1" ht="11.25" customHeight="1" x14ac:dyDescent="0.2">
      <c r="B30" s="960" t="s">
        <v>19</v>
      </c>
      <c r="C30" s="561">
        <v>51</v>
      </c>
      <c r="D30" s="562">
        <v>34</v>
      </c>
      <c r="E30" s="563">
        <f t="shared" si="0"/>
        <v>66.666666666666671</v>
      </c>
      <c r="F30" s="564">
        <v>0</v>
      </c>
      <c r="G30" s="565">
        <v>0</v>
      </c>
      <c r="H30" s="563"/>
      <c r="I30" s="564">
        <v>51</v>
      </c>
      <c r="J30" s="565">
        <v>34</v>
      </c>
      <c r="K30" s="563">
        <f t="shared" si="2"/>
        <v>66.666666666666671</v>
      </c>
    </row>
    <row r="31" spans="2:11" s="555" customFormat="1" ht="11.25" customHeight="1" x14ac:dyDescent="0.2">
      <c r="B31" s="961"/>
      <c r="C31" s="566">
        <v>39</v>
      </c>
      <c r="D31" s="567">
        <v>31</v>
      </c>
      <c r="E31" s="568">
        <f t="shared" si="0"/>
        <v>79.487179487179489</v>
      </c>
      <c r="F31" s="569">
        <v>0</v>
      </c>
      <c r="G31" s="570">
        <v>0</v>
      </c>
      <c r="H31" s="568"/>
      <c r="I31" s="569">
        <v>39</v>
      </c>
      <c r="J31" s="570">
        <v>31</v>
      </c>
      <c r="K31" s="568">
        <f t="shared" si="2"/>
        <v>79.487179487179489</v>
      </c>
    </row>
    <row r="32" spans="2:11" s="555" customFormat="1" ht="11.25" customHeight="1" x14ac:dyDescent="0.2">
      <c r="B32" s="960" t="s">
        <v>21</v>
      </c>
      <c r="C32" s="561">
        <v>210</v>
      </c>
      <c r="D32" s="562">
        <v>147</v>
      </c>
      <c r="E32" s="563">
        <f t="shared" si="0"/>
        <v>70</v>
      </c>
      <c r="F32" s="564">
        <v>0</v>
      </c>
      <c r="G32" s="565">
        <v>0</v>
      </c>
      <c r="H32" s="563"/>
      <c r="I32" s="564">
        <v>210</v>
      </c>
      <c r="J32" s="565">
        <v>147</v>
      </c>
      <c r="K32" s="563">
        <f t="shared" si="2"/>
        <v>70</v>
      </c>
    </row>
    <row r="33" spans="2:11" s="555" customFormat="1" ht="11.25" customHeight="1" x14ac:dyDescent="0.2">
      <c r="B33" s="961"/>
      <c r="C33" s="566">
        <v>144</v>
      </c>
      <c r="D33" s="567">
        <v>115</v>
      </c>
      <c r="E33" s="568">
        <f t="shared" si="0"/>
        <v>79.861111111111114</v>
      </c>
      <c r="F33" s="569">
        <v>0</v>
      </c>
      <c r="G33" s="570">
        <v>0</v>
      </c>
      <c r="H33" s="568"/>
      <c r="I33" s="569">
        <v>144</v>
      </c>
      <c r="J33" s="570">
        <v>115</v>
      </c>
      <c r="K33" s="568">
        <f t="shared" si="2"/>
        <v>79.861111111111114</v>
      </c>
    </row>
    <row r="34" spans="2:11" s="555" customFormat="1" ht="11.25" customHeight="1" x14ac:dyDescent="0.2">
      <c r="B34" s="960" t="s">
        <v>23</v>
      </c>
      <c r="C34" s="561">
        <v>134</v>
      </c>
      <c r="D34" s="562">
        <v>71</v>
      </c>
      <c r="E34" s="563">
        <f t="shared" si="0"/>
        <v>52.985074626865675</v>
      </c>
      <c r="F34" s="564">
        <v>0</v>
      </c>
      <c r="G34" s="565">
        <v>0</v>
      </c>
      <c r="H34" s="563"/>
      <c r="I34" s="564">
        <v>134</v>
      </c>
      <c r="J34" s="565">
        <v>71</v>
      </c>
      <c r="K34" s="563">
        <f t="shared" si="2"/>
        <v>52.985074626865675</v>
      </c>
    </row>
    <row r="35" spans="2:11" s="555" customFormat="1" ht="11.25" customHeight="1" x14ac:dyDescent="0.2">
      <c r="B35" s="961"/>
      <c r="C35" s="566">
        <v>107</v>
      </c>
      <c r="D35" s="567">
        <v>69</v>
      </c>
      <c r="E35" s="568">
        <f t="shared" si="0"/>
        <v>64.485981308411212</v>
      </c>
      <c r="F35" s="569">
        <v>0</v>
      </c>
      <c r="G35" s="570">
        <v>0</v>
      </c>
      <c r="H35" s="568"/>
      <c r="I35" s="569">
        <v>107</v>
      </c>
      <c r="J35" s="570">
        <v>69</v>
      </c>
      <c r="K35" s="568">
        <f t="shared" si="2"/>
        <v>64.485981308411212</v>
      </c>
    </row>
    <row r="36" spans="2:11" s="555" customFormat="1" ht="11.25" customHeight="1" x14ac:dyDescent="0.2">
      <c r="B36" s="960" t="s">
        <v>25</v>
      </c>
      <c r="C36" s="561">
        <v>450</v>
      </c>
      <c r="D36" s="562">
        <v>339</v>
      </c>
      <c r="E36" s="563">
        <f t="shared" si="0"/>
        <v>75.333333333333329</v>
      </c>
      <c r="F36" s="564">
        <v>0</v>
      </c>
      <c r="G36" s="565">
        <v>0</v>
      </c>
      <c r="H36" s="563"/>
      <c r="I36" s="564">
        <v>450</v>
      </c>
      <c r="J36" s="565">
        <v>339</v>
      </c>
      <c r="K36" s="563">
        <f t="shared" si="2"/>
        <v>75.333333333333329</v>
      </c>
    </row>
    <row r="37" spans="2:11" s="555" customFormat="1" ht="11.25" customHeight="1" x14ac:dyDescent="0.2">
      <c r="B37" s="961"/>
      <c r="C37" s="566">
        <v>252</v>
      </c>
      <c r="D37" s="567">
        <v>219</v>
      </c>
      <c r="E37" s="568">
        <f t="shared" si="0"/>
        <v>86.904761904761898</v>
      </c>
      <c r="F37" s="569">
        <v>0</v>
      </c>
      <c r="G37" s="570">
        <v>0</v>
      </c>
      <c r="H37" s="568"/>
      <c r="I37" s="569">
        <v>252</v>
      </c>
      <c r="J37" s="570">
        <v>219</v>
      </c>
      <c r="K37" s="568">
        <f t="shared" si="2"/>
        <v>86.904761904761898</v>
      </c>
    </row>
    <row r="38" spans="2:11" s="555" customFormat="1" ht="11.25" customHeight="1" x14ac:dyDescent="0.2">
      <c r="B38" s="971" t="s">
        <v>27</v>
      </c>
      <c r="C38" s="561">
        <v>435</v>
      </c>
      <c r="D38" s="562">
        <v>354</v>
      </c>
      <c r="E38" s="563">
        <f t="shared" si="0"/>
        <v>81.379310344827587</v>
      </c>
      <c r="F38" s="564">
        <v>0</v>
      </c>
      <c r="G38" s="565">
        <v>0</v>
      </c>
      <c r="H38" s="563"/>
      <c r="I38" s="564">
        <v>435</v>
      </c>
      <c r="J38" s="565">
        <v>354</v>
      </c>
      <c r="K38" s="563">
        <f t="shared" si="2"/>
        <v>81.379310344827587</v>
      </c>
    </row>
    <row r="39" spans="2:11" s="555" customFormat="1" ht="11.25" customHeight="1" x14ac:dyDescent="0.2">
      <c r="B39" s="961"/>
      <c r="C39" s="566">
        <v>286</v>
      </c>
      <c r="D39" s="567">
        <v>270</v>
      </c>
      <c r="E39" s="568">
        <f t="shared" si="0"/>
        <v>94.4055944055944</v>
      </c>
      <c r="F39" s="569">
        <v>0</v>
      </c>
      <c r="G39" s="570">
        <v>0</v>
      </c>
      <c r="H39" s="568"/>
      <c r="I39" s="569">
        <v>286</v>
      </c>
      <c r="J39" s="570">
        <v>270</v>
      </c>
      <c r="K39" s="568">
        <f t="shared" si="2"/>
        <v>94.4055944055944</v>
      </c>
    </row>
    <row r="40" spans="2:11" s="555" customFormat="1" ht="11.25" customHeight="1" x14ac:dyDescent="0.2">
      <c r="B40" s="960" t="s">
        <v>29</v>
      </c>
      <c r="C40" s="561">
        <v>193</v>
      </c>
      <c r="D40" s="562">
        <v>168</v>
      </c>
      <c r="E40" s="563">
        <f t="shared" si="0"/>
        <v>87.046632124352328</v>
      </c>
      <c r="F40" s="564">
        <v>0</v>
      </c>
      <c r="G40" s="565">
        <v>0</v>
      </c>
      <c r="H40" s="563"/>
      <c r="I40" s="564">
        <v>193</v>
      </c>
      <c r="J40" s="565">
        <v>168</v>
      </c>
      <c r="K40" s="563">
        <f t="shared" si="2"/>
        <v>87.046632124352328</v>
      </c>
    </row>
    <row r="41" spans="2:11" s="555" customFormat="1" ht="11.25" customHeight="1" x14ac:dyDescent="0.2">
      <c r="B41" s="961"/>
      <c r="C41" s="566">
        <v>169</v>
      </c>
      <c r="D41" s="567">
        <v>158</v>
      </c>
      <c r="E41" s="568">
        <f t="shared" si="0"/>
        <v>93.491124260355036</v>
      </c>
      <c r="F41" s="569">
        <v>0</v>
      </c>
      <c r="G41" s="570">
        <v>0</v>
      </c>
      <c r="H41" s="568"/>
      <c r="I41" s="569">
        <v>169</v>
      </c>
      <c r="J41" s="570">
        <v>158</v>
      </c>
      <c r="K41" s="568">
        <f t="shared" si="2"/>
        <v>93.491124260355036</v>
      </c>
    </row>
    <row r="42" spans="2:11" s="555" customFormat="1" ht="11.25" customHeight="1" x14ac:dyDescent="0.2">
      <c r="B42" s="960" t="s">
        <v>31</v>
      </c>
      <c r="C42" s="561">
        <v>254</v>
      </c>
      <c r="D42" s="562">
        <v>198</v>
      </c>
      <c r="E42" s="563">
        <f t="shared" si="0"/>
        <v>77.952755905511808</v>
      </c>
      <c r="F42" s="564">
        <v>0</v>
      </c>
      <c r="G42" s="565">
        <v>0</v>
      </c>
      <c r="H42" s="563"/>
      <c r="I42" s="564">
        <v>254</v>
      </c>
      <c r="J42" s="565">
        <v>198</v>
      </c>
      <c r="K42" s="563">
        <f t="shared" si="2"/>
        <v>77.952755905511808</v>
      </c>
    </row>
    <row r="43" spans="2:11" s="555" customFormat="1" ht="11.25" customHeight="1" x14ac:dyDescent="0.2">
      <c r="B43" s="961"/>
      <c r="C43" s="566">
        <v>199</v>
      </c>
      <c r="D43" s="567">
        <v>171</v>
      </c>
      <c r="E43" s="568">
        <f t="shared" si="0"/>
        <v>85.929648241206024</v>
      </c>
      <c r="F43" s="569">
        <v>0</v>
      </c>
      <c r="G43" s="570">
        <v>0</v>
      </c>
      <c r="H43" s="568"/>
      <c r="I43" s="569">
        <v>199</v>
      </c>
      <c r="J43" s="570">
        <v>171</v>
      </c>
      <c r="K43" s="568">
        <f t="shared" si="2"/>
        <v>85.929648241206024</v>
      </c>
    </row>
    <row r="44" spans="2:11" s="555" customFormat="1" ht="11.25" customHeight="1" x14ac:dyDescent="0.2">
      <c r="B44" s="960" t="s">
        <v>33</v>
      </c>
      <c r="C44" s="561">
        <v>170</v>
      </c>
      <c r="D44" s="562">
        <v>131</v>
      </c>
      <c r="E44" s="563">
        <f t="shared" si="0"/>
        <v>77.058823529411768</v>
      </c>
      <c r="F44" s="564">
        <v>0</v>
      </c>
      <c r="G44" s="565">
        <v>0</v>
      </c>
      <c r="H44" s="563"/>
      <c r="I44" s="564">
        <v>170</v>
      </c>
      <c r="J44" s="565">
        <v>131</v>
      </c>
      <c r="K44" s="563">
        <f t="shared" si="2"/>
        <v>77.058823529411768</v>
      </c>
    </row>
    <row r="45" spans="2:11" s="555" customFormat="1" ht="11.25" customHeight="1" x14ac:dyDescent="0.2">
      <c r="B45" s="961"/>
      <c r="C45" s="566">
        <v>117</v>
      </c>
      <c r="D45" s="567">
        <v>115</v>
      </c>
      <c r="E45" s="568">
        <f t="shared" si="0"/>
        <v>98.290598290598297</v>
      </c>
      <c r="F45" s="569">
        <v>0</v>
      </c>
      <c r="G45" s="570">
        <v>0</v>
      </c>
      <c r="H45" s="568"/>
      <c r="I45" s="569">
        <v>117</v>
      </c>
      <c r="J45" s="570">
        <v>115</v>
      </c>
      <c r="K45" s="568">
        <f t="shared" si="2"/>
        <v>98.290598290598297</v>
      </c>
    </row>
    <row r="46" spans="2:11" s="555" customFormat="1" ht="11.25" customHeight="1" x14ac:dyDescent="0.2">
      <c r="B46" s="969" t="s">
        <v>234</v>
      </c>
      <c r="C46" s="550">
        <v>1495</v>
      </c>
      <c r="D46" s="551">
        <v>1152</v>
      </c>
      <c r="E46" s="552">
        <f t="shared" si="0"/>
        <v>77.056856187290975</v>
      </c>
      <c r="F46" s="553">
        <v>105</v>
      </c>
      <c r="G46" s="554">
        <v>69</v>
      </c>
      <c r="H46" s="552">
        <f t="shared" si="1"/>
        <v>65.714285714285708</v>
      </c>
      <c r="I46" s="553">
        <v>1600</v>
      </c>
      <c r="J46" s="554">
        <v>1221</v>
      </c>
      <c r="K46" s="552">
        <f t="shared" si="2"/>
        <v>76.3125</v>
      </c>
    </row>
    <row r="47" spans="2:11" s="555" customFormat="1" ht="11.25" customHeight="1" x14ac:dyDescent="0.2">
      <c r="B47" s="970"/>
      <c r="C47" s="556">
        <v>1002</v>
      </c>
      <c r="D47" s="557">
        <v>858</v>
      </c>
      <c r="E47" s="558">
        <f t="shared" si="0"/>
        <v>85.628742514970057</v>
      </c>
      <c r="F47" s="559">
        <v>80</v>
      </c>
      <c r="G47" s="560">
        <v>52</v>
      </c>
      <c r="H47" s="558">
        <f t="shared" si="1"/>
        <v>65</v>
      </c>
      <c r="I47" s="559">
        <v>1082</v>
      </c>
      <c r="J47" s="560">
        <v>910</v>
      </c>
      <c r="K47" s="558">
        <f t="shared" si="2"/>
        <v>84.103512014787427</v>
      </c>
    </row>
    <row r="48" spans="2:11" s="555" customFormat="1" ht="11.25" customHeight="1" x14ac:dyDescent="0.2">
      <c r="B48" s="960" t="s">
        <v>35</v>
      </c>
      <c r="C48" s="561">
        <v>376</v>
      </c>
      <c r="D48" s="562">
        <v>167</v>
      </c>
      <c r="E48" s="563">
        <f t="shared" si="0"/>
        <v>44.414893617021278</v>
      </c>
      <c r="F48" s="564">
        <v>0</v>
      </c>
      <c r="G48" s="565">
        <v>0</v>
      </c>
      <c r="H48" s="563"/>
      <c r="I48" s="564">
        <v>376</v>
      </c>
      <c r="J48" s="565">
        <v>167</v>
      </c>
      <c r="K48" s="563">
        <f t="shared" si="2"/>
        <v>44.414893617021278</v>
      </c>
    </row>
    <row r="49" spans="2:11" s="555" customFormat="1" ht="11.25" customHeight="1" x14ac:dyDescent="0.2">
      <c r="B49" s="961"/>
      <c r="C49" s="566">
        <v>246</v>
      </c>
      <c r="D49" s="567">
        <v>143</v>
      </c>
      <c r="E49" s="568">
        <f t="shared" si="0"/>
        <v>58.130081300813011</v>
      </c>
      <c r="F49" s="569">
        <v>0</v>
      </c>
      <c r="G49" s="570">
        <v>0</v>
      </c>
      <c r="H49" s="568"/>
      <c r="I49" s="569">
        <v>246</v>
      </c>
      <c r="J49" s="570">
        <v>143</v>
      </c>
      <c r="K49" s="568">
        <f t="shared" si="2"/>
        <v>58.130081300813011</v>
      </c>
    </row>
    <row r="50" spans="2:11" s="555" customFormat="1" ht="11.25" customHeight="1" x14ac:dyDescent="0.2">
      <c r="B50" s="960" t="s">
        <v>37</v>
      </c>
      <c r="C50" s="561">
        <v>309</v>
      </c>
      <c r="D50" s="562">
        <v>235</v>
      </c>
      <c r="E50" s="563">
        <f t="shared" si="0"/>
        <v>76.051779935275079</v>
      </c>
      <c r="F50" s="564">
        <v>0</v>
      </c>
      <c r="G50" s="565">
        <v>0</v>
      </c>
      <c r="H50" s="563"/>
      <c r="I50" s="564">
        <v>309</v>
      </c>
      <c r="J50" s="565">
        <v>235</v>
      </c>
      <c r="K50" s="563">
        <f t="shared" si="2"/>
        <v>76.051779935275079</v>
      </c>
    </row>
    <row r="51" spans="2:11" s="555" customFormat="1" ht="11.25" customHeight="1" x14ac:dyDescent="0.2">
      <c r="B51" s="961"/>
      <c r="C51" s="566">
        <v>209</v>
      </c>
      <c r="D51" s="567">
        <v>179</v>
      </c>
      <c r="E51" s="568">
        <f t="shared" si="0"/>
        <v>85.645933014354071</v>
      </c>
      <c r="F51" s="569">
        <v>0</v>
      </c>
      <c r="G51" s="570">
        <v>0</v>
      </c>
      <c r="H51" s="568"/>
      <c r="I51" s="569">
        <v>209</v>
      </c>
      <c r="J51" s="570">
        <v>179</v>
      </c>
      <c r="K51" s="568">
        <f t="shared" si="2"/>
        <v>85.645933014354071</v>
      </c>
    </row>
    <row r="52" spans="2:11" s="555" customFormat="1" ht="11.25" customHeight="1" x14ac:dyDescent="0.2">
      <c r="B52" s="960" t="s">
        <v>39</v>
      </c>
      <c r="C52" s="561">
        <v>284</v>
      </c>
      <c r="D52" s="562">
        <v>179</v>
      </c>
      <c r="E52" s="563">
        <f t="shared" si="0"/>
        <v>63.028169014084504</v>
      </c>
      <c r="F52" s="564">
        <v>81</v>
      </c>
      <c r="G52" s="565">
        <v>34</v>
      </c>
      <c r="H52" s="563">
        <f t="shared" si="1"/>
        <v>41.97530864197531</v>
      </c>
      <c r="I52" s="564">
        <v>365</v>
      </c>
      <c r="J52" s="565">
        <v>213</v>
      </c>
      <c r="K52" s="563">
        <f t="shared" si="2"/>
        <v>58.356164383561641</v>
      </c>
    </row>
    <row r="53" spans="2:11" s="555" customFormat="1" ht="11.25" customHeight="1" x14ac:dyDescent="0.2">
      <c r="B53" s="961"/>
      <c r="C53" s="566">
        <v>159</v>
      </c>
      <c r="D53" s="567">
        <v>128</v>
      </c>
      <c r="E53" s="568">
        <f t="shared" si="0"/>
        <v>80.503144654088047</v>
      </c>
      <c r="F53" s="569">
        <v>62</v>
      </c>
      <c r="G53" s="570">
        <v>23</v>
      </c>
      <c r="H53" s="568">
        <f t="shared" si="1"/>
        <v>37.096774193548384</v>
      </c>
      <c r="I53" s="569">
        <v>221</v>
      </c>
      <c r="J53" s="570">
        <v>151</v>
      </c>
      <c r="K53" s="568">
        <f t="shared" si="2"/>
        <v>68.325791855203619</v>
      </c>
    </row>
    <row r="54" spans="2:11" s="555" customFormat="1" ht="11.25" customHeight="1" x14ac:dyDescent="0.2">
      <c r="B54" s="960" t="s">
        <v>41</v>
      </c>
      <c r="C54" s="561">
        <v>294</v>
      </c>
      <c r="D54" s="562">
        <v>177</v>
      </c>
      <c r="E54" s="563">
        <f t="shared" si="0"/>
        <v>60.204081632653065</v>
      </c>
      <c r="F54" s="564">
        <v>0</v>
      </c>
      <c r="G54" s="565">
        <v>0</v>
      </c>
      <c r="H54" s="563"/>
      <c r="I54" s="564">
        <v>294</v>
      </c>
      <c r="J54" s="565">
        <v>177</v>
      </c>
      <c r="K54" s="563">
        <f t="shared" si="2"/>
        <v>60.204081632653065</v>
      </c>
    </row>
    <row r="55" spans="2:11" s="555" customFormat="1" ht="11.25" customHeight="1" x14ac:dyDescent="0.2">
      <c r="B55" s="961"/>
      <c r="C55" s="566">
        <v>214</v>
      </c>
      <c r="D55" s="567">
        <v>145</v>
      </c>
      <c r="E55" s="568">
        <f t="shared" si="0"/>
        <v>67.757009345794387</v>
      </c>
      <c r="F55" s="569">
        <v>0</v>
      </c>
      <c r="G55" s="570">
        <v>0</v>
      </c>
      <c r="H55" s="568"/>
      <c r="I55" s="569">
        <v>214</v>
      </c>
      <c r="J55" s="570">
        <v>145</v>
      </c>
      <c r="K55" s="568">
        <f t="shared" si="2"/>
        <v>67.757009345794387</v>
      </c>
    </row>
    <row r="56" spans="2:11" s="555" customFormat="1" ht="11.25" customHeight="1" x14ac:dyDescent="0.2">
      <c r="B56" s="960" t="s">
        <v>43</v>
      </c>
      <c r="C56" s="561">
        <v>96</v>
      </c>
      <c r="D56" s="562">
        <v>70</v>
      </c>
      <c r="E56" s="563">
        <f t="shared" si="0"/>
        <v>72.916666666666671</v>
      </c>
      <c r="F56" s="564">
        <v>24</v>
      </c>
      <c r="G56" s="565">
        <v>12</v>
      </c>
      <c r="H56" s="563">
        <f t="shared" si="1"/>
        <v>50</v>
      </c>
      <c r="I56" s="564">
        <v>120</v>
      </c>
      <c r="J56" s="565">
        <v>82</v>
      </c>
      <c r="K56" s="563">
        <f t="shared" si="2"/>
        <v>68.333333333333329</v>
      </c>
    </row>
    <row r="57" spans="2:11" s="555" customFormat="1" ht="11.25" customHeight="1" x14ac:dyDescent="0.2">
      <c r="B57" s="961"/>
      <c r="C57" s="566">
        <v>70</v>
      </c>
      <c r="D57" s="567">
        <v>58</v>
      </c>
      <c r="E57" s="568">
        <f t="shared" si="0"/>
        <v>82.857142857142861</v>
      </c>
      <c r="F57" s="569">
        <v>18</v>
      </c>
      <c r="G57" s="570">
        <v>10</v>
      </c>
      <c r="H57" s="568">
        <f t="shared" si="1"/>
        <v>55.555555555555557</v>
      </c>
      <c r="I57" s="569">
        <v>88</v>
      </c>
      <c r="J57" s="570">
        <v>68</v>
      </c>
      <c r="K57" s="568">
        <f t="shared" si="2"/>
        <v>77.272727272727266</v>
      </c>
    </row>
    <row r="58" spans="2:11" s="555" customFormat="1" ht="11.25" customHeight="1" x14ac:dyDescent="0.2">
      <c r="B58" s="960" t="s">
        <v>46</v>
      </c>
      <c r="C58" s="561">
        <v>95</v>
      </c>
      <c r="D58" s="562">
        <v>70</v>
      </c>
      <c r="E58" s="563">
        <f t="shared" si="0"/>
        <v>73.684210526315795</v>
      </c>
      <c r="F58" s="564">
        <v>0</v>
      </c>
      <c r="G58" s="565">
        <v>0</v>
      </c>
      <c r="H58" s="563"/>
      <c r="I58" s="564">
        <v>95</v>
      </c>
      <c r="J58" s="565">
        <v>70</v>
      </c>
      <c r="K58" s="563">
        <f t="shared" si="2"/>
        <v>73.684210526315795</v>
      </c>
    </row>
    <row r="59" spans="2:11" s="555" customFormat="1" ht="11.25" customHeight="1" x14ac:dyDescent="0.2">
      <c r="B59" s="961"/>
      <c r="C59" s="566">
        <v>72</v>
      </c>
      <c r="D59" s="567">
        <v>58</v>
      </c>
      <c r="E59" s="568">
        <f t="shared" si="0"/>
        <v>80.555555555555557</v>
      </c>
      <c r="F59" s="569">
        <v>0</v>
      </c>
      <c r="G59" s="570">
        <v>0</v>
      </c>
      <c r="H59" s="568"/>
      <c r="I59" s="569">
        <v>72</v>
      </c>
      <c r="J59" s="570">
        <v>58</v>
      </c>
      <c r="K59" s="568">
        <f t="shared" si="2"/>
        <v>80.555555555555557</v>
      </c>
    </row>
    <row r="60" spans="2:11" s="555" customFormat="1" ht="11.25" customHeight="1" x14ac:dyDescent="0.2">
      <c r="B60" s="960" t="s">
        <v>48</v>
      </c>
      <c r="C60" s="561">
        <v>41</v>
      </c>
      <c r="D60" s="562">
        <v>29</v>
      </c>
      <c r="E60" s="563">
        <f t="shared" si="0"/>
        <v>70.731707317073173</v>
      </c>
      <c r="F60" s="564">
        <v>0</v>
      </c>
      <c r="G60" s="565">
        <v>0</v>
      </c>
      <c r="H60" s="563"/>
      <c r="I60" s="564">
        <v>41</v>
      </c>
      <c r="J60" s="565">
        <v>29</v>
      </c>
      <c r="K60" s="563">
        <f t="shared" si="2"/>
        <v>70.731707317073173</v>
      </c>
    </row>
    <row r="61" spans="2:11" s="555" customFormat="1" ht="11.25" customHeight="1" x14ac:dyDescent="0.2">
      <c r="B61" s="961"/>
      <c r="C61" s="566">
        <v>32</v>
      </c>
      <c r="D61" s="567">
        <v>28</v>
      </c>
      <c r="E61" s="568">
        <f t="shared" si="0"/>
        <v>87.5</v>
      </c>
      <c r="F61" s="569">
        <v>0</v>
      </c>
      <c r="G61" s="570">
        <v>0</v>
      </c>
      <c r="H61" s="568"/>
      <c r="I61" s="569">
        <v>32</v>
      </c>
      <c r="J61" s="570">
        <v>28</v>
      </c>
      <c r="K61" s="568">
        <f t="shared" si="2"/>
        <v>87.5</v>
      </c>
    </row>
    <row r="62" spans="2:11" s="555" customFormat="1" ht="11.25" customHeight="1" x14ac:dyDescent="0.2">
      <c r="B62" s="969" t="s">
        <v>236</v>
      </c>
      <c r="C62" s="550">
        <v>557</v>
      </c>
      <c r="D62" s="551">
        <v>484</v>
      </c>
      <c r="E62" s="552">
        <f t="shared" si="0"/>
        <v>86.894075403949728</v>
      </c>
      <c r="F62" s="553">
        <v>169</v>
      </c>
      <c r="G62" s="554">
        <v>106</v>
      </c>
      <c r="H62" s="552">
        <f t="shared" si="1"/>
        <v>62.721893491124263</v>
      </c>
      <c r="I62" s="553">
        <v>726</v>
      </c>
      <c r="J62" s="554">
        <v>590</v>
      </c>
      <c r="K62" s="552">
        <f t="shared" si="2"/>
        <v>81.267217630853992</v>
      </c>
    </row>
    <row r="63" spans="2:11" s="555" customFormat="1" ht="11.25" customHeight="1" x14ac:dyDescent="0.2">
      <c r="B63" s="970"/>
      <c r="C63" s="556">
        <v>495</v>
      </c>
      <c r="D63" s="557">
        <v>455</v>
      </c>
      <c r="E63" s="558">
        <f t="shared" si="0"/>
        <v>91.919191919191917</v>
      </c>
      <c r="F63" s="559">
        <v>138</v>
      </c>
      <c r="G63" s="560">
        <v>89</v>
      </c>
      <c r="H63" s="558">
        <f t="shared" si="1"/>
        <v>64.492753623188406</v>
      </c>
      <c r="I63" s="559">
        <v>633</v>
      </c>
      <c r="J63" s="560">
        <v>544</v>
      </c>
      <c r="K63" s="558">
        <f t="shared" si="2"/>
        <v>85.939968404423382</v>
      </c>
    </row>
    <row r="64" spans="2:11" s="555" customFormat="1" ht="11.25" customHeight="1" x14ac:dyDescent="0.2">
      <c r="B64" s="960" t="s">
        <v>50</v>
      </c>
      <c r="C64" s="561">
        <v>106</v>
      </c>
      <c r="D64" s="562">
        <v>102</v>
      </c>
      <c r="E64" s="563">
        <f t="shared" si="0"/>
        <v>96.226415094339629</v>
      </c>
      <c r="F64" s="564">
        <v>68</v>
      </c>
      <c r="G64" s="565">
        <v>47</v>
      </c>
      <c r="H64" s="563">
        <f t="shared" si="1"/>
        <v>69.117647058823536</v>
      </c>
      <c r="I64" s="564">
        <v>174</v>
      </c>
      <c r="J64" s="565">
        <v>149</v>
      </c>
      <c r="K64" s="563">
        <f t="shared" si="2"/>
        <v>85.632183908045974</v>
      </c>
    </row>
    <row r="65" spans="2:11" s="555" customFormat="1" ht="11.25" customHeight="1" x14ac:dyDescent="0.2">
      <c r="B65" s="961"/>
      <c r="C65" s="566">
        <v>99</v>
      </c>
      <c r="D65" s="567">
        <v>96</v>
      </c>
      <c r="E65" s="568">
        <f t="shared" si="0"/>
        <v>96.969696969696969</v>
      </c>
      <c r="F65" s="569">
        <v>62</v>
      </c>
      <c r="G65" s="570">
        <v>43</v>
      </c>
      <c r="H65" s="568">
        <f t="shared" si="1"/>
        <v>69.354838709677423</v>
      </c>
      <c r="I65" s="569">
        <v>161</v>
      </c>
      <c r="J65" s="570">
        <v>139</v>
      </c>
      <c r="K65" s="568">
        <f t="shared" si="2"/>
        <v>86.33540372670808</v>
      </c>
    </row>
    <row r="66" spans="2:11" s="555" customFormat="1" ht="11.25" customHeight="1" x14ac:dyDescent="0.2">
      <c r="B66" s="960" t="s">
        <v>52</v>
      </c>
      <c r="C66" s="561">
        <v>207</v>
      </c>
      <c r="D66" s="562">
        <v>164</v>
      </c>
      <c r="E66" s="563">
        <f t="shared" si="0"/>
        <v>79.227053140096615</v>
      </c>
      <c r="F66" s="564">
        <v>52</v>
      </c>
      <c r="G66" s="565">
        <v>32</v>
      </c>
      <c r="H66" s="563">
        <f t="shared" si="1"/>
        <v>61.53846153846154</v>
      </c>
      <c r="I66" s="564">
        <v>259</v>
      </c>
      <c r="J66" s="565">
        <v>196</v>
      </c>
      <c r="K66" s="563">
        <f t="shared" si="2"/>
        <v>75.675675675675677</v>
      </c>
    </row>
    <row r="67" spans="2:11" s="555" customFormat="1" ht="11.25" customHeight="1" x14ac:dyDescent="0.2">
      <c r="B67" s="961"/>
      <c r="C67" s="566">
        <v>170</v>
      </c>
      <c r="D67" s="567">
        <v>155</v>
      </c>
      <c r="E67" s="568">
        <f t="shared" si="0"/>
        <v>91.17647058823529</v>
      </c>
      <c r="F67" s="569">
        <v>38</v>
      </c>
      <c r="G67" s="570">
        <v>25</v>
      </c>
      <c r="H67" s="568">
        <f t="shared" si="1"/>
        <v>65.78947368421052</v>
      </c>
      <c r="I67" s="569">
        <v>208</v>
      </c>
      <c r="J67" s="570">
        <v>180</v>
      </c>
      <c r="K67" s="568">
        <f t="shared" si="2"/>
        <v>86.538461538461533</v>
      </c>
    </row>
    <row r="68" spans="2:11" s="555" customFormat="1" ht="11.25" customHeight="1" x14ac:dyDescent="0.2">
      <c r="B68" s="960" t="s">
        <v>54</v>
      </c>
      <c r="C68" s="561">
        <v>112</v>
      </c>
      <c r="D68" s="562">
        <v>95</v>
      </c>
      <c r="E68" s="563">
        <f t="shared" si="0"/>
        <v>84.821428571428569</v>
      </c>
      <c r="F68" s="564">
        <v>0</v>
      </c>
      <c r="G68" s="565">
        <v>0</v>
      </c>
      <c r="H68" s="563"/>
      <c r="I68" s="564">
        <v>112</v>
      </c>
      <c r="J68" s="565">
        <v>95</v>
      </c>
      <c r="K68" s="563">
        <f t="shared" si="2"/>
        <v>84.821428571428569</v>
      </c>
    </row>
    <row r="69" spans="2:11" s="555" customFormat="1" ht="11.25" customHeight="1" x14ac:dyDescent="0.2">
      <c r="B69" s="961"/>
      <c r="C69" s="566">
        <v>105</v>
      </c>
      <c r="D69" s="567">
        <v>92</v>
      </c>
      <c r="E69" s="568">
        <f t="shared" si="0"/>
        <v>87.61904761904762</v>
      </c>
      <c r="F69" s="569">
        <v>0</v>
      </c>
      <c r="G69" s="570">
        <v>0</v>
      </c>
      <c r="H69" s="568"/>
      <c r="I69" s="569">
        <v>105</v>
      </c>
      <c r="J69" s="570">
        <v>92</v>
      </c>
      <c r="K69" s="568">
        <f t="shared" si="2"/>
        <v>87.61904761904762</v>
      </c>
    </row>
    <row r="70" spans="2:11" s="555" customFormat="1" ht="11.25" customHeight="1" x14ac:dyDescent="0.2">
      <c r="B70" s="971" t="s">
        <v>56</v>
      </c>
      <c r="C70" s="561">
        <v>67</v>
      </c>
      <c r="D70" s="562">
        <v>61</v>
      </c>
      <c r="E70" s="563">
        <f t="shared" si="0"/>
        <v>91.044776119402982</v>
      </c>
      <c r="F70" s="564">
        <v>2</v>
      </c>
      <c r="G70" s="565">
        <v>1</v>
      </c>
      <c r="H70" s="563">
        <f t="shared" si="1"/>
        <v>50</v>
      </c>
      <c r="I70" s="564">
        <v>69</v>
      </c>
      <c r="J70" s="565">
        <v>62</v>
      </c>
      <c r="K70" s="563">
        <f t="shared" si="2"/>
        <v>89.85507246376811</v>
      </c>
    </row>
    <row r="71" spans="2:11" s="555" customFormat="1" ht="11.25" customHeight="1" x14ac:dyDescent="0.2">
      <c r="B71" s="961"/>
      <c r="C71" s="566">
        <v>64</v>
      </c>
      <c r="D71" s="567">
        <v>57</v>
      </c>
      <c r="E71" s="568">
        <f t="shared" si="0"/>
        <v>89.0625</v>
      </c>
      <c r="F71" s="569">
        <v>0</v>
      </c>
      <c r="G71" s="570">
        <v>0</v>
      </c>
      <c r="H71" s="568"/>
      <c r="I71" s="569">
        <v>64</v>
      </c>
      <c r="J71" s="570">
        <v>57</v>
      </c>
      <c r="K71" s="568">
        <f t="shared" si="2"/>
        <v>89.0625</v>
      </c>
    </row>
    <row r="72" spans="2:11" s="555" customFormat="1" ht="11.25" customHeight="1" x14ac:dyDescent="0.2">
      <c r="B72" s="960" t="s">
        <v>58</v>
      </c>
      <c r="C72" s="571">
        <v>41</v>
      </c>
      <c r="D72" s="572">
        <v>34</v>
      </c>
      <c r="E72" s="573">
        <f t="shared" si="0"/>
        <v>82.926829268292678</v>
      </c>
      <c r="F72" s="574">
        <v>33</v>
      </c>
      <c r="G72" s="575">
        <v>13</v>
      </c>
      <c r="H72" s="573">
        <f t="shared" si="1"/>
        <v>39.393939393939391</v>
      </c>
      <c r="I72" s="574">
        <v>74</v>
      </c>
      <c r="J72" s="575">
        <v>47</v>
      </c>
      <c r="K72" s="573">
        <f t="shared" si="2"/>
        <v>63.513513513513516</v>
      </c>
    </row>
    <row r="73" spans="2:11" s="555" customFormat="1" ht="11.25" customHeight="1" x14ac:dyDescent="0.2">
      <c r="B73" s="961"/>
      <c r="C73" s="566">
        <v>33</v>
      </c>
      <c r="D73" s="567">
        <v>28</v>
      </c>
      <c r="E73" s="568">
        <f t="shared" si="0"/>
        <v>84.848484848484844</v>
      </c>
      <c r="F73" s="569">
        <v>25</v>
      </c>
      <c r="G73" s="570">
        <v>11</v>
      </c>
      <c r="H73" s="568">
        <f t="shared" si="1"/>
        <v>44</v>
      </c>
      <c r="I73" s="569">
        <v>58</v>
      </c>
      <c r="J73" s="570">
        <v>39</v>
      </c>
      <c r="K73" s="568">
        <f t="shared" si="2"/>
        <v>67.241379310344826</v>
      </c>
    </row>
    <row r="74" spans="2:11" s="555" customFormat="1" ht="11.25" customHeight="1" x14ac:dyDescent="0.2">
      <c r="B74" s="971" t="s">
        <v>60</v>
      </c>
      <c r="C74" s="561">
        <v>24</v>
      </c>
      <c r="D74" s="562">
        <v>20</v>
      </c>
      <c r="E74" s="563">
        <f t="shared" ref="E74:E137" si="3">D74*100/C74</f>
        <v>83.333333333333329</v>
      </c>
      <c r="F74" s="564">
        <v>14</v>
      </c>
      <c r="G74" s="565">
        <v>4</v>
      </c>
      <c r="H74" s="563">
        <f t="shared" ref="H74:H137" si="4">G74*100/F74</f>
        <v>28.571428571428573</v>
      </c>
      <c r="I74" s="564">
        <v>38</v>
      </c>
      <c r="J74" s="565">
        <v>24</v>
      </c>
      <c r="K74" s="563">
        <f t="shared" ref="K74:K137" si="5">J74*100/I74</f>
        <v>63.157894736842103</v>
      </c>
    </row>
    <row r="75" spans="2:11" s="555" customFormat="1" ht="11.25" customHeight="1" x14ac:dyDescent="0.2">
      <c r="B75" s="972"/>
      <c r="C75" s="566">
        <v>24</v>
      </c>
      <c r="D75" s="567">
        <v>20</v>
      </c>
      <c r="E75" s="568">
        <f t="shared" si="3"/>
        <v>83.333333333333329</v>
      </c>
      <c r="F75" s="569">
        <v>13</v>
      </c>
      <c r="G75" s="570">
        <v>4</v>
      </c>
      <c r="H75" s="568">
        <f t="shared" si="4"/>
        <v>30.76923076923077</v>
      </c>
      <c r="I75" s="569">
        <v>37</v>
      </c>
      <c r="J75" s="570">
        <v>24</v>
      </c>
      <c r="K75" s="568">
        <f t="shared" si="5"/>
        <v>64.86486486486487</v>
      </c>
    </row>
    <row r="76" spans="2:11" s="555" customFormat="1" ht="11.25" customHeight="1" x14ac:dyDescent="0.2">
      <c r="B76" s="969" t="s">
        <v>238</v>
      </c>
      <c r="C76" s="550">
        <v>192</v>
      </c>
      <c r="D76" s="551">
        <v>149</v>
      </c>
      <c r="E76" s="552">
        <f t="shared" si="3"/>
        <v>77.604166666666671</v>
      </c>
      <c r="F76" s="553">
        <v>114</v>
      </c>
      <c r="G76" s="554">
        <v>78</v>
      </c>
      <c r="H76" s="552">
        <f t="shared" si="4"/>
        <v>68.421052631578945</v>
      </c>
      <c r="I76" s="553">
        <v>306</v>
      </c>
      <c r="J76" s="554">
        <v>227</v>
      </c>
      <c r="K76" s="552">
        <f t="shared" si="5"/>
        <v>74.183006535947712</v>
      </c>
    </row>
    <row r="77" spans="2:11" s="555" customFormat="1" ht="11.25" customHeight="1" x14ac:dyDescent="0.2">
      <c r="B77" s="970"/>
      <c r="C77" s="556">
        <v>172</v>
      </c>
      <c r="D77" s="557">
        <v>141</v>
      </c>
      <c r="E77" s="558">
        <f t="shared" si="3"/>
        <v>81.976744186046517</v>
      </c>
      <c r="F77" s="559">
        <v>102</v>
      </c>
      <c r="G77" s="560">
        <v>72</v>
      </c>
      <c r="H77" s="558">
        <f t="shared" si="4"/>
        <v>70.588235294117652</v>
      </c>
      <c r="I77" s="559">
        <v>274</v>
      </c>
      <c r="J77" s="560">
        <v>213</v>
      </c>
      <c r="K77" s="558">
        <f t="shared" si="5"/>
        <v>77.737226277372258</v>
      </c>
    </row>
    <row r="78" spans="2:11" s="555" customFormat="1" ht="11.25" customHeight="1" x14ac:dyDescent="0.2">
      <c r="B78" s="960" t="s">
        <v>62</v>
      </c>
      <c r="C78" s="561">
        <v>7</v>
      </c>
      <c r="D78" s="562">
        <v>4</v>
      </c>
      <c r="E78" s="563">
        <f t="shared" si="3"/>
        <v>57.142857142857146</v>
      </c>
      <c r="F78" s="564">
        <v>7</v>
      </c>
      <c r="G78" s="565">
        <v>3</v>
      </c>
      <c r="H78" s="563">
        <f t="shared" si="4"/>
        <v>42.857142857142854</v>
      </c>
      <c r="I78" s="564">
        <v>14</v>
      </c>
      <c r="J78" s="565">
        <v>7</v>
      </c>
      <c r="K78" s="563">
        <f t="shared" si="5"/>
        <v>50</v>
      </c>
    </row>
    <row r="79" spans="2:11" s="555" customFormat="1" ht="11.25" customHeight="1" x14ac:dyDescent="0.2">
      <c r="B79" s="961"/>
      <c r="C79" s="566">
        <v>7</v>
      </c>
      <c r="D79" s="567">
        <v>4</v>
      </c>
      <c r="E79" s="568">
        <f t="shared" si="3"/>
        <v>57.142857142857146</v>
      </c>
      <c r="F79" s="569">
        <v>7</v>
      </c>
      <c r="G79" s="570">
        <v>3</v>
      </c>
      <c r="H79" s="568">
        <f t="shared" si="4"/>
        <v>42.857142857142854</v>
      </c>
      <c r="I79" s="569">
        <v>14</v>
      </c>
      <c r="J79" s="570">
        <v>7</v>
      </c>
      <c r="K79" s="568">
        <f t="shared" si="5"/>
        <v>50</v>
      </c>
    </row>
    <row r="80" spans="2:11" s="555" customFormat="1" ht="11.25" customHeight="1" x14ac:dyDescent="0.2">
      <c r="B80" s="960" t="s">
        <v>64</v>
      </c>
      <c r="C80" s="561">
        <v>55</v>
      </c>
      <c r="D80" s="562">
        <v>44</v>
      </c>
      <c r="E80" s="563">
        <f t="shared" si="3"/>
        <v>80</v>
      </c>
      <c r="F80" s="564">
        <v>40</v>
      </c>
      <c r="G80" s="565">
        <v>23</v>
      </c>
      <c r="H80" s="563">
        <f t="shared" si="4"/>
        <v>57.5</v>
      </c>
      <c r="I80" s="564">
        <v>95</v>
      </c>
      <c r="J80" s="565">
        <v>67</v>
      </c>
      <c r="K80" s="563">
        <f t="shared" si="5"/>
        <v>70.526315789473685</v>
      </c>
    </row>
    <row r="81" spans="2:11" s="555" customFormat="1" ht="11.25" customHeight="1" x14ac:dyDescent="0.2">
      <c r="B81" s="961"/>
      <c r="C81" s="566">
        <v>44</v>
      </c>
      <c r="D81" s="567">
        <v>39</v>
      </c>
      <c r="E81" s="568">
        <f t="shared" si="3"/>
        <v>88.63636363636364</v>
      </c>
      <c r="F81" s="569">
        <v>34</v>
      </c>
      <c r="G81" s="570">
        <v>21</v>
      </c>
      <c r="H81" s="568">
        <f t="shared" si="4"/>
        <v>61.764705882352942</v>
      </c>
      <c r="I81" s="569">
        <v>78</v>
      </c>
      <c r="J81" s="570">
        <v>60</v>
      </c>
      <c r="K81" s="568">
        <f t="shared" si="5"/>
        <v>76.92307692307692</v>
      </c>
    </row>
    <row r="82" spans="2:11" s="555" customFormat="1" ht="11.25" customHeight="1" x14ac:dyDescent="0.2">
      <c r="B82" s="960" t="s">
        <v>66</v>
      </c>
      <c r="C82" s="561">
        <v>84</v>
      </c>
      <c r="D82" s="562">
        <v>62</v>
      </c>
      <c r="E82" s="563">
        <f t="shared" si="3"/>
        <v>73.80952380952381</v>
      </c>
      <c r="F82" s="564">
        <v>47</v>
      </c>
      <c r="G82" s="565">
        <v>30</v>
      </c>
      <c r="H82" s="563">
        <f t="shared" si="4"/>
        <v>63.829787234042556</v>
      </c>
      <c r="I82" s="564">
        <v>131</v>
      </c>
      <c r="J82" s="565">
        <v>92</v>
      </c>
      <c r="K82" s="563">
        <f t="shared" si="5"/>
        <v>70.229007633587784</v>
      </c>
    </row>
    <row r="83" spans="2:11" s="555" customFormat="1" ht="11.25" customHeight="1" x14ac:dyDescent="0.2">
      <c r="B83" s="961"/>
      <c r="C83" s="566">
        <v>76</v>
      </c>
      <c r="D83" s="567">
        <v>59</v>
      </c>
      <c r="E83" s="568">
        <f t="shared" si="3"/>
        <v>77.631578947368425</v>
      </c>
      <c r="F83" s="569">
        <v>43</v>
      </c>
      <c r="G83" s="570">
        <v>28</v>
      </c>
      <c r="H83" s="568">
        <f t="shared" si="4"/>
        <v>65.116279069767444</v>
      </c>
      <c r="I83" s="569">
        <v>119</v>
      </c>
      <c r="J83" s="570">
        <v>87</v>
      </c>
      <c r="K83" s="568">
        <f t="shared" si="5"/>
        <v>73.109243697478988</v>
      </c>
    </row>
    <row r="84" spans="2:11" s="555" customFormat="1" ht="11.25" customHeight="1" x14ac:dyDescent="0.2">
      <c r="B84" s="960" t="s">
        <v>68</v>
      </c>
      <c r="C84" s="561">
        <v>34</v>
      </c>
      <c r="D84" s="562">
        <v>26</v>
      </c>
      <c r="E84" s="563">
        <f t="shared" si="3"/>
        <v>76.470588235294116</v>
      </c>
      <c r="F84" s="564">
        <v>12</v>
      </c>
      <c r="G84" s="565">
        <v>7</v>
      </c>
      <c r="H84" s="563">
        <f t="shared" si="4"/>
        <v>58.333333333333336</v>
      </c>
      <c r="I84" s="564">
        <v>46</v>
      </c>
      <c r="J84" s="565">
        <v>33</v>
      </c>
      <c r="K84" s="563">
        <f t="shared" si="5"/>
        <v>71.739130434782609</v>
      </c>
    </row>
    <row r="85" spans="2:11" s="555" customFormat="1" ht="11.25" customHeight="1" x14ac:dyDescent="0.2">
      <c r="B85" s="961"/>
      <c r="C85" s="566">
        <v>33</v>
      </c>
      <c r="D85" s="567">
        <v>26</v>
      </c>
      <c r="E85" s="568">
        <f t="shared" si="3"/>
        <v>78.787878787878782</v>
      </c>
      <c r="F85" s="569">
        <v>10</v>
      </c>
      <c r="G85" s="570">
        <v>6</v>
      </c>
      <c r="H85" s="568">
        <f t="shared" si="4"/>
        <v>60</v>
      </c>
      <c r="I85" s="569">
        <v>43</v>
      </c>
      <c r="J85" s="570">
        <v>32</v>
      </c>
      <c r="K85" s="568">
        <f t="shared" si="5"/>
        <v>74.418604651162795</v>
      </c>
    </row>
    <row r="86" spans="2:11" s="555" customFormat="1" ht="11.25" customHeight="1" x14ac:dyDescent="0.2">
      <c r="B86" s="960" t="s">
        <v>70</v>
      </c>
      <c r="C86" s="561">
        <v>12</v>
      </c>
      <c r="D86" s="562">
        <v>11</v>
      </c>
      <c r="E86" s="563">
        <f t="shared" si="3"/>
        <v>91.666666666666671</v>
      </c>
      <c r="F86" s="564">
        <v>8</v>
      </c>
      <c r="G86" s="565">
        <v>6</v>
      </c>
      <c r="H86" s="563">
        <f t="shared" si="4"/>
        <v>75</v>
      </c>
      <c r="I86" s="564">
        <v>20</v>
      </c>
      <c r="J86" s="565">
        <v>17</v>
      </c>
      <c r="K86" s="563">
        <f t="shared" si="5"/>
        <v>85</v>
      </c>
    </row>
    <row r="87" spans="2:11" s="555" customFormat="1" ht="11.25" customHeight="1" x14ac:dyDescent="0.2">
      <c r="B87" s="961"/>
      <c r="C87" s="566">
        <v>12</v>
      </c>
      <c r="D87" s="567">
        <v>11</v>
      </c>
      <c r="E87" s="568">
        <f t="shared" si="3"/>
        <v>91.666666666666671</v>
      </c>
      <c r="F87" s="569">
        <v>8</v>
      </c>
      <c r="G87" s="570">
        <v>6</v>
      </c>
      <c r="H87" s="568">
        <f t="shared" si="4"/>
        <v>75</v>
      </c>
      <c r="I87" s="569">
        <v>20</v>
      </c>
      <c r="J87" s="570">
        <v>17</v>
      </c>
      <c r="K87" s="568">
        <f t="shared" si="5"/>
        <v>85</v>
      </c>
    </row>
    <row r="88" spans="2:11" s="555" customFormat="1" ht="11.25" customHeight="1" x14ac:dyDescent="0.2">
      <c r="B88" s="969" t="s">
        <v>72</v>
      </c>
      <c r="C88" s="550">
        <v>122</v>
      </c>
      <c r="D88" s="551">
        <v>66</v>
      </c>
      <c r="E88" s="552">
        <f t="shared" si="3"/>
        <v>54.098360655737707</v>
      </c>
      <c r="F88" s="553">
        <v>0</v>
      </c>
      <c r="G88" s="554">
        <v>0</v>
      </c>
      <c r="H88" s="552"/>
      <c r="I88" s="553">
        <v>122</v>
      </c>
      <c r="J88" s="554">
        <v>66</v>
      </c>
      <c r="K88" s="552">
        <f t="shared" si="5"/>
        <v>54.098360655737707</v>
      </c>
    </row>
    <row r="89" spans="2:11" s="555" customFormat="1" ht="11.25" customHeight="1" x14ac:dyDescent="0.2">
      <c r="B89" s="970"/>
      <c r="C89" s="556">
        <v>82</v>
      </c>
      <c r="D89" s="557">
        <v>58</v>
      </c>
      <c r="E89" s="558">
        <f t="shared" si="3"/>
        <v>70.731707317073173</v>
      </c>
      <c r="F89" s="559">
        <v>0</v>
      </c>
      <c r="G89" s="560">
        <v>0</v>
      </c>
      <c r="H89" s="558"/>
      <c r="I89" s="559">
        <v>82</v>
      </c>
      <c r="J89" s="560">
        <v>58</v>
      </c>
      <c r="K89" s="558">
        <f t="shared" si="5"/>
        <v>70.731707317073173</v>
      </c>
    </row>
    <row r="90" spans="2:11" s="555" customFormat="1" ht="11.25" customHeight="1" x14ac:dyDescent="0.2">
      <c r="B90" s="969" t="s">
        <v>240</v>
      </c>
      <c r="C90" s="550">
        <v>190</v>
      </c>
      <c r="D90" s="551">
        <v>156</v>
      </c>
      <c r="E90" s="552">
        <f t="shared" si="3"/>
        <v>82.10526315789474</v>
      </c>
      <c r="F90" s="553">
        <v>2</v>
      </c>
      <c r="G90" s="554">
        <v>0</v>
      </c>
      <c r="H90" s="552">
        <f t="shared" si="4"/>
        <v>0</v>
      </c>
      <c r="I90" s="553">
        <v>192</v>
      </c>
      <c r="J90" s="554">
        <v>156</v>
      </c>
      <c r="K90" s="552">
        <f t="shared" si="5"/>
        <v>81.25</v>
      </c>
    </row>
    <row r="91" spans="2:11" s="555" customFormat="1" ht="11.25" customHeight="1" x14ac:dyDescent="0.2">
      <c r="B91" s="970"/>
      <c r="C91" s="556">
        <v>137</v>
      </c>
      <c r="D91" s="557">
        <v>122</v>
      </c>
      <c r="E91" s="558">
        <f t="shared" si="3"/>
        <v>89.051094890510953</v>
      </c>
      <c r="F91" s="559">
        <v>2</v>
      </c>
      <c r="G91" s="560">
        <v>0</v>
      </c>
      <c r="H91" s="558">
        <f t="shared" si="4"/>
        <v>0</v>
      </c>
      <c r="I91" s="559">
        <v>139</v>
      </c>
      <c r="J91" s="560">
        <v>122</v>
      </c>
      <c r="K91" s="558">
        <f t="shared" si="5"/>
        <v>87.769784172661872</v>
      </c>
    </row>
    <row r="92" spans="2:11" s="555" customFormat="1" ht="11.25" customHeight="1" x14ac:dyDescent="0.2">
      <c r="B92" s="960" t="s">
        <v>75</v>
      </c>
      <c r="C92" s="561">
        <v>46</v>
      </c>
      <c r="D92" s="562">
        <v>36</v>
      </c>
      <c r="E92" s="563">
        <f t="shared" si="3"/>
        <v>78.260869565217391</v>
      </c>
      <c r="F92" s="564">
        <v>0</v>
      </c>
      <c r="G92" s="565">
        <v>0</v>
      </c>
      <c r="H92" s="563"/>
      <c r="I92" s="564">
        <v>46</v>
      </c>
      <c r="J92" s="565">
        <v>36</v>
      </c>
      <c r="K92" s="563">
        <f t="shared" si="5"/>
        <v>78.260869565217391</v>
      </c>
    </row>
    <row r="93" spans="2:11" s="555" customFormat="1" ht="11.25" customHeight="1" x14ac:dyDescent="0.2">
      <c r="B93" s="961"/>
      <c r="C93" s="566">
        <v>32</v>
      </c>
      <c r="D93" s="567">
        <v>29</v>
      </c>
      <c r="E93" s="568">
        <f t="shared" si="3"/>
        <v>90.625</v>
      </c>
      <c r="F93" s="569">
        <v>0</v>
      </c>
      <c r="G93" s="570">
        <v>0</v>
      </c>
      <c r="H93" s="568"/>
      <c r="I93" s="569">
        <v>32</v>
      </c>
      <c r="J93" s="570">
        <v>29</v>
      </c>
      <c r="K93" s="568">
        <f t="shared" si="5"/>
        <v>90.625</v>
      </c>
    </row>
    <row r="94" spans="2:11" s="555" customFormat="1" ht="11.25" customHeight="1" x14ac:dyDescent="0.2">
      <c r="B94" s="960" t="s">
        <v>77</v>
      </c>
      <c r="C94" s="561">
        <v>73</v>
      </c>
      <c r="D94" s="562">
        <v>55</v>
      </c>
      <c r="E94" s="563">
        <f t="shared" si="3"/>
        <v>75.342465753424662</v>
      </c>
      <c r="F94" s="564">
        <v>2</v>
      </c>
      <c r="G94" s="565">
        <v>0</v>
      </c>
      <c r="H94" s="563">
        <f t="shared" si="4"/>
        <v>0</v>
      </c>
      <c r="I94" s="564">
        <v>75</v>
      </c>
      <c r="J94" s="565">
        <v>55</v>
      </c>
      <c r="K94" s="563">
        <f t="shared" si="5"/>
        <v>73.333333333333329</v>
      </c>
    </row>
    <row r="95" spans="2:11" s="555" customFormat="1" ht="11.25" customHeight="1" x14ac:dyDescent="0.2">
      <c r="B95" s="961"/>
      <c r="C95" s="566">
        <v>55</v>
      </c>
      <c r="D95" s="567">
        <v>47</v>
      </c>
      <c r="E95" s="568">
        <f t="shared" si="3"/>
        <v>85.454545454545453</v>
      </c>
      <c r="F95" s="569">
        <v>2</v>
      </c>
      <c r="G95" s="570">
        <v>0</v>
      </c>
      <c r="H95" s="568">
        <f t="shared" si="4"/>
        <v>0</v>
      </c>
      <c r="I95" s="569">
        <v>57</v>
      </c>
      <c r="J95" s="570">
        <v>47</v>
      </c>
      <c r="K95" s="568">
        <f t="shared" si="5"/>
        <v>82.456140350877192</v>
      </c>
    </row>
    <row r="96" spans="2:11" s="555" customFormat="1" ht="11.25" customHeight="1" x14ac:dyDescent="0.2">
      <c r="B96" s="960" t="s">
        <v>79</v>
      </c>
      <c r="C96" s="561">
        <v>58</v>
      </c>
      <c r="D96" s="562">
        <v>54</v>
      </c>
      <c r="E96" s="563">
        <f t="shared" si="3"/>
        <v>93.103448275862064</v>
      </c>
      <c r="F96" s="564">
        <v>0</v>
      </c>
      <c r="G96" s="565">
        <v>0</v>
      </c>
      <c r="H96" s="563"/>
      <c r="I96" s="564">
        <v>58</v>
      </c>
      <c r="J96" s="565">
        <v>54</v>
      </c>
      <c r="K96" s="563">
        <f t="shared" si="5"/>
        <v>93.103448275862064</v>
      </c>
    </row>
    <row r="97" spans="2:11" s="555" customFormat="1" ht="11.25" customHeight="1" x14ac:dyDescent="0.2">
      <c r="B97" s="961"/>
      <c r="C97" s="566">
        <v>42</v>
      </c>
      <c r="D97" s="567">
        <v>40</v>
      </c>
      <c r="E97" s="568">
        <f t="shared" si="3"/>
        <v>95.238095238095241</v>
      </c>
      <c r="F97" s="569">
        <v>0</v>
      </c>
      <c r="G97" s="570">
        <v>0</v>
      </c>
      <c r="H97" s="568"/>
      <c r="I97" s="569">
        <v>42</v>
      </c>
      <c r="J97" s="570">
        <v>40</v>
      </c>
      <c r="K97" s="568">
        <f t="shared" si="5"/>
        <v>95.238095238095241</v>
      </c>
    </row>
    <row r="98" spans="2:11" s="555" customFormat="1" ht="11.25" customHeight="1" x14ac:dyDescent="0.2">
      <c r="B98" s="969" t="s">
        <v>81</v>
      </c>
      <c r="C98" s="550">
        <v>44</v>
      </c>
      <c r="D98" s="551">
        <v>42</v>
      </c>
      <c r="E98" s="552">
        <f t="shared" si="3"/>
        <v>95.454545454545453</v>
      </c>
      <c r="F98" s="553">
        <v>12</v>
      </c>
      <c r="G98" s="554">
        <v>11</v>
      </c>
      <c r="H98" s="552">
        <f t="shared" si="4"/>
        <v>91.666666666666671</v>
      </c>
      <c r="I98" s="553">
        <v>56</v>
      </c>
      <c r="J98" s="554">
        <v>53</v>
      </c>
      <c r="K98" s="552">
        <f t="shared" si="5"/>
        <v>94.642857142857139</v>
      </c>
    </row>
    <row r="99" spans="2:11" s="555" customFormat="1" ht="11.25" customHeight="1" x14ac:dyDescent="0.2">
      <c r="B99" s="970"/>
      <c r="C99" s="556">
        <v>40</v>
      </c>
      <c r="D99" s="557">
        <v>39</v>
      </c>
      <c r="E99" s="558">
        <f t="shared" si="3"/>
        <v>97.5</v>
      </c>
      <c r="F99" s="559">
        <v>9</v>
      </c>
      <c r="G99" s="560">
        <v>8</v>
      </c>
      <c r="H99" s="558">
        <f t="shared" si="4"/>
        <v>88.888888888888886</v>
      </c>
      <c r="I99" s="559">
        <v>49</v>
      </c>
      <c r="J99" s="560">
        <v>47</v>
      </c>
      <c r="K99" s="558">
        <f t="shared" si="5"/>
        <v>95.91836734693878</v>
      </c>
    </row>
    <row r="100" spans="2:11" s="555" customFormat="1" ht="11.25" customHeight="1" x14ac:dyDescent="0.2">
      <c r="B100" s="969" t="s">
        <v>242</v>
      </c>
      <c r="C100" s="550">
        <v>1589</v>
      </c>
      <c r="D100" s="551">
        <v>1318</v>
      </c>
      <c r="E100" s="552">
        <f t="shared" si="3"/>
        <v>82.945248584015104</v>
      </c>
      <c r="F100" s="553">
        <v>65</v>
      </c>
      <c r="G100" s="554">
        <v>47</v>
      </c>
      <c r="H100" s="552">
        <f t="shared" si="4"/>
        <v>72.307692307692307</v>
      </c>
      <c r="I100" s="553">
        <v>1654</v>
      </c>
      <c r="J100" s="554">
        <v>1365</v>
      </c>
      <c r="K100" s="552">
        <f t="shared" si="5"/>
        <v>82.527206771463113</v>
      </c>
    </row>
    <row r="101" spans="2:11" s="555" customFormat="1" ht="11.25" customHeight="1" x14ac:dyDescent="0.2">
      <c r="B101" s="970"/>
      <c r="C101" s="556">
        <v>1269</v>
      </c>
      <c r="D101" s="557">
        <v>1113</v>
      </c>
      <c r="E101" s="558">
        <f t="shared" si="3"/>
        <v>87.70685579196217</v>
      </c>
      <c r="F101" s="559">
        <v>39</v>
      </c>
      <c r="G101" s="560">
        <v>33</v>
      </c>
      <c r="H101" s="558">
        <f t="shared" si="4"/>
        <v>84.615384615384613</v>
      </c>
      <c r="I101" s="559">
        <v>1308</v>
      </c>
      <c r="J101" s="560">
        <v>1146</v>
      </c>
      <c r="K101" s="558">
        <f t="shared" si="5"/>
        <v>87.614678899082563</v>
      </c>
    </row>
    <row r="102" spans="2:11" s="555" customFormat="1" ht="11.25" customHeight="1" x14ac:dyDescent="0.2">
      <c r="B102" s="960" t="s">
        <v>83</v>
      </c>
      <c r="C102" s="561">
        <v>228</v>
      </c>
      <c r="D102" s="562">
        <v>177</v>
      </c>
      <c r="E102" s="563">
        <f t="shared" si="3"/>
        <v>77.631578947368425</v>
      </c>
      <c r="F102" s="564">
        <v>13</v>
      </c>
      <c r="G102" s="565">
        <v>9</v>
      </c>
      <c r="H102" s="563">
        <f t="shared" si="4"/>
        <v>69.230769230769226</v>
      </c>
      <c r="I102" s="564">
        <v>241</v>
      </c>
      <c r="J102" s="565">
        <v>186</v>
      </c>
      <c r="K102" s="563">
        <f t="shared" si="5"/>
        <v>77.178423236514519</v>
      </c>
    </row>
    <row r="103" spans="2:11" s="555" customFormat="1" ht="11.25" customHeight="1" x14ac:dyDescent="0.2">
      <c r="B103" s="961"/>
      <c r="C103" s="566">
        <v>198</v>
      </c>
      <c r="D103" s="567">
        <v>155</v>
      </c>
      <c r="E103" s="568">
        <f t="shared" si="3"/>
        <v>78.282828282828277</v>
      </c>
      <c r="F103" s="569">
        <v>10</v>
      </c>
      <c r="G103" s="570">
        <v>8</v>
      </c>
      <c r="H103" s="568">
        <f t="shared" si="4"/>
        <v>80</v>
      </c>
      <c r="I103" s="569">
        <v>208</v>
      </c>
      <c r="J103" s="570">
        <v>163</v>
      </c>
      <c r="K103" s="568">
        <f t="shared" si="5"/>
        <v>78.365384615384613</v>
      </c>
    </row>
    <row r="104" spans="2:11" s="555" customFormat="1" ht="11.25" customHeight="1" x14ac:dyDescent="0.2">
      <c r="B104" s="971" t="s">
        <v>85</v>
      </c>
      <c r="C104" s="561">
        <v>26</v>
      </c>
      <c r="D104" s="562">
        <v>23</v>
      </c>
      <c r="E104" s="563">
        <f t="shared" si="3"/>
        <v>88.461538461538467</v>
      </c>
      <c r="F104" s="564">
        <v>0</v>
      </c>
      <c r="G104" s="565">
        <v>0</v>
      </c>
      <c r="H104" s="563"/>
      <c r="I104" s="564">
        <v>26</v>
      </c>
      <c r="J104" s="565">
        <v>23</v>
      </c>
      <c r="K104" s="563">
        <f t="shared" si="5"/>
        <v>88.461538461538467</v>
      </c>
    </row>
    <row r="105" spans="2:11" s="555" customFormat="1" ht="11.25" customHeight="1" x14ac:dyDescent="0.2">
      <c r="B105" s="961"/>
      <c r="C105" s="566">
        <v>25</v>
      </c>
      <c r="D105" s="567">
        <v>23</v>
      </c>
      <c r="E105" s="568">
        <f t="shared" si="3"/>
        <v>92</v>
      </c>
      <c r="F105" s="569">
        <v>0</v>
      </c>
      <c r="G105" s="570">
        <v>0</v>
      </c>
      <c r="H105" s="568"/>
      <c r="I105" s="569">
        <v>25</v>
      </c>
      <c r="J105" s="570">
        <v>23</v>
      </c>
      <c r="K105" s="568">
        <f t="shared" si="5"/>
        <v>92</v>
      </c>
    </row>
    <row r="106" spans="2:11" s="555" customFormat="1" ht="11.25" customHeight="1" x14ac:dyDescent="0.2">
      <c r="B106" s="960" t="s">
        <v>86</v>
      </c>
      <c r="C106" s="561">
        <v>224</v>
      </c>
      <c r="D106" s="562">
        <v>149</v>
      </c>
      <c r="E106" s="563">
        <f t="shared" si="3"/>
        <v>66.517857142857139</v>
      </c>
      <c r="F106" s="564">
        <v>0</v>
      </c>
      <c r="G106" s="565">
        <v>0</v>
      </c>
      <c r="H106" s="563"/>
      <c r="I106" s="564">
        <v>224</v>
      </c>
      <c r="J106" s="565">
        <v>149</v>
      </c>
      <c r="K106" s="563">
        <f t="shared" si="5"/>
        <v>66.517857142857139</v>
      </c>
    </row>
    <row r="107" spans="2:11" s="555" customFormat="1" ht="11.25" customHeight="1" x14ac:dyDescent="0.2">
      <c r="B107" s="961"/>
      <c r="C107" s="566">
        <v>179</v>
      </c>
      <c r="D107" s="567">
        <v>127</v>
      </c>
      <c r="E107" s="568">
        <f t="shared" si="3"/>
        <v>70.949720670391059</v>
      </c>
      <c r="F107" s="569">
        <v>0</v>
      </c>
      <c r="G107" s="570">
        <v>0</v>
      </c>
      <c r="H107" s="568"/>
      <c r="I107" s="569">
        <v>179</v>
      </c>
      <c r="J107" s="570">
        <v>127</v>
      </c>
      <c r="K107" s="568">
        <f t="shared" si="5"/>
        <v>70.949720670391059</v>
      </c>
    </row>
    <row r="108" spans="2:11" s="555" customFormat="1" ht="11.25" customHeight="1" x14ac:dyDescent="0.2">
      <c r="B108" s="960" t="s">
        <v>87</v>
      </c>
      <c r="C108" s="561">
        <v>572</v>
      </c>
      <c r="D108" s="562">
        <v>512</v>
      </c>
      <c r="E108" s="563">
        <f t="shared" si="3"/>
        <v>89.510489510489506</v>
      </c>
      <c r="F108" s="564">
        <v>0</v>
      </c>
      <c r="G108" s="565">
        <v>0</v>
      </c>
      <c r="H108" s="563"/>
      <c r="I108" s="564">
        <v>572</v>
      </c>
      <c r="J108" s="565">
        <v>512</v>
      </c>
      <c r="K108" s="563">
        <f t="shared" si="5"/>
        <v>89.510489510489506</v>
      </c>
    </row>
    <row r="109" spans="2:11" s="555" customFormat="1" ht="11.25" customHeight="1" x14ac:dyDescent="0.2">
      <c r="B109" s="961"/>
      <c r="C109" s="566">
        <v>422</v>
      </c>
      <c r="D109" s="567">
        <v>397</v>
      </c>
      <c r="E109" s="568">
        <f t="shared" si="3"/>
        <v>94.075829383886258</v>
      </c>
      <c r="F109" s="569">
        <v>0</v>
      </c>
      <c r="G109" s="570">
        <v>0</v>
      </c>
      <c r="H109" s="568"/>
      <c r="I109" s="569">
        <v>422</v>
      </c>
      <c r="J109" s="570">
        <v>397</v>
      </c>
      <c r="K109" s="568">
        <f t="shared" si="5"/>
        <v>94.075829383886258</v>
      </c>
    </row>
    <row r="110" spans="2:11" s="555" customFormat="1" ht="11.25" customHeight="1" x14ac:dyDescent="0.2">
      <c r="B110" s="971" t="s">
        <v>89</v>
      </c>
      <c r="C110" s="561">
        <v>93</v>
      </c>
      <c r="D110" s="562">
        <v>84</v>
      </c>
      <c r="E110" s="563">
        <f t="shared" si="3"/>
        <v>90.322580645161295</v>
      </c>
      <c r="F110" s="564">
        <v>18</v>
      </c>
      <c r="G110" s="565">
        <v>14</v>
      </c>
      <c r="H110" s="563">
        <f t="shared" si="4"/>
        <v>77.777777777777771</v>
      </c>
      <c r="I110" s="564">
        <v>111</v>
      </c>
      <c r="J110" s="565">
        <v>98</v>
      </c>
      <c r="K110" s="563">
        <f t="shared" si="5"/>
        <v>88.288288288288285</v>
      </c>
    </row>
    <row r="111" spans="2:11" s="555" customFormat="1" ht="11.25" customHeight="1" x14ac:dyDescent="0.2">
      <c r="B111" s="961"/>
      <c r="C111" s="566">
        <v>77</v>
      </c>
      <c r="D111" s="567">
        <v>75</v>
      </c>
      <c r="E111" s="568">
        <f t="shared" si="3"/>
        <v>97.402597402597408</v>
      </c>
      <c r="F111" s="569">
        <v>17</v>
      </c>
      <c r="G111" s="570">
        <v>14</v>
      </c>
      <c r="H111" s="568">
        <f t="shared" si="4"/>
        <v>82.352941176470594</v>
      </c>
      <c r="I111" s="569">
        <v>94</v>
      </c>
      <c r="J111" s="570">
        <v>89</v>
      </c>
      <c r="K111" s="568">
        <f t="shared" si="5"/>
        <v>94.680851063829792</v>
      </c>
    </row>
    <row r="112" spans="2:11" s="555" customFormat="1" ht="11.25" customHeight="1" x14ac:dyDescent="0.2">
      <c r="B112" s="960" t="s">
        <v>90</v>
      </c>
      <c r="C112" s="561">
        <v>84</v>
      </c>
      <c r="D112" s="562">
        <v>80</v>
      </c>
      <c r="E112" s="563">
        <f t="shared" si="3"/>
        <v>95.238095238095241</v>
      </c>
      <c r="F112" s="564">
        <v>16</v>
      </c>
      <c r="G112" s="565">
        <v>9</v>
      </c>
      <c r="H112" s="563">
        <f t="shared" si="4"/>
        <v>56.25</v>
      </c>
      <c r="I112" s="564">
        <v>100</v>
      </c>
      <c r="J112" s="565">
        <v>89</v>
      </c>
      <c r="K112" s="563">
        <f t="shared" si="5"/>
        <v>89</v>
      </c>
    </row>
    <row r="113" spans="2:11" s="555" customFormat="1" ht="11.25" customHeight="1" x14ac:dyDescent="0.2">
      <c r="B113" s="961"/>
      <c r="C113" s="566">
        <v>79</v>
      </c>
      <c r="D113" s="567">
        <v>77</v>
      </c>
      <c r="E113" s="568">
        <f t="shared" si="3"/>
        <v>97.468354430379748</v>
      </c>
      <c r="F113" s="569">
        <v>12</v>
      </c>
      <c r="G113" s="570">
        <v>6</v>
      </c>
      <c r="H113" s="568">
        <f t="shared" si="4"/>
        <v>50</v>
      </c>
      <c r="I113" s="569">
        <v>91</v>
      </c>
      <c r="J113" s="570">
        <v>83</v>
      </c>
      <c r="K113" s="568">
        <f t="shared" si="5"/>
        <v>91.208791208791212</v>
      </c>
    </row>
    <row r="114" spans="2:11" s="555" customFormat="1" ht="11.25" customHeight="1" x14ac:dyDescent="0.2">
      <c r="B114" s="960" t="s">
        <v>92</v>
      </c>
      <c r="C114" s="561">
        <v>216</v>
      </c>
      <c r="D114" s="562">
        <v>126</v>
      </c>
      <c r="E114" s="563">
        <f t="shared" si="3"/>
        <v>58.333333333333336</v>
      </c>
      <c r="F114" s="564">
        <v>18</v>
      </c>
      <c r="G114" s="565">
        <v>8</v>
      </c>
      <c r="H114" s="563">
        <f t="shared" si="4"/>
        <v>44.444444444444443</v>
      </c>
      <c r="I114" s="564">
        <v>234</v>
      </c>
      <c r="J114" s="565">
        <v>134</v>
      </c>
      <c r="K114" s="563">
        <f t="shared" si="5"/>
        <v>57.264957264957268</v>
      </c>
    </row>
    <row r="115" spans="2:11" s="555" customFormat="1" ht="11.25" customHeight="1" x14ac:dyDescent="0.2">
      <c r="B115" s="961"/>
      <c r="C115" s="566">
        <v>162</v>
      </c>
      <c r="D115" s="567">
        <v>113</v>
      </c>
      <c r="E115" s="568">
        <f t="shared" si="3"/>
        <v>69.753086419753089</v>
      </c>
      <c r="F115" s="569">
        <v>0</v>
      </c>
      <c r="G115" s="570">
        <v>0</v>
      </c>
      <c r="H115" s="568"/>
      <c r="I115" s="569">
        <v>162</v>
      </c>
      <c r="J115" s="570">
        <v>113</v>
      </c>
      <c r="K115" s="568">
        <f t="shared" si="5"/>
        <v>69.753086419753089</v>
      </c>
    </row>
    <row r="116" spans="2:11" s="555" customFormat="1" ht="11.25" customHeight="1" x14ac:dyDescent="0.2">
      <c r="B116" s="960" t="s">
        <v>94</v>
      </c>
      <c r="C116" s="561">
        <v>91</v>
      </c>
      <c r="D116" s="562">
        <v>76</v>
      </c>
      <c r="E116" s="563">
        <f t="shared" si="3"/>
        <v>83.516483516483518</v>
      </c>
      <c r="F116" s="564">
        <v>0</v>
      </c>
      <c r="G116" s="565">
        <v>0</v>
      </c>
      <c r="H116" s="563"/>
      <c r="I116" s="564">
        <v>91</v>
      </c>
      <c r="J116" s="565">
        <v>76</v>
      </c>
      <c r="K116" s="563">
        <f t="shared" si="5"/>
        <v>83.516483516483518</v>
      </c>
    </row>
    <row r="117" spans="2:11" s="555" customFormat="1" ht="11.25" customHeight="1" x14ac:dyDescent="0.2">
      <c r="B117" s="961"/>
      <c r="C117" s="566">
        <v>82</v>
      </c>
      <c r="D117" s="567">
        <v>70</v>
      </c>
      <c r="E117" s="568">
        <f t="shared" si="3"/>
        <v>85.365853658536579</v>
      </c>
      <c r="F117" s="569">
        <v>0</v>
      </c>
      <c r="G117" s="570">
        <v>0</v>
      </c>
      <c r="H117" s="568"/>
      <c r="I117" s="569">
        <v>82</v>
      </c>
      <c r="J117" s="570">
        <v>70</v>
      </c>
      <c r="K117" s="568">
        <f t="shared" si="5"/>
        <v>85.365853658536579</v>
      </c>
    </row>
    <row r="118" spans="2:11" s="555" customFormat="1" ht="11.25" customHeight="1" x14ac:dyDescent="0.2">
      <c r="B118" s="960" t="s">
        <v>96</v>
      </c>
      <c r="C118" s="561">
        <v>55</v>
      </c>
      <c r="D118" s="562">
        <v>40</v>
      </c>
      <c r="E118" s="563">
        <f t="shared" si="3"/>
        <v>72.727272727272734</v>
      </c>
      <c r="F118" s="564">
        <v>0</v>
      </c>
      <c r="G118" s="565">
        <v>0</v>
      </c>
      <c r="H118" s="563"/>
      <c r="I118" s="564">
        <v>55</v>
      </c>
      <c r="J118" s="565">
        <v>40</v>
      </c>
      <c r="K118" s="563">
        <f t="shared" si="5"/>
        <v>72.727272727272734</v>
      </c>
    </row>
    <row r="119" spans="2:11" s="555" customFormat="1" ht="11.25" customHeight="1" x14ac:dyDescent="0.2">
      <c r="B119" s="961"/>
      <c r="C119" s="566">
        <v>45</v>
      </c>
      <c r="D119" s="567">
        <v>38</v>
      </c>
      <c r="E119" s="568">
        <f t="shared" si="3"/>
        <v>84.444444444444443</v>
      </c>
      <c r="F119" s="569">
        <v>0</v>
      </c>
      <c r="G119" s="570">
        <v>0</v>
      </c>
      <c r="H119" s="568"/>
      <c r="I119" s="569">
        <v>45</v>
      </c>
      <c r="J119" s="570">
        <v>38</v>
      </c>
      <c r="K119" s="568">
        <f t="shared" si="5"/>
        <v>84.444444444444443</v>
      </c>
    </row>
    <row r="120" spans="2:11" s="555" customFormat="1" ht="11.25" customHeight="1" x14ac:dyDescent="0.2">
      <c r="B120" s="969" t="s">
        <v>244</v>
      </c>
      <c r="C120" s="550">
        <v>1069</v>
      </c>
      <c r="D120" s="551">
        <v>1013</v>
      </c>
      <c r="E120" s="552">
        <f t="shared" si="3"/>
        <v>94.76145930776427</v>
      </c>
      <c r="F120" s="553">
        <v>121</v>
      </c>
      <c r="G120" s="554">
        <v>78</v>
      </c>
      <c r="H120" s="552">
        <f t="shared" si="4"/>
        <v>64.462809917355372</v>
      </c>
      <c r="I120" s="553">
        <v>1190</v>
      </c>
      <c r="J120" s="554">
        <v>1091</v>
      </c>
      <c r="K120" s="552">
        <f t="shared" si="5"/>
        <v>91.680672268907557</v>
      </c>
    </row>
    <row r="121" spans="2:11" s="555" customFormat="1" ht="11.25" customHeight="1" x14ac:dyDescent="0.2">
      <c r="B121" s="970"/>
      <c r="C121" s="556">
        <v>930</v>
      </c>
      <c r="D121" s="557">
        <v>898</v>
      </c>
      <c r="E121" s="558">
        <f t="shared" si="3"/>
        <v>96.55913978494624</v>
      </c>
      <c r="F121" s="559">
        <v>98</v>
      </c>
      <c r="G121" s="560">
        <v>70</v>
      </c>
      <c r="H121" s="558">
        <f t="shared" si="4"/>
        <v>71.428571428571431</v>
      </c>
      <c r="I121" s="559">
        <v>1028</v>
      </c>
      <c r="J121" s="560">
        <v>968</v>
      </c>
      <c r="K121" s="558">
        <f t="shared" si="5"/>
        <v>94.163424124513625</v>
      </c>
    </row>
    <row r="122" spans="2:11" s="555" customFormat="1" ht="11.25" customHeight="1" x14ac:dyDescent="0.2">
      <c r="B122" s="960" t="s">
        <v>97</v>
      </c>
      <c r="C122" s="561">
        <v>3</v>
      </c>
      <c r="D122" s="562">
        <v>3</v>
      </c>
      <c r="E122" s="563">
        <f t="shared" si="3"/>
        <v>100</v>
      </c>
      <c r="F122" s="564">
        <v>0</v>
      </c>
      <c r="G122" s="565">
        <v>0</v>
      </c>
      <c r="H122" s="563"/>
      <c r="I122" s="564">
        <v>3</v>
      </c>
      <c r="J122" s="565">
        <v>3</v>
      </c>
      <c r="K122" s="563">
        <f t="shared" si="5"/>
        <v>100</v>
      </c>
    </row>
    <row r="123" spans="2:11" s="555" customFormat="1" ht="11.25" customHeight="1" x14ac:dyDescent="0.2">
      <c r="B123" s="961"/>
      <c r="C123" s="566">
        <v>2</v>
      </c>
      <c r="D123" s="567">
        <v>2</v>
      </c>
      <c r="E123" s="568">
        <f t="shared" si="3"/>
        <v>100</v>
      </c>
      <c r="F123" s="569">
        <v>0</v>
      </c>
      <c r="G123" s="570">
        <v>0</v>
      </c>
      <c r="H123" s="568"/>
      <c r="I123" s="569">
        <v>2</v>
      </c>
      <c r="J123" s="570">
        <v>2</v>
      </c>
      <c r="K123" s="568">
        <f t="shared" si="5"/>
        <v>100</v>
      </c>
    </row>
    <row r="124" spans="2:11" s="555" customFormat="1" ht="11.25" customHeight="1" x14ac:dyDescent="0.2">
      <c r="B124" s="960" t="s">
        <v>99</v>
      </c>
      <c r="C124" s="561">
        <v>78</v>
      </c>
      <c r="D124" s="562">
        <v>74</v>
      </c>
      <c r="E124" s="563">
        <f t="shared" si="3"/>
        <v>94.871794871794876</v>
      </c>
      <c r="F124" s="564">
        <v>46</v>
      </c>
      <c r="G124" s="565">
        <v>16</v>
      </c>
      <c r="H124" s="563">
        <f t="shared" si="4"/>
        <v>34.782608695652172</v>
      </c>
      <c r="I124" s="564">
        <v>124</v>
      </c>
      <c r="J124" s="565">
        <v>90</v>
      </c>
      <c r="K124" s="563">
        <f t="shared" si="5"/>
        <v>72.58064516129032</v>
      </c>
    </row>
    <row r="125" spans="2:11" s="555" customFormat="1" ht="11.25" customHeight="1" x14ac:dyDescent="0.2">
      <c r="B125" s="961"/>
      <c r="C125" s="566">
        <v>70</v>
      </c>
      <c r="D125" s="567">
        <v>69</v>
      </c>
      <c r="E125" s="568">
        <f t="shared" si="3"/>
        <v>98.571428571428569</v>
      </c>
      <c r="F125" s="569">
        <v>36</v>
      </c>
      <c r="G125" s="570">
        <v>16</v>
      </c>
      <c r="H125" s="568">
        <f t="shared" si="4"/>
        <v>44.444444444444443</v>
      </c>
      <c r="I125" s="569">
        <v>106</v>
      </c>
      <c r="J125" s="570">
        <v>85</v>
      </c>
      <c r="K125" s="568">
        <f t="shared" si="5"/>
        <v>80.188679245283012</v>
      </c>
    </row>
    <row r="126" spans="2:11" s="555" customFormat="1" ht="11.25" customHeight="1" x14ac:dyDescent="0.2">
      <c r="B126" s="960" t="s">
        <v>100</v>
      </c>
      <c r="C126" s="561">
        <v>57</v>
      </c>
      <c r="D126" s="562">
        <v>52</v>
      </c>
      <c r="E126" s="563">
        <f t="shared" si="3"/>
        <v>91.228070175438603</v>
      </c>
      <c r="F126" s="564">
        <v>19</v>
      </c>
      <c r="G126" s="565">
        <v>9</v>
      </c>
      <c r="H126" s="563">
        <f t="shared" si="4"/>
        <v>47.368421052631582</v>
      </c>
      <c r="I126" s="564">
        <v>76</v>
      </c>
      <c r="J126" s="565">
        <v>61</v>
      </c>
      <c r="K126" s="563">
        <f t="shared" si="5"/>
        <v>80.263157894736835</v>
      </c>
    </row>
    <row r="127" spans="2:11" s="555" customFormat="1" ht="11.25" customHeight="1" x14ac:dyDescent="0.2">
      <c r="B127" s="961"/>
      <c r="C127" s="566">
        <v>53</v>
      </c>
      <c r="D127" s="567">
        <v>51</v>
      </c>
      <c r="E127" s="568">
        <f t="shared" si="3"/>
        <v>96.226415094339629</v>
      </c>
      <c r="F127" s="569">
        <v>15</v>
      </c>
      <c r="G127" s="570">
        <v>8</v>
      </c>
      <c r="H127" s="568">
        <f t="shared" si="4"/>
        <v>53.333333333333336</v>
      </c>
      <c r="I127" s="569">
        <v>68</v>
      </c>
      <c r="J127" s="570">
        <v>59</v>
      </c>
      <c r="K127" s="568">
        <f t="shared" si="5"/>
        <v>86.764705882352942</v>
      </c>
    </row>
    <row r="128" spans="2:11" s="555" customFormat="1" ht="11.25" customHeight="1" x14ac:dyDescent="0.2">
      <c r="B128" s="960" t="s">
        <v>101</v>
      </c>
      <c r="C128" s="561">
        <v>83</v>
      </c>
      <c r="D128" s="562">
        <v>81</v>
      </c>
      <c r="E128" s="563">
        <f t="shared" si="3"/>
        <v>97.590361445783131</v>
      </c>
      <c r="F128" s="564">
        <v>16</v>
      </c>
      <c r="G128" s="565">
        <v>14</v>
      </c>
      <c r="H128" s="563">
        <f t="shared" si="4"/>
        <v>87.5</v>
      </c>
      <c r="I128" s="564">
        <v>99</v>
      </c>
      <c r="J128" s="565">
        <v>95</v>
      </c>
      <c r="K128" s="563">
        <f t="shared" si="5"/>
        <v>95.959595959595958</v>
      </c>
    </row>
    <row r="129" spans="2:11" s="555" customFormat="1" ht="11.25" customHeight="1" x14ac:dyDescent="0.2">
      <c r="B129" s="961"/>
      <c r="C129" s="566">
        <v>76</v>
      </c>
      <c r="D129" s="567">
        <v>76</v>
      </c>
      <c r="E129" s="568">
        <f t="shared" si="3"/>
        <v>100</v>
      </c>
      <c r="F129" s="569">
        <v>13</v>
      </c>
      <c r="G129" s="570">
        <v>12</v>
      </c>
      <c r="H129" s="568">
        <f t="shared" si="4"/>
        <v>92.307692307692307</v>
      </c>
      <c r="I129" s="569">
        <v>89</v>
      </c>
      <c r="J129" s="570">
        <v>88</v>
      </c>
      <c r="K129" s="568">
        <f t="shared" si="5"/>
        <v>98.876404494382029</v>
      </c>
    </row>
    <row r="130" spans="2:11" s="555" customFormat="1" ht="11.25" customHeight="1" x14ac:dyDescent="0.2">
      <c r="B130" s="960" t="s">
        <v>103</v>
      </c>
      <c r="C130" s="561">
        <v>216</v>
      </c>
      <c r="D130" s="562">
        <v>166</v>
      </c>
      <c r="E130" s="563">
        <f t="shared" si="3"/>
        <v>76.851851851851848</v>
      </c>
      <c r="F130" s="564">
        <v>0</v>
      </c>
      <c r="G130" s="565">
        <v>0</v>
      </c>
      <c r="H130" s="563"/>
      <c r="I130" s="564">
        <v>216</v>
      </c>
      <c r="J130" s="565">
        <v>166</v>
      </c>
      <c r="K130" s="563">
        <f t="shared" si="5"/>
        <v>76.851851851851848</v>
      </c>
    </row>
    <row r="131" spans="2:11" s="555" customFormat="1" ht="11.25" customHeight="1" x14ac:dyDescent="0.2">
      <c r="B131" s="961"/>
      <c r="C131" s="566">
        <v>162</v>
      </c>
      <c r="D131" s="567">
        <v>135</v>
      </c>
      <c r="E131" s="568">
        <f t="shared" si="3"/>
        <v>83.333333333333329</v>
      </c>
      <c r="F131" s="569">
        <v>0</v>
      </c>
      <c r="G131" s="570">
        <v>0</v>
      </c>
      <c r="H131" s="568"/>
      <c r="I131" s="569">
        <v>162</v>
      </c>
      <c r="J131" s="570">
        <v>135</v>
      </c>
      <c r="K131" s="568">
        <f t="shared" si="5"/>
        <v>83.333333333333329</v>
      </c>
    </row>
    <row r="132" spans="2:11" s="555" customFormat="1" ht="11.25" customHeight="1" x14ac:dyDescent="0.2">
      <c r="B132" s="960" t="s">
        <v>105</v>
      </c>
      <c r="C132" s="561">
        <v>282</v>
      </c>
      <c r="D132" s="562">
        <v>259</v>
      </c>
      <c r="E132" s="563">
        <f t="shared" si="3"/>
        <v>91.843971631205676</v>
      </c>
      <c r="F132" s="564">
        <v>11</v>
      </c>
      <c r="G132" s="565">
        <v>8</v>
      </c>
      <c r="H132" s="563">
        <f t="shared" si="4"/>
        <v>72.727272727272734</v>
      </c>
      <c r="I132" s="564">
        <v>293</v>
      </c>
      <c r="J132" s="565">
        <v>267</v>
      </c>
      <c r="K132" s="563">
        <f t="shared" si="5"/>
        <v>91.12627986348123</v>
      </c>
    </row>
    <row r="133" spans="2:11" s="555" customFormat="1" ht="11.25" customHeight="1" x14ac:dyDescent="0.2">
      <c r="B133" s="961"/>
      <c r="C133" s="566">
        <v>252</v>
      </c>
      <c r="D133" s="567">
        <v>240</v>
      </c>
      <c r="E133" s="568">
        <f t="shared" si="3"/>
        <v>95.238095238095241</v>
      </c>
      <c r="F133" s="569">
        <v>9</v>
      </c>
      <c r="G133" s="570">
        <v>8</v>
      </c>
      <c r="H133" s="568">
        <f t="shared" si="4"/>
        <v>88.888888888888886</v>
      </c>
      <c r="I133" s="569">
        <v>261</v>
      </c>
      <c r="J133" s="570">
        <v>248</v>
      </c>
      <c r="K133" s="568">
        <f t="shared" si="5"/>
        <v>95.019157088122611</v>
      </c>
    </row>
    <row r="134" spans="2:11" s="555" customFormat="1" ht="11.25" customHeight="1" x14ac:dyDescent="0.2">
      <c r="B134" s="960" t="s">
        <v>107</v>
      </c>
      <c r="C134" s="561">
        <v>305</v>
      </c>
      <c r="D134" s="562">
        <v>279</v>
      </c>
      <c r="E134" s="563">
        <f t="shared" si="3"/>
        <v>91.47540983606558</v>
      </c>
      <c r="F134" s="564">
        <v>21</v>
      </c>
      <c r="G134" s="565">
        <v>17</v>
      </c>
      <c r="H134" s="563">
        <f t="shared" si="4"/>
        <v>80.952380952380949</v>
      </c>
      <c r="I134" s="564">
        <v>326</v>
      </c>
      <c r="J134" s="565">
        <v>296</v>
      </c>
      <c r="K134" s="563">
        <f t="shared" si="5"/>
        <v>90.797546012269933</v>
      </c>
    </row>
    <row r="135" spans="2:11" s="555" customFormat="1" ht="11.25" customHeight="1" x14ac:dyDescent="0.2">
      <c r="B135" s="961"/>
      <c r="C135" s="566">
        <v>276</v>
      </c>
      <c r="D135" s="567">
        <v>256</v>
      </c>
      <c r="E135" s="568">
        <f t="shared" si="3"/>
        <v>92.753623188405797</v>
      </c>
      <c r="F135" s="569">
        <v>19</v>
      </c>
      <c r="G135" s="570">
        <v>16</v>
      </c>
      <c r="H135" s="568">
        <f t="shared" si="4"/>
        <v>84.21052631578948</v>
      </c>
      <c r="I135" s="569">
        <v>295</v>
      </c>
      <c r="J135" s="570">
        <v>272</v>
      </c>
      <c r="K135" s="568">
        <f t="shared" si="5"/>
        <v>92.20338983050847</v>
      </c>
    </row>
    <row r="136" spans="2:11" s="555" customFormat="1" ht="11.25" customHeight="1" x14ac:dyDescent="0.2">
      <c r="B136" s="960" t="s">
        <v>109</v>
      </c>
      <c r="C136" s="561">
        <v>45</v>
      </c>
      <c r="D136" s="562">
        <v>43</v>
      </c>
      <c r="E136" s="563">
        <f t="shared" si="3"/>
        <v>95.555555555555557</v>
      </c>
      <c r="F136" s="564">
        <v>8</v>
      </c>
      <c r="G136" s="565">
        <v>4</v>
      </c>
      <c r="H136" s="563">
        <f t="shared" si="4"/>
        <v>50</v>
      </c>
      <c r="I136" s="564">
        <v>53</v>
      </c>
      <c r="J136" s="565">
        <v>47</v>
      </c>
      <c r="K136" s="563">
        <f t="shared" si="5"/>
        <v>88.679245283018872</v>
      </c>
    </row>
    <row r="137" spans="2:11" s="555" customFormat="1" ht="11.25" customHeight="1" x14ac:dyDescent="0.2">
      <c r="B137" s="961"/>
      <c r="C137" s="566">
        <v>39</v>
      </c>
      <c r="D137" s="567">
        <v>37</v>
      </c>
      <c r="E137" s="568">
        <f t="shared" si="3"/>
        <v>94.871794871794876</v>
      </c>
      <c r="F137" s="569">
        <v>6</v>
      </c>
      <c r="G137" s="570">
        <v>4</v>
      </c>
      <c r="H137" s="568">
        <f t="shared" si="4"/>
        <v>66.666666666666671</v>
      </c>
      <c r="I137" s="569">
        <v>45</v>
      </c>
      <c r="J137" s="570">
        <v>41</v>
      </c>
      <c r="K137" s="568">
        <f t="shared" si="5"/>
        <v>91.111111111111114</v>
      </c>
    </row>
    <row r="138" spans="2:11" s="555" customFormat="1" ht="11.25" customHeight="1" x14ac:dyDescent="0.2">
      <c r="B138" s="969" t="s">
        <v>246</v>
      </c>
      <c r="C138" s="550">
        <v>753</v>
      </c>
      <c r="D138" s="551">
        <v>556</v>
      </c>
      <c r="E138" s="552">
        <f t="shared" ref="E138:E201" si="6">D138*100/C138</f>
        <v>73.837981407702529</v>
      </c>
      <c r="F138" s="553">
        <v>96</v>
      </c>
      <c r="G138" s="554">
        <v>71</v>
      </c>
      <c r="H138" s="552">
        <f t="shared" ref="H138:H201" si="7">G138*100/F138</f>
        <v>73.958333333333329</v>
      </c>
      <c r="I138" s="553">
        <v>849</v>
      </c>
      <c r="J138" s="554">
        <v>627</v>
      </c>
      <c r="K138" s="552">
        <f t="shared" ref="K138:K201" si="8">J138*100/I138</f>
        <v>73.851590106007066</v>
      </c>
    </row>
    <row r="139" spans="2:11" s="555" customFormat="1" ht="11.25" customHeight="1" x14ac:dyDescent="0.2">
      <c r="B139" s="970"/>
      <c r="C139" s="556">
        <v>510</v>
      </c>
      <c r="D139" s="557">
        <v>444</v>
      </c>
      <c r="E139" s="558">
        <f t="shared" si="6"/>
        <v>87.058823529411768</v>
      </c>
      <c r="F139" s="559">
        <v>58</v>
      </c>
      <c r="G139" s="560">
        <v>45</v>
      </c>
      <c r="H139" s="558">
        <f t="shared" si="7"/>
        <v>77.58620689655173</v>
      </c>
      <c r="I139" s="559">
        <v>568</v>
      </c>
      <c r="J139" s="560">
        <v>489</v>
      </c>
      <c r="K139" s="558">
        <f t="shared" si="8"/>
        <v>86.091549295774641</v>
      </c>
    </row>
    <row r="140" spans="2:11" s="555" customFormat="1" ht="11.25" customHeight="1" x14ac:dyDescent="0.2">
      <c r="B140" s="960" t="s">
        <v>111</v>
      </c>
      <c r="C140" s="561">
        <v>27</v>
      </c>
      <c r="D140" s="562">
        <v>19</v>
      </c>
      <c r="E140" s="563">
        <f t="shared" si="6"/>
        <v>70.370370370370367</v>
      </c>
      <c r="F140" s="564">
        <v>0</v>
      </c>
      <c r="G140" s="565">
        <v>0</v>
      </c>
      <c r="H140" s="563"/>
      <c r="I140" s="564">
        <v>27</v>
      </c>
      <c r="J140" s="565">
        <v>19</v>
      </c>
      <c r="K140" s="563">
        <f t="shared" si="8"/>
        <v>70.370370370370367</v>
      </c>
    </row>
    <row r="141" spans="2:11" s="555" customFormat="1" ht="11.25" customHeight="1" x14ac:dyDescent="0.2">
      <c r="B141" s="961"/>
      <c r="C141" s="566">
        <v>19</v>
      </c>
      <c r="D141" s="567">
        <v>14</v>
      </c>
      <c r="E141" s="568">
        <f t="shared" si="6"/>
        <v>73.684210526315795</v>
      </c>
      <c r="F141" s="569">
        <v>0</v>
      </c>
      <c r="G141" s="570">
        <v>0</v>
      </c>
      <c r="H141" s="568"/>
      <c r="I141" s="569">
        <v>19</v>
      </c>
      <c r="J141" s="570">
        <v>14</v>
      </c>
      <c r="K141" s="568">
        <f t="shared" si="8"/>
        <v>73.684210526315795</v>
      </c>
    </row>
    <row r="142" spans="2:11" s="555" customFormat="1" ht="11.25" customHeight="1" x14ac:dyDescent="0.2">
      <c r="B142" s="960" t="s">
        <v>112</v>
      </c>
      <c r="C142" s="561">
        <v>228</v>
      </c>
      <c r="D142" s="562">
        <v>162</v>
      </c>
      <c r="E142" s="563">
        <f t="shared" si="6"/>
        <v>71.05263157894737</v>
      </c>
      <c r="F142" s="564">
        <v>0</v>
      </c>
      <c r="G142" s="565">
        <v>0</v>
      </c>
      <c r="H142" s="563"/>
      <c r="I142" s="564">
        <v>228</v>
      </c>
      <c r="J142" s="565">
        <v>162</v>
      </c>
      <c r="K142" s="563">
        <f t="shared" si="8"/>
        <v>71.05263157894737</v>
      </c>
    </row>
    <row r="143" spans="2:11" s="555" customFormat="1" ht="11.25" customHeight="1" x14ac:dyDescent="0.2">
      <c r="B143" s="961"/>
      <c r="C143" s="566">
        <v>137</v>
      </c>
      <c r="D143" s="567">
        <v>117</v>
      </c>
      <c r="E143" s="568">
        <f t="shared" si="6"/>
        <v>85.401459854014604</v>
      </c>
      <c r="F143" s="569">
        <v>0</v>
      </c>
      <c r="G143" s="570">
        <v>0</v>
      </c>
      <c r="H143" s="568"/>
      <c r="I143" s="569">
        <v>137</v>
      </c>
      <c r="J143" s="570">
        <v>117</v>
      </c>
      <c r="K143" s="568">
        <f t="shared" si="8"/>
        <v>85.401459854014604</v>
      </c>
    </row>
    <row r="144" spans="2:11" s="555" customFormat="1" ht="11.25" customHeight="1" x14ac:dyDescent="0.2">
      <c r="B144" s="960" t="s">
        <v>113</v>
      </c>
      <c r="C144" s="561">
        <v>111</v>
      </c>
      <c r="D144" s="562">
        <v>107</v>
      </c>
      <c r="E144" s="563">
        <f t="shared" si="6"/>
        <v>96.396396396396398</v>
      </c>
      <c r="F144" s="564">
        <v>38</v>
      </c>
      <c r="G144" s="565">
        <v>30</v>
      </c>
      <c r="H144" s="563">
        <f t="shared" si="7"/>
        <v>78.94736842105263</v>
      </c>
      <c r="I144" s="564">
        <v>149</v>
      </c>
      <c r="J144" s="565">
        <v>137</v>
      </c>
      <c r="K144" s="563">
        <f t="shared" si="8"/>
        <v>91.946308724832221</v>
      </c>
    </row>
    <row r="145" spans="2:11" s="555" customFormat="1" ht="11.25" customHeight="1" x14ac:dyDescent="0.2">
      <c r="B145" s="961"/>
      <c r="C145" s="566">
        <v>105</v>
      </c>
      <c r="D145" s="567">
        <v>104</v>
      </c>
      <c r="E145" s="568">
        <f t="shared" si="6"/>
        <v>99.047619047619051</v>
      </c>
      <c r="F145" s="569">
        <v>28</v>
      </c>
      <c r="G145" s="570">
        <v>21</v>
      </c>
      <c r="H145" s="568">
        <f t="shared" si="7"/>
        <v>75</v>
      </c>
      <c r="I145" s="569">
        <v>133</v>
      </c>
      <c r="J145" s="570">
        <v>125</v>
      </c>
      <c r="K145" s="568">
        <f t="shared" si="8"/>
        <v>93.984962406015043</v>
      </c>
    </row>
    <row r="146" spans="2:11" s="555" customFormat="1" ht="11.25" customHeight="1" x14ac:dyDescent="0.2">
      <c r="B146" s="971" t="s">
        <v>115</v>
      </c>
      <c r="C146" s="561">
        <v>74</v>
      </c>
      <c r="D146" s="562">
        <v>71</v>
      </c>
      <c r="E146" s="563">
        <f t="shared" si="6"/>
        <v>95.945945945945951</v>
      </c>
      <c r="F146" s="564">
        <v>32</v>
      </c>
      <c r="G146" s="565">
        <v>24</v>
      </c>
      <c r="H146" s="563">
        <f t="shared" si="7"/>
        <v>75</v>
      </c>
      <c r="I146" s="564">
        <v>106</v>
      </c>
      <c r="J146" s="565">
        <v>95</v>
      </c>
      <c r="K146" s="563">
        <f t="shared" si="8"/>
        <v>89.622641509433961</v>
      </c>
    </row>
    <row r="147" spans="2:11" s="555" customFormat="1" ht="11.25" customHeight="1" x14ac:dyDescent="0.2">
      <c r="B147" s="961"/>
      <c r="C147" s="566">
        <v>54</v>
      </c>
      <c r="D147" s="567">
        <v>53</v>
      </c>
      <c r="E147" s="568">
        <f t="shared" si="6"/>
        <v>98.148148148148152</v>
      </c>
      <c r="F147" s="569">
        <v>25</v>
      </c>
      <c r="G147" s="570">
        <v>21</v>
      </c>
      <c r="H147" s="568">
        <f t="shared" si="7"/>
        <v>84</v>
      </c>
      <c r="I147" s="569">
        <v>79</v>
      </c>
      <c r="J147" s="570">
        <v>74</v>
      </c>
      <c r="K147" s="568">
        <f t="shared" si="8"/>
        <v>93.670886075949369</v>
      </c>
    </row>
    <row r="148" spans="2:11" s="555" customFormat="1" ht="11.25" customHeight="1" x14ac:dyDescent="0.2">
      <c r="B148" s="960" t="s">
        <v>116</v>
      </c>
      <c r="C148" s="561">
        <v>313</v>
      </c>
      <c r="D148" s="562">
        <v>195</v>
      </c>
      <c r="E148" s="563">
        <f t="shared" si="6"/>
        <v>62.300319488817891</v>
      </c>
      <c r="F148" s="564">
        <v>26</v>
      </c>
      <c r="G148" s="565">
        <v>16</v>
      </c>
      <c r="H148" s="563">
        <f t="shared" si="7"/>
        <v>61.53846153846154</v>
      </c>
      <c r="I148" s="564">
        <v>339</v>
      </c>
      <c r="J148" s="565">
        <v>211</v>
      </c>
      <c r="K148" s="563">
        <f t="shared" si="8"/>
        <v>62.24188790560472</v>
      </c>
    </row>
    <row r="149" spans="2:11" s="555" customFormat="1" ht="11.25" customHeight="1" x14ac:dyDescent="0.2">
      <c r="B149" s="961"/>
      <c r="C149" s="566">
        <v>195</v>
      </c>
      <c r="D149" s="567">
        <v>154</v>
      </c>
      <c r="E149" s="568">
        <f t="shared" si="6"/>
        <v>78.974358974358978</v>
      </c>
      <c r="F149" s="569">
        <v>5</v>
      </c>
      <c r="G149" s="570">
        <v>2</v>
      </c>
      <c r="H149" s="568">
        <f t="shared" si="7"/>
        <v>40</v>
      </c>
      <c r="I149" s="569">
        <v>200</v>
      </c>
      <c r="J149" s="570">
        <v>156</v>
      </c>
      <c r="K149" s="568">
        <f t="shared" si="8"/>
        <v>78</v>
      </c>
    </row>
    <row r="150" spans="2:11" s="555" customFormat="1" ht="11.25" customHeight="1" x14ac:dyDescent="0.2">
      <c r="B150" s="969" t="s">
        <v>248</v>
      </c>
      <c r="C150" s="550">
        <v>792</v>
      </c>
      <c r="D150" s="551">
        <v>596</v>
      </c>
      <c r="E150" s="552">
        <f t="shared" si="6"/>
        <v>75.252525252525245</v>
      </c>
      <c r="F150" s="553">
        <v>411</v>
      </c>
      <c r="G150" s="554">
        <v>231</v>
      </c>
      <c r="H150" s="552">
        <f t="shared" si="7"/>
        <v>56.204379562043798</v>
      </c>
      <c r="I150" s="553">
        <v>1203</v>
      </c>
      <c r="J150" s="554">
        <v>827</v>
      </c>
      <c r="K150" s="552">
        <f t="shared" si="8"/>
        <v>68.7448046550291</v>
      </c>
    </row>
    <row r="151" spans="2:11" s="555" customFormat="1" ht="11.25" customHeight="1" x14ac:dyDescent="0.2">
      <c r="B151" s="970"/>
      <c r="C151" s="556">
        <v>511</v>
      </c>
      <c r="D151" s="557">
        <v>445</v>
      </c>
      <c r="E151" s="558">
        <f t="shared" si="6"/>
        <v>87.084148727984342</v>
      </c>
      <c r="F151" s="559">
        <v>300</v>
      </c>
      <c r="G151" s="560">
        <v>181</v>
      </c>
      <c r="H151" s="558">
        <f t="shared" si="7"/>
        <v>60.333333333333336</v>
      </c>
      <c r="I151" s="559">
        <v>811</v>
      </c>
      <c r="J151" s="560">
        <v>626</v>
      </c>
      <c r="K151" s="558">
        <f t="shared" si="8"/>
        <v>77.188655980271264</v>
      </c>
    </row>
    <row r="152" spans="2:11" s="555" customFormat="1" ht="11.25" customHeight="1" x14ac:dyDescent="0.2">
      <c r="B152" s="960" t="s">
        <v>117</v>
      </c>
      <c r="C152" s="561">
        <v>206</v>
      </c>
      <c r="D152" s="562">
        <v>138</v>
      </c>
      <c r="E152" s="563">
        <f t="shared" si="6"/>
        <v>66.990291262135926</v>
      </c>
      <c r="F152" s="564">
        <v>9</v>
      </c>
      <c r="G152" s="565">
        <v>4</v>
      </c>
      <c r="H152" s="563">
        <f t="shared" si="7"/>
        <v>44.444444444444443</v>
      </c>
      <c r="I152" s="564">
        <v>215</v>
      </c>
      <c r="J152" s="565">
        <v>142</v>
      </c>
      <c r="K152" s="563">
        <f t="shared" si="8"/>
        <v>66.04651162790698</v>
      </c>
    </row>
    <row r="153" spans="2:11" s="555" customFormat="1" ht="11.25" customHeight="1" x14ac:dyDescent="0.2">
      <c r="B153" s="961"/>
      <c r="C153" s="566">
        <v>95</v>
      </c>
      <c r="D153" s="567">
        <v>85</v>
      </c>
      <c r="E153" s="568">
        <f t="shared" si="6"/>
        <v>89.473684210526315</v>
      </c>
      <c r="F153" s="569">
        <v>8</v>
      </c>
      <c r="G153" s="570">
        <v>4</v>
      </c>
      <c r="H153" s="568">
        <f t="shared" si="7"/>
        <v>50</v>
      </c>
      <c r="I153" s="569">
        <v>103</v>
      </c>
      <c r="J153" s="570">
        <v>89</v>
      </c>
      <c r="K153" s="568">
        <f t="shared" si="8"/>
        <v>86.407766990291265</v>
      </c>
    </row>
    <row r="154" spans="2:11" s="555" customFormat="1" ht="11.25" customHeight="1" x14ac:dyDescent="0.2">
      <c r="B154" s="960" t="s">
        <v>118</v>
      </c>
      <c r="C154" s="561">
        <v>322</v>
      </c>
      <c r="D154" s="562">
        <v>257</v>
      </c>
      <c r="E154" s="563">
        <f t="shared" si="6"/>
        <v>79.813664596273298</v>
      </c>
      <c r="F154" s="564">
        <v>347</v>
      </c>
      <c r="G154" s="565">
        <v>199</v>
      </c>
      <c r="H154" s="563">
        <f t="shared" si="7"/>
        <v>57.34870317002882</v>
      </c>
      <c r="I154" s="564">
        <v>669</v>
      </c>
      <c r="J154" s="565">
        <v>456</v>
      </c>
      <c r="K154" s="563">
        <f t="shared" si="8"/>
        <v>68.16143497757848</v>
      </c>
    </row>
    <row r="155" spans="2:11" s="555" customFormat="1" ht="11.25" customHeight="1" x14ac:dyDescent="0.2">
      <c r="B155" s="961"/>
      <c r="C155" s="566">
        <v>224</v>
      </c>
      <c r="D155" s="567">
        <v>199</v>
      </c>
      <c r="E155" s="568">
        <f t="shared" si="6"/>
        <v>88.839285714285708</v>
      </c>
      <c r="F155" s="569">
        <v>246</v>
      </c>
      <c r="G155" s="570">
        <v>152</v>
      </c>
      <c r="H155" s="568">
        <f t="shared" si="7"/>
        <v>61.788617886178862</v>
      </c>
      <c r="I155" s="569">
        <v>470</v>
      </c>
      <c r="J155" s="570">
        <v>351</v>
      </c>
      <c r="K155" s="568">
        <f t="shared" si="8"/>
        <v>74.680851063829792</v>
      </c>
    </row>
    <row r="156" spans="2:11" s="555" customFormat="1" ht="11.25" customHeight="1" x14ac:dyDescent="0.2">
      <c r="B156" s="960" t="s">
        <v>120</v>
      </c>
      <c r="C156" s="561">
        <v>153</v>
      </c>
      <c r="D156" s="562">
        <v>95</v>
      </c>
      <c r="E156" s="563">
        <f t="shared" si="6"/>
        <v>62.091503267973856</v>
      </c>
      <c r="F156" s="564">
        <v>8</v>
      </c>
      <c r="G156" s="565">
        <v>3</v>
      </c>
      <c r="H156" s="563">
        <f t="shared" si="7"/>
        <v>37.5</v>
      </c>
      <c r="I156" s="564">
        <v>161</v>
      </c>
      <c r="J156" s="565">
        <v>98</v>
      </c>
      <c r="K156" s="563">
        <f t="shared" si="8"/>
        <v>60.869565217391305</v>
      </c>
    </row>
    <row r="157" spans="2:11" s="555" customFormat="1" ht="11.25" customHeight="1" x14ac:dyDescent="0.2">
      <c r="B157" s="961"/>
      <c r="C157" s="566">
        <v>95</v>
      </c>
      <c r="D157" s="567">
        <v>62</v>
      </c>
      <c r="E157" s="568">
        <f t="shared" si="6"/>
        <v>65.263157894736835</v>
      </c>
      <c r="F157" s="569">
        <v>3</v>
      </c>
      <c r="G157" s="570">
        <v>1</v>
      </c>
      <c r="H157" s="568">
        <f t="shared" si="7"/>
        <v>33.333333333333336</v>
      </c>
      <c r="I157" s="569">
        <v>98</v>
      </c>
      <c r="J157" s="570">
        <v>63</v>
      </c>
      <c r="K157" s="568">
        <f t="shared" si="8"/>
        <v>64.285714285714292</v>
      </c>
    </row>
    <row r="158" spans="2:11" s="555" customFormat="1" ht="11.25" customHeight="1" x14ac:dyDescent="0.2">
      <c r="B158" s="960" t="s">
        <v>122</v>
      </c>
      <c r="C158" s="561">
        <v>5</v>
      </c>
      <c r="D158" s="562">
        <v>1</v>
      </c>
      <c r="E158" s="563">
        <f t="shared" si="6"/>
        <v>20</v>
      </c>
      <c r="F158" s="564">
        <v>0</v>
      </c>
      <c r="G158" s="565">
        <v>0</v>
      </c>
      <c r="H158" s="563"/>
      <c r="I158" s="564">
        <v>5</v>
      </c>
      <c r="J158" s="565">
        <v>1</v>
      </c>
      <c r="K158" s="563">
        <f t="shared" si="8"/>
        <v>20</v>
      </c>
    </row>
    <row r="159" spans="2:11" s="555" customFormat="1" ht="11.25" customHeight="1" x14ac:dyDescent="0.2">
      <c r="B159" s="961"/>
      <c r="C159" s="566">
        <v>3</v>
      </c>
      <c r="D159" s="567">
        <v>1</v>
      </c>
      <c r="E159" s="568">
        <f t="shared" si="6"/>
        <v>33.333333333333336</v>
      </c>
      <c r="F159" s="569">
        <v>0</v>
      </c>
      <c r="G159" s="570">
        <v>0</v>
      </c>
      <c r="H159" s="568"/>
      <c r="I159" s="569">
        <v>3</v>
      </c>
      <c r="J159" s="570">
        <v>1</v>
      </c>
      <c r="K159" s="568">
        <f t="shared" si="8"/>
        <v>33.333333333333336</v>
      </c>
    </row>
    <row r="160" spans="2:11" s="555" customFormat="1" ht="11.25" customHeight="1" x14ac:dyDescent="0.2">
      <c r="B160" s="960" t="s">
        <v>123</v>
      </c>
      <c r="C160" s="561">
        <v>106</v>
      </c>
      <c r="D160" s="562">
        <v>93</v>
      </c>
      <c r="E160" s="563">
        <f t="shared" si="6"/>
        <v>87.735849056603769</v>
      </c>
      <c r="F160" s="564">
        <v>47</v>
      </c>
      <c r="G160" s="565">
        <v>24</v>
      </c>
      <c r="H160" s="563">
        <f t="shared" si="7"/>
        <v>51.063829787234042</v>
      </c>
      <c r="I160" s="564">
        <v>153</v>
      </c>
      <c r="J160" s="565">
        <v>117</v>
      </c>
      <c r="K160" s="563">
        <f t="shared" si="8"/>
        <v>76.470588235294116</v>
      </c>
    </row>
    <row r="161" spans="2:11" s="555" customFormat="1" ht="11.25" customHeight="1" x14ac:dyDescent="0.2">
      <c r="B161" s="961"/>
      <c r="C161" s="566">
        <v>94</v>
      </c>
      <c r="D161" s="567">
        <v>89</v>
      </c>
      <c r="E161" s="568">
        <f t="shared" si="6"/>
        <v>94.680851063829792</v>
      </c>
      <c r="F161" s="569">
        <v>43</v>
      </c>
      <c r="G161" s="570">
        <v>23</v>
      </c>
      <c r="H161" s="568">
        <f t="shared" si="7"/>
        <v>53.488372093023258</v>
      </c>
      <c r="I161" s="569">
        <v>137</v>
      </c>
      <c r="J161" s="570">
        <v>112</v>
      </c>
      <c r="K161" s="568">
        <f t="shared" si="8"/>
        <v>81.751824817518255</v>
      </c>
    </row>
    <row r="162" spans="2:11" s="555" customFormat="1" ht="11.25" customHeight="1" x14ac:dyDescent="0.2">
      <c r="B162" s="969" t="s">
        <v>250</v>
      </c>
      <c r="C162" s="550">
        <v>818</v>
      </c>
      <c r="D162" s="551">
        <v>724</v>
      </c>
      <c r="E162" s="552">
        <f t="shared" si="6"/>
        <v>88.508557457212717</v>
      </c>
      <c r="F162" s="553">
        <v>350</v>
      </c>
      <c r="G162" s="554">
        <v>241</v>
      </c>
      <c r="H162" s="552">
        <f t="shared" si="7"/>
        <v>68.857142857142861</v>
      </c>
      <c r="I162" s="553">
        <v>1168</v>
      </c>
      <c r="J162" s="554">
        <v>965</v>
      </c>
      <c r="K162" s="552">
        <f t="shared" si="8"/>
        <v>82.619863013698634</v>
      </c>
    </row>
    <row r="163" spans="2:11" s="555" customFormat="1" ht="11.25" customHeight="1" x14ac:dyDescent="0.2">
      <c r="B163" s="970"/>
      <c r="C163" s="556">
        <v>626</v>
      </c>
      <c r="D163" s="557">
        <v>591</v>
      </c>
      <c r="E163" s="558">
        <f t="shared" si="6"/>
        <v>94.408945686900964</v>
      </c>
      <c r="F163" s="559">
        <v>246</v>
      </c>
      <c r="G163" s="560">
        <v>188</v>
      </c>
      <c r="H163" s="558">
        <f t="shared" si="7"/>
        <v>76.422764227642276</v>
      </c>
      <c r="I163" s="559">
        <v>872</v>
      </c>
      <c r="J163" s="560">
        <v>779</v>
      </c>
      <c r="K163" s="558">
        <f t="shared" si="8"/>
        <v>89.334862385321102</v>
      </c>
    </row>
    <row r="164" spans="2:11" s="555" customFormat="1" ht="11.25" customHeight="1" x14ac:dyDescent="0.2">
      <c r="B164" s="960" t="s">
        <v>124</v>
      </c>
      <c r="C164" s="561">
        <v>133</v>
      </c>
      <c r="D164" s="562">
        <v>102</v>
      </c>
      <c r="E164" s="563">
        <f t="shared" si="6"/>
        <v>76.691729323308266</v>
      </c>
      <c r="F164" s="564">
        <v>105</v>
      </c>
      <c r="G164" s="565">
        <v>73</v>
      </c>
      <c r="H164" s="563">
        <f t="shared" si="7"/>
        <v>69.523809523809518</v>
      </c>
      <c r="I164" s="564">
        <v>238</v>
      </c>
      <c r="J164" s="565">
        <v>175</v>
      </c>
      <c r="K164" s="563">
        <f t="shared" si="8"/>
        <v>73.529411764705884</v>
      </c>
    </row>
    <row r="165" spans="2:11" s="555" customFormat="1" ht="11.25" customHeight="1" x14ac:dyDescent="0.2">
      <c r="B165" s="961"/>
      <c r="C165" s="566">
        <v>76</v>
      </c>
      <c r="D165" s="567">
        <v>70</v>
      </c>
      <c r="E165" s="568">
        <f t="shared" si="6"/>
        <v>92.10526315789474</v>
      </c>
      <c r="F165" s="569">
        <v>62</v>
      </c>
      <c r="G165" s="570">
        <v>53</v>
      </c>
      <c r="H165" s="568">
        <f t="shared" si="7"/>
        <v>85.483870967741936</v>
      </c>
      <c r="I165" s="569">
        <v>138</v>
      </c>
      <c r="J165" s="570">
        <v>123</v>
      </c>
      <c r="K165" s="568">
        <f t="shared" si="8"/>
        <v>89.130434782608702</v>
      </c>
    </row>
    <row r="166" spans="2:11" s="555" customFormat="1" ht="11.25" customHeight="1" x14ac:dyDescent="0.2">
      <c r="B166" s="960" t="s">
        <v>125</v>
      </c>
      <c r="C166" s="561">
        <v>195</v>
      </c>
      <c r="D166" s="562">
        <v>172</v>
      </c>
      <c r="E166" s="563">
        <f t="shared" si="6"/>
        <v>88.205128205128204</v>
      </c>
      <c r="F166" s="564">
        <v>79</v>
      </c>
      <c r="G166" s="565">
        <v>53</v>
      </c>
      <c r="H166" s="563">
        <f t="shared" si="7"/>
        <v>67.088607594936704</v>
      </c>
      <c r="I166" s="564">
        <v>274</v>
      </c>
      <c r="J166" s="565">
        <v>225</v>
      </c>
      <c r="K166" s="563">
        <f t="shared" si="8"/>
        <v>82.116788321167888</v>
      </c>
    </row>
    <row r="167" spans="2:11" s="555" customFormat="1" ht="11.25" customHeight="1" x14ac:dyDescent="0.2">
      <c r="B167" s="961"/>
      <c r="C167" s="566">
        <v>177</v>
      </c>
      <c r="D167" s="567">
        <v>159</v>
      </c>
      <c r="E167" s="568">
        <f t="shared" si="6"/>
        <v>89.830508474576277</v>
      </c>
      <c r="F167" s="569">
        <v>62</v>
      </c>
      <c r="G167" s="570">
        <v>42</v>
      </c>
      <c r="H167" s="568">
        <f t="shared" si="7"/>
        <v>67.741935483870961</v>
      </c>
      <c r="I167" s="569">
        <v>239</v>
      </c>
      <c r="J167" s="570">
        <v>201</v>
      </c>
      <c r="K167" s="568">
        <f t="shared" si="8"/>
        <v>84.10041841004184</v>
      </c>
    </row>
    <row r="168" spans="2:11" s="555" customFormat="1" ht="11.25" customHeight="1" x14ac:dyDescent="0.2">
      <c r="B168" s="960" t="s">
        <v>126</v>
      </c>
      <c r="C168" s="561">
        <v>136</v>
      </c>
      <c r="D168" s="562">
        <v>97</v>
      </c>
      <c r="E168" s="563">
        <f t="shared" si="6"/>
        <v>71.32352941176471</v>
      </c>
      <c r="F168" s="564">
        <v>13</v>
      </c>
      <c r="G168" s="565">
        <v>7</v>
      </c>
      <c r="H168" s="563">
        <f t="shared" si="7"/>
        <v>53.846153846153847</v>
      </c>
      <c r="I168" s="564">
        <v>149</v>
      </c>
      <c r="J168" s="565">
        <v>104</v>
      </c>
      <c r="K168" s="563">
        <f t="shared" si="8"/>
        <v>69.798657718120808</v>
      </c>
    </row>
    <row r="169" spans="2:11" s="555" customFormat="1" ht="11.25" customHeight="1" x14ac:dyDescent="0.2">
      <c r="B169" s="961"/>
      <c r="C169" s="566">
        <v>94</v>
      </c>
      <c r="D169" s="567">
        <v>70</v>
      </c>
      <c r="E169" s="568">
        <f t="shared" si="6"/>
        <v>74.468085106382972</v>
      </c>
      <c r="F169" s="569">
        <v>9</v>
      </c>
      <c r="G169" s="570">
        <v>5</v>
      </c>
      <c r="H169" s="568">
        <f t="shared" si="7"/>
        <v>55.555555555555557</v>
      </c>
      <c r="I169" s="569">
        <v>103</v>
      </c>
      <c r="J169" s="570">
        <v>75</v>
      </c>
      <c r="K169" s="568">
        <f t="shared" si="8"/>
        <v>72.815533980582529</v>
      </c>
    </row>
    <row r="170" spans="2:11" s="555" customFormat="1" ht="11.25" customHeight="1" x14ac:dyDescent="0.2">
      <c r="B170" s="960" t="s">
        <v>128</v>
      </c>
      <c r="C170" s="561">
        <v>70</v>
      </c>
      <c r="D170" s="562">
        <v>58</v>
      </c>
      <c r="E170" s="563">
        <f t="shared" si="6"/>
        <v>82.857142857142861</v>
      </c>
      <c r="F170" s="564">
        <v>31</v>
      </c>
      <c r="G170" s="565">
        <v>12</v>
      </c>
      <c r="H170" s="563">
        <f t="shared" si="7"/>
        <v>38.70967741935484</v>
      </c>
      <c r="I170" s="564">
        <v>101</v>
      </c>
      <c r="J170" s="565">
        <v>70</v>
      </c>
      <c r="K170" s="563">
        <f t="shared" si="8"/>
        <v>69.306930693069305</v>
      </c>
    </row>
    <row r="171" spans="2:11" s="555" customFormat="1" ht="11.25" customHeight="1" x14ac:dyDescent="0.2">
      <c r="B171" s="961"/>
      <c r="C171" s="566">
        <v>46</v>
      </c>
      <c r="D171" s="567">
        <v>42</v>
      </c>
      <c r="E171" s="568">
        <f t="shared" si="6"/>
        <v>91.304347826086953</v>
      </c>
      <c r="F171" s="569">
        <v>18</v>
      </c>
      <c r="G171" s="570">
        <v>8</v>
      </c>
      <c r="H171" s="568">
        <f t="shared" si="7"/>
        <v>44.444444444444443</v>
      </c>
      <c r="I171" s="569">
        <v>64</v>
      </c>
      <c r="J171" s="570">
        <v>50</v>
      </c>
      <c r="K171" s="568">
        <f t="shared" si="8"/>
        <v>78.125</v>
      </c>
    </row>
    <row r="172" spans="2:11" s="555" customFormat="1" ht="11.25" customHeight="1" x14ac:dyDescent="0.2">
      <c r="B172" s="960" t="s">
        <v>130</v>
      </c>
      <c r="C172" s="561">
        <v>97</v>
      </c>
      <c r="D172" s="562">
        <v>78</v>
      </c>
      <c r="E172" s="563">
        <f t="shared" si="6"/>
        <v>80.412371134020617</v>
      </c>
      <c r="F172" s="564">
        <v>11</v>
      </c>
      <c r="G172" s="565">
        <v>3</v>
      </c>
      <c r="H172" s="563">
        <f t="shared" si="7"/>
        <v>27.272727272727273</v>
      </c>
      <c r="I172" s="564">
        <v>108</v>
      </c>
      <c r="J172" s="565">
        <v>81</v>
      </c>
      <c r="K172" s="563">
        <f t="shared" si="8"/>
        <v>75</v>
      </c>
    </row>
    <row r="173" spans="2:11" s="555" customFormat="1" ht="11.25" customHeight="1" x14ac:dyDescent="0.2">
      <c r="B173" s="961"/>
      <c r="C173" s="566">
        <v>79</v>
      </c>
      <c r="D173" s="567">
        <v>66</v>
      </c>
      <c r="E173" s="568">
        <f t="shared" si="6"/>
        <v>83.544303797468359</v>
      </c>
      <c r="F173" s="569">
        <v>7</v>
      </c>
      <c r="G173" s="570">
        <v>3</v>
      </c>
      <c r="H173" s="568">
        <f t="shared" si="7"/>
        <v>42.857142857142854</v>
      </c>
      <c r="I173" s="569">
        <v>86</v>
      </c>
      <c r="J173" s="570">
        <v>69</v>
      </c>
      <c r="K173" s="568">
        <f t="shared" si="8"/>
        <v>80.232558139534888</v>
      </c>
    </row>
    <row r="174" spans="2:11" s="555" customFormat="1" ht="11.25" customHeight="1" x14ac:dyDescent="0.2">
      <c r="B174" s="960" t="s">
        <v>131</v>
      </c>
      <c r="C174" s="561">
        <v>130</v>
      </c>
      <c r="D174" s="562">
        <v>117</v>
      </c>
      <c r="E174" s="563">
        <f t="shared" si="6"/>
        <v>90</v>
      </c>
      <c r="F174" s="564">
        <v>72</v>
      </c>
      <c r="G174" s="565">
        <v>52</v>
      </c>
      <c r="H174" s="563">
        <f t="shared" si="7"/>
        <v>72.222222222222229</v>
      </c>
      <c r="I174" s="564">
        <v>202</v>
      </c>
      <c r="J174" s="565">
        <v>169</v>
      </c>
      <c r="K174" s="563">
        <f t="shared" si="8"/>
        <v>83.663366336633658</v>
      </c>
    </row>
    <row r="175" spans="2:11" s="555" customFormat="1" ht="11.25" customHeight="1" x14ac:dyDescent="0.2">
      <c r="B175" s="961"/>
      <c r="C175" s="566">
        <v>115</v>
      </c>
      <c r="D175" s="567">
        <v>108</v>
      </c>
      <c r="E175" s="568">
        <f t="shared" si="6"/>
        <v>93.913043478260875</v>
      </c>
      <c r="F175" s="569">
        <v>56</v>
      </c>
      <c r="G175" s="570">
        <v>46</v>
      </c>
      <c r="H175" s="568">
        <f t="shared" si="7"/>
        <v>82.142857142857139</v>
      </c>
      <c r="I175" s="569">
        <v>171</v>
      </c>
      <c r="J175" s="570">
        <v>154</v>
      </c>
      <c r="K175" s="568">
        <f t="shared" si="8"/>
        <v>90.058479532163744</v>
      </c>
    </row>
    <row r="176" spans="2:11" s="555" customFormat="1" ht="11.25" customHeight="1" x14ac:dyDescent="0.2">
      <c r="B176" s="960" t="s">
        <v>133</v>
      </c>
      <c r="C176" s="561">
        <v>57</v>
      </c>
      <c r="D176" s="562">
        <v>0</v>
      </c>
      <c r="E176" s="563">
        <f t="shared" si="6"/>
        <v>0</v>
      </c>
      <c r="F176" s="564">
        <v>39</v>
      </c>
      <c r="G176" s="565">
        <v>1</v>
      </c>
      <c r="H176" s="563">
        <f t="shared" si="7"/>
        <v>2.5641025641025643</v>
      </c>
      <c r="I176" s="564">
        <v>96</v>
      </c>
      <c r="J176" s="565">
        <v>1</v>
      </c>
      <c r="K176" s="563">
        <f t="shared" si="8"/>
        <v>1.0416666666666667</v>
      </c>
    </row>
    <row r="177" spans="2:11" s="555" customFormat="1" ht="11.25" customHeight="1" x14ac:dyDescent="0.2">
      <c r="B177" s="961"/>
      <c r="C177" s="566">
        <v>39</v>
      </c>
      <c r="D177" s="567">
        <v>0</v>
      </c>
      <c r="E177" s="568">
        <f t="shared" si="6"/>
        <v>0</v>
      </c>
      <c r="F177" s="569">
        <v>32</v>
      </c>
      <c r="G177" s="570">
        <v>1</v>
      </c>
      <c r="H177" s="568">
        <f t="shared" si="7"/>
        <v>3.125</v>
      </c>
      <c r="I177" s="569">
        <v>71</v>
      </c>
      <c r="J177" s="570">
        <v>1</v>
      </c>
      <c r="K177" s="568">
        <f t="shared" si="8"/>
        <v>1.408450704225352</v>
      </c>
    </row>
    <row r="178" spans="2:11" s="555" customFormat="1" ht="11.25" customHeight="1" x14ac:dyDescent="0.2">
      <c r="B178" s="969" t="s">
        <v>252</v>
      </c>
      <c r="C178" s="550">
        <v>919</v>
      </c>
      <c r="D178" s="551">
        <v>751</v>
      </c>
      <c r="E178" s="552">
        <f t="shared" si="6"/>
        <v>81.719260065288353</v>
      </c>
      <c r="F178" s="553">
        <v>300</v>
      </c>
      <c r="G178" s="554">
        <v>207</v>
      </c>
      <c r="H178" s="552">
        <f t="shared" si="7"/>
        <v>69</v>
      </c>
      <c r="I178" s="553">
        <v>1219</v>
      </c>
      <c r="J178" s="554">
        <v>958</v>
      </c>
      <c r="K178" s="552">
        <f t="shared" si="8"/>
        <v>78.589007383100906</v>
      </c>
    </row>
    <row r="179" spans="2:11" s="555" customFormat="1" ht="11.25" customHeight="1" x14ac:dyDescent="0.2">
      <c r="B179" s="973"/>
      <c r="C179" s="556">
        <v>715</v>
      </c>
      <c r="D179" s="557">
        <v>648</v>
      </c>
      <c r="E179" s="558">
        <f t="shared" si="6"/>
        <v>90.629370629370626</v>
      </c>
      <c r="F179" s="559">
        <v>195</v>
      </c>
      <c r="G179" s="560">
        <v>145</v>
      </c>
      <c r="H179" s="558">
        <f t="shared" si="7"/>
        <v>74.358974358974365</v>
      </c>
      <c r="I179" s="559">
        <v>910</v>
      </c>
      <c r="J179" s="560">
        <v>793</v>
      </c>
      <c r="K179" s="558">
        <f t="shared" si="8"/>
        <v>87.142857142857139</v>
      </c>
    </row>
    <row r="180" spans="2:11" s="555" customFormat="1" ht="11.25" customHeight="1" x14ac:dyDescent="0.2">
      <c r="B180" s="960" t="s">
        <v>136</v>
      </c>
      <c r="C180" s="561">
        <v>279</v>
      </c>
      <c r="D180" s="562">
        <v>245</v>
      </c>
      <c r="E180" s="563">
        <f t="shared" si="6"/>
        <v>87.813620071684582</v>
      </c>
      <c r="F180" s="564">
        <v>165</v>
      </c>
      <c r="G180" s="565">
        <v>103</v>
      </c>
      <c r="H180" s="563">
        <f t="shared" si="7"/>
        <v>62.424242424242422</v>
      </c>
      <c r="I180" s="564">
        <v>444</v>
      </c>
      <c r="J180" s="565">
        <v>348</v>
      </c>
      <c r="K180" s="563">
        <f t="shared" si="8"/>
        <v>78.378378378378372</v>
      </c>
    </row>
    <row r="181" spans="2:11" s="555" customFormat="1" ht="11.25" customHeight="1" x14ac:dyDescent="0.2">
      <c r="B181" s="974"/>
      <c r="C181" s="566">
        <v>225</v>
      </c>
      <c r="D181" s="567">
        <v>211</v>
      </c>
      <c r="E181" s="568">
        <f t="shared" si="6"/>
        <v>93.777777777777771</v>
      </c>
      <c r="F181" s="569">
        <v>104</v>
      </c>
      <c r="G181" s="570">
        <v>73</v>
      </c>
      <c r="H181" s="568">
        <f t="shared" si="7"/>
        <v>70.192307692307693</v>
      </c>
      <c r="I181" s="569">
        <v>329</v>
      </c>
      <c r="J181" s="570">
        <v>284</v>
      </c>
      <c r="K181" s="568">
        <f t="shared" si="8"/>
        <v>86.322188449848028</v>
      </c>
    </row>
    <row r="182" spans="2:11" s="555" customFormat="1" ht="11.25" customHeight="1" x14ac:dyDescent="0.2">
      <c r="B182" s="971" t="s">
        <v>138</v>
      </c>
      <c r="C182" s="561">
        <v>168</v>
      </c>
      <c r="D182" s="562">
        <v>137</v>
      </c>
      <c r="E182" s="563">
        <f t="shared" si="6"/>
        <v>81.547619047619051</v>
      </c>
      <c r="F182" s="564">
        <v>0</v>
      </c>
      <c r="G182" s="565">
        <v>0</v>
      </c>
      <c r="H182" s="563"/>
      <c r="I182" s="564">
        <v>168</v>
      </c>
      <c r="J182" s="565">
        <v>137</v>
      </c>
      <c r="K182" s="563">
        <f t="shared" si="8"/>
        <v>81.547619047619051</v>
      </c>
    </row>
    <row r="183" spans="2:11" s="555" customFormat="1" ht="11.25" customHeight="1" x14ac:dyDescent="0.2">
      <c r="B183" s="974"/>
      <c r="C183" s="566">
        <v>143</v>
      </c>
      <c r="D183" s="567">
        <v>121</v>
      </c>
      <c r="E183" s="568">
        <f t="shared" si="6"/>
        <v>84.615384615384613</v>
      </c>
      <c r="F183" s="569">
        <v>0</v>
      </c>
      <c r="G183" s="570">
        <v>0</v>
      </c>
      <c r="H183" s="568"/>
      <c r="I183" s="569">
        <v>143</v>
      </c>
      <c r="J183" s="570">
        <v>121</v>
      </c>
      <c r="K183" s="568">
        <f t="shared" si="8"/>
        <v>84.615384615384613</v>
      </c>
    </row>
    <row r="184" spans="2:11" s="555" customFormat="1" ht="11.25" customHeight="1" x14ac:dyDescent="0.2">
      <c r="B184" s="960" t="s">
        <v>139</v>
      </c>
      <c r="C184" s="561">
        <v>270</v>
      </c>
      <c r="D184" s="562">
        <v>215</v>
      </c>
      <c r="E184" s="563">
        <f t="shared" si="6"/>
        <v>79.629629629629633</v>
      </c>
      <c r="F184" s="564">
        <v>105</v>
      </c>
      <c r="G184" s="565">
        <v>64</v>
      </c>
      <c r="H184" s="563">
        <f t="shared" si="7"/>
        <v>60.952380952380949</v>
      </c>
      <c r="I184" s="564">
        <v>375</v>
      </c>
      <c r="J184" s="565">
        <v>279</v>
      </c>
      <c r="K184" s="563">
        <f t="shared" si="8"/>
        <v>74.400000000000006</v>
      </c>
    </row>
    <row r="185" spans="2:11" s="555" customFormat="1" ht="11.25" customHeight="1" x14ac:dyDescent="0.2">
      <c r="B185" s="974"/>
      <c r="C185" s="566">
        <v>208</v>
      </c>
      <c r="D185" s="567">
        <v>186</v>
      </c>
      <c r="E185" s="568">
        <f t="shared" si="6"/>
        <v>89.42307692307692</v>
      </c>
      <c r="F185" s="569">
        <v>68</v>
      </c>
      <c r="G185" s="570">
        <v>43</v>
      </c>
      <c r="H185" s="568">
        <f t="shared" si="7"/>
        <v>63.235294117647058</v>
      </c>
      <c r="I185" s="569">
        <v>276</v>
      </c>
      <c r="J185" s="570">
        <v>229</v>
      </c>
      <c r="K185" s="568">
        <f t="shared" si="8"/>
        <v>82.971014492753625</v>
      </c>
    </row>
    <row r="186" spans="2:11" s="555" customFormat="1" ht="11.25" customHeight="1" x14ac:dyDescent="0.2">
      <c r="B186" s="960" t="s">
        <v>141</v>
      </c>
      <c r="C186" s="561">
        <v>132</v>
      </c>
      <c r="D186" s="562">
        <v>71</v>
      </c>
      <c r="E186" s="563">
        <f t="shared" si="6"/>
        <v>53.787878787878789</v>
      </c>
      <c r="F186" s="564">
        <v>12</v>
      </c>
      <c r="G186" s="565">
        <v>10</v>
      </c>
      <c r="H186" s="563">
        <f t="shared" si="7"/>
        <v>83.333333333333329</v>
      </c>
      <c r="I186" s="564">
        <v>144</v>
      </c>
      <c r="J186" s="565">
        <v>81</v>
      </c>
      <c r="K186" s="563">
        <f t="shared" si="8"/>
        <v>56.25</v>
      </c>
    </row>
    <row r="187" spans="2:11" s="555" customFormat="1" ht="11.25" customHeight="1" x14ac:dyDescent="0.2">
      <c r="B187" s="974"/>
      <c r="C187" s="566">
        <v>77</v>
      </c>
      <c r="D187" s="567">
        <v>59</v>
      </c>
      <c r="E187" s="568">
        <f t="shared" si="6"/>
        <v>76.623376623376629</v>
      </c>
      <c r="F187" s="569">
        <v>8</v>
      </c>
      <c r="G187" s="570">
        <v>7</v>
      </c>
      <c r="H187" s="568">
        <f t="shared" si="7"/>
        <v>87.5</v>
      </c>
      <c r="I187" s="569">
        <v>85</v>
      </c>
      <c r="J187" s="570">
        <v>66</v>
      </c>
      <c r="K187" s="568">
        <f t="shared" si="8"/>
        <v>77.647058823529406</v>
      </c>
    </row>
    <row r="188" spans="2:11" s="555" customFormat="1" ht="11.25" customHeight="1" x14ac:dyDescent="0.2">
      <c r="B188" s="960" t="s">
        <v>143</v>
      </c>
      <c r="C188" s="561">
        <v>70</v>
      </c>
      <c r="D188" s="562">
        <v>62</v>
      </c>
      <c r="E188" s="563">
        <f t="shared" si="6"/>
        <v>88.571428571428569</v>
      </c>
      <c r="F188" s="564">
        <v>18</v>
      </c>
      <c r="G188" s="565">
        <v>13</v>
      </c>
      <c r="H188" s="563">
        <f t="shared" si="7"/>
        <v>72.222222222222229</v>
      </c>
      <c r="I188" s="564">
        <v>88</v>
      </c>
      <c r="J188" s="565">
        <v>75</v>
      </c>
      <c r="K188" s="563">
        <f t="shared" si="8"/>
        <v>85.227272727272734</v>
      </c>
    </row>
    <row r="189" spans="2:11" s="555" customFormat="1" ht="11.25" customHeight="1" x14ac:dyDescent="0.2">
      <c r="B189" s="975"/>
      <c r="C189" s="566">
        <v>62</v>
      </c>
      <c r="D189" s="567">
        <v>57</v>
      </c>
      <c r="E189" s="568">
        <f t="shared" si="6"/>
        <v>91.935483870967744</v>
      </c>
      <c r="F189" s="569">
        <v>15</v>
      </c>
      <c r="G189" s="570">
        <v>10</v>
      </c>
      <c r="H189" s="568">
        <f t="shared" si="7"/>
        <v>66.666666666666671</v>
      </c>
      <c r="I189" s="569">
        <v>77</v>
      </c>
      <c r="J189" s="570">
        <v>67</v>
      </c>
      <c r="K189" s="568">
        <f t="shared" si="8"/>
        <v>87.012987012987011</v>
      </c>
    </row>
    <row r="190" spans="2:11" s="555" customFormat="1" ht="11.25" customHeight="1" x14ac:dyDescent="0.2">
      <c r="B190" s="969" t="s">
        <v>254</v>
      </c>
      <c r="C190" s="550">
        <v>868</v>
      </c>
      <c r="D190" s="551">
        <v>738</v>
      </c>
      <c r="E190" s="552">
        <f t="shared" si="6"/>
        <v>85.023041474654377</v>
      </c>
      <c r="F190" s="553">
        <v>298</v>
      </c>
      <c r="G190" s="554">
        <v>228</v>
      </c>
      <c r="H190" s="552">
        <f t="shared" si="7"/>
        <v>76.510067114093957</v>
      </c>
      <c r="I190" s="553">
        <v>1166</v>
      </c>
      <c r="J190" s="554">
        <v>966</v>
      </c>
      <c r="K190" s="552">
        <f t="shared" si="8"/>
        <v>82.84734133790738</v>
      </c>
    </row>
    <row r="191" spans="2:11" s="555" customFormat="1" ht="11.25" customHeight="1" x14ac:dyDescent="0.2">
      <c r="B191" s="973"/>
      <c r="C191" s="556">
        <v>662</v>
      </c>
      <c r="D191" s="557">
        <v>610</v>
      </c>
      <c r="E191" s="558">
        <f t="shared" si="6"/>
        <v>92.145015105740185</v>
      </c>
      <c r="F191" s="559">
        <v>240</v>
      </c>
      <c r="G191" s="560">
        <v>190</v>
      </c>
      <c r="H191" s="558">
        <f t="shared" si="7"/>
        <v>79.166666666666671</v>
      </c>
      <c r="I191" s="559">
        <v>902</v>
      </c>
      <c r="J191" s="560">
        <v>800</v>
      </c>
      <c r="K191" s="558">
        <f t="shared" si="8"/>
        <v>88.691796008869176</v>
      </c>
    </row>
    <row r="192" spans="2:11" s="555" customFormat="1" ht="11.25" customHeight="1" x14ac:dyDescent="0.2">
      <c r="B192" s="960" t="s">
        <v>145</v>
      </c>
      <c r="C192" s="561">
        <v>3</v>
      </c>
      <c r="D192" s="562">
        <v>3</v>
      </c>
      <c r="E192" s="563">
        <f t="shared" si="6"/>
        <v>100</v>
      </c>
      <c r="F192" s="564">
        <v>0</v>
      </c>
      <c r="G192" s="565">
        <v>0</v>
      </c>
      <c r="H192" s="563"/>
      <c r="I192" s="564">
        <v>3</v>
      </c>
      <c r="J192" s="565">
        <v>3</v>
      </c>
      <c r="K192" s="563">
        <f t="shared" si="8"/>
        <v>100</v>
      </c>
    </row>
    <row r="193" spans="2:11" s="555" customFormat="1" ht="11.25" customHeight="1" x14ac:dyDescent="0.2">
      <c r="B193" s="974"/>
      <c r="C193" s="566">
        <v>3</v>
      </c>
      <c r="D193" s="567">
        <v>3</v>
      </c>
      <c r="E193" s="568">
        <f t="shared" si="6"/>
        <v>100</v>
      </c>
      <c r="F193" s="569">
        <v>0</v>
      </c>
      <c r="G193" s="570">
        <v>0</v>
      </c>
      <c r="H193" s="568"/>
      <c r="I193" s="569">
        <v>3</v>
      </c>
      <c r="J193" s="570">
        <v>3</v>
      </c>
      <c r="K193" s="568">
        <f t="shared" si="8"/>
        <v>100</v>
      </c>
    </row>
    <row r="194" spans="2:11" s="555" customFormat="1" ht="11.25" customHeight="1" x14ac:dyDescent="0.2">
      <c r="B194" s="960" t="s">
        <v>147</v>
      </c>
      <c r="C194" s="561">
        <v>7</v>
      </c>
      <c r="D194" s="562">
        <v>3</v>
      </c>
      <c r="E194" s="563">
        <f t="shared" si="6"/>
        <v>42.857142857142854</v>
      </c>
      <c r="F194" s="564">
        <v>27</v>
      </c>
      <c r="G194" s="565">
        <v>17</v>
      </c>
      <c r="H194" s="563">
        <f t="shared" si="7"/>
        <v>62.962962962962962</v>
      </c>
      <c r="I194" s="564">
        <v>34</v>
      </c>
      <c r="J194" s="565">
        <v>20</v>
      </c>
      <c r="K194" s="563">
        <f t="shared" si="8"/>
        <v>58.823529411764703</v>
      </c>
    </row>
    <row r="195" spans="2:11" s="555" customFormat="1" ht="11.25" customHeight="1" x14ac:dyDescent="0.2">
      <c r="B195" s="974"/>
      <c r="C195" s="566">
        <v>6</v>
      </c>
      <c r="D195" s="567">
        <v>3</v>
      </c>
      <c r="E195" s="568">
        <f t="shared" si="6"/>
        <v>50</v>
      </c>
      <c r="F195" s="569">
        <v>26</v>
      </c>
      <c r="G195" s="570">
        <v>17</v>
      </c>
      <c r="H195" s="568">
        <f t="shared" si="7"/>
        <v>65.384615384615387</v>
      </c>
      <c r="I195" s="569">
        <v>32</v>
      </c>
      <c r="J195" s="570">
        <v>20</v>
      </c>
      <c r="K195" s="568">
        <f t="shared" si="8"/>
        <v>62.5</v>
      </c>
    </row>
    <row r="196" spans="2:11" s="555" customFormat="1" ht="11.25" customHeight="1" x14ac:dyDescent="0.2">
      <c r="B196" s="960" t="s">
        <v>148</v>
      </c>
      <c r="C196" s="561">
        <v>254</v>
      </c>
      <c r="D196" s="562">
        <v>207</v>
      </c>
      <c r="E196" s="563">
        <f t="shared" si="6"/>
        <v>81.496062992125985</v>
      </c>
      <c r="F196" s="564">
        <v>0</v>
      </c>
      <c r="G196" s="565">
        <v>0</v>
      </c>
      <c r="H196" s="563"/>
      <c r="I196" s="564">
        <v>254</v>
      </c>
      <c r="J196" s="565">
        <v>207</v>
      </c>
      <c r="K196" s="563">
        <f t="shared" si="8"/>
        <v>81.496062992125985</v>
      </c>
    </row>
    <row r="197" spans="2:11" s="555" customFormat="1" ht="11.25" customHeight="1" x14ac:dyDescent="0.2">
      <c r="B197" s="974"/>
      <c r="C197" s="566">
        <v>175</v>
      </c>
      <c r="D197" s="567">
        <v>162</v>
      </c>
      <c r="E197" s="568">
        <f t="shared" si="6"/>
        <v>92.571428571428569</v>
      </c>
      <c r="F197" s="569">
        <v>0</v>
      </c>
      <c r="G197" s="570">
        <v>0</v>
      </c>
      <c r="H197" s="568"/>
      <c r="I197" s="569">
        <v>175</v>
      </c>
      <c r="J197" s="570">
        <v>162</v>
      </c>
      <c r="K197" s="568">
        <f t="shared" si="8"/>
        <v>92.571428571428569</v>
      </c>
    </row>
    <row r="198" spans="2:11" s="555" customFormat="1" ht="11.25" customHeight="1" x14ac:dyDescent="0.2">
      <c r="B198" s="960" t="s">
        <v>149</v>
      </c>
      <c r="C198" s="561">
        <v>191</v>
      </c>
      <c r="D198" s="562">
        <v>170</v>
      </c>
      <c r="E198" s="563">
        <f t="shared" si="6"/>
        <v>89.005235602094245</v>
      </c>
      <c r="F198" s="564">
        <v>162</v>
      </c>
      <c r="G198" s="565">
        <v>125</v>
      </c>
      <c r="H198" s="563">
        <f t="shared" si="7"/>
        <v>77.160493827160494</v>
      </c>
      <c r="I198" s="564">
        <v>353</v>
      </c>
      <c r="J198" s="565">
        <v>295</v>
      </c>
      <c r="K198" s="563">
        <f t="shared" si="8"/>
        <v>83.569405099150146</v>
      </c>
    </row>
    <row r="199" spans="2:11" s="555" customFormat="1" ht="11.25" customHeight="1" x14ac:dyDescent="0.2">
      <c r="B199" s="974"/>
      <c r="C199" s="566">
        <v>149</v>
      </c>
      <c r="D199" s="567">
        <v>141</v>
      </c>
      <c r="E199" s="568">
        <f t="shared" si="6"/>
        <v>94.630872483221481</v>
      </c>
      <c r="F199" s="569">
        <v>127</v>
      </c>
      <c r="G199" s="570">
        <v>100</v>
      </c>
      <c r="H199" s="568">
        <f t="shared" si="7"/>
        <v>78.740157480314963</v>
      </c>
      <c r="I199" s="569">
        <v>276</v>
      </c>
      <c r="J199" s="570">
        <v>241</v>
      </c>
      <c r="K199" s="568">
        <f t="shared" si="8"/>
        <v>87.318840579710141</v>
      </c>
    </row>
    <row r="200" spans="2:11" s="555" customFormat="1" ht="11.25" customHeight="1" x14ac:dyDescent="0.2">
      <c r="B200" s="960" t="s">
        <v>151</v>
      </c>
      <c r="C200" s="561">
        <v>21</v>
      </c>
      <c r="D200" s="562">
        <v>14</v>
      </c>
      <c r="E200" s="563">
        <f t="shared" si="6"/>
        <v>66.666666666666671</v>
      </c>
      <c r="F200" s="564">
        <v>38</v>
      </c>
      <c r="G200" s="565">
        <v>21</v>
      </c>
      <c r="H200" s="563">
        <f t="shared" si="7"/>
        <v>55.263157894736842</v>
      </c>
      <c r="I200" s="564">
        <v>59</v>
      </c>
      <c r="J200" s="565">
        <v>35</v>
      </c>
      <c r="K200" s="563">
        <f t="shared" si="8"/>
        <v>59.322033898305087</v>
      </c>
    </row>
    <row r="201" spans="2:11" s="555" customFormat="1" ht="11.25" customHeight="1" x14ac:dyDescent="0.2">
      <c r="B201" s="974"/>
      <c r="C201" s="566">
        <v>18</v>
      </c>
      <c r="D201" s="567">
        <v>13</v>
      </c>
      <c r="E201" s="568">
        <f t="shared" si="6"/>
        <v>72.222222222222229</v>
      </c>
      <c r="F201" s="569">
        <v>34</v>
      </c>
      <c r="G201" s="570">
        <v>19</v>
      </c>
      <c r="H201" s="568">
        <f t="shared" si="7"/>
        <v>55.882352941176471</v>
      </c>
      <c r="I201" s="569">
        <v>52</v>
      </c>
      <c r="J201" s="570">
        <v>32</v>
      </c>
      <c r="K201" s="568">
        <f t="shared" si="8"/>
        <v>61.53846153846154</v>
      </c>
    </row>
    <row r="202" spans="2:11" s="555" customFormat="1" ht="11.25" customHeight="1" x14ac:dyDescent="0.2">
      <c r="B202" s="960" t="s">
        <v>153</v>
      </c>
      <c r="C202" s="561">
        <v>77</v>
      </c>
      <c r="D202" s="562">
        <v>67</v>
      </c>
      <c r="E202" s="563">
        <f t="shared" ref="E202:E259" si="9">D202*100/C202</f>
        <v>87.012987012987011</v>
      </c>
      <c r="F202" s="564">
        <v>0</v>
      </c>
      <c r="G202" s="565">
        <v>0</v>
      </c>
      <c r="H202" s="563"/>
      <c r="I202" s="564">
        <v>77</v>
      </c>
      <c r="J202" s="565">
        <v>67</v>
      </c>
      <c r="K202" s="563">
        <f t="shared" ref="K202:K259" si="10">J202*100/I202</f>
        <v>87.012987012987011</v>
      </c>
    </row>
    <row r="203" spans="2:11" s="555" customFormat="1" ht="11.25" customHeight="1" x14ac:dyDescent="0.2">
      <c r="B203" s="974"/>
      <c r="C203" s="566">
        <v>63</v>
      </c>
      <c r="D203" s="567">
        <v>58</v>
      </c>
      <c r="E203" s="568">
        <f t="shared" si="9"/>
        <v>92.063492063492063</v>
      </c>
      <c r="F203" s="569">
        <v>0</v>
      </c>
      <c r="G203" s="570">
        <v>0</v>
      </c>
      <c r="H203" s="568"/>
      <c r="I203" s="569">
        <v>63</v>
      </c>
      <c r="J203" s="570">
        <v>58</v>
      </c>
      <c r="K203" s="568">
        <f t="shared" si="10"/>
        <v>92.063492063492063</v>
      </c>
    </row>
    <row r="204" spans="2:11" s="555" customFormat="1" ht="11.25" customHeight="1" x14ac:dyDescent="0.2">
      <c r="B204" s="960" t="s">
        <v>155</v>
      </c>
      <c r="C204" s="561">
        <v>84</v>
      </c>
      <c r="D204" s="562">
        <v>65</v>
      </c>
      <c r="E204" s="563">
        <f t="shared" si="9"/>
        <v>77.38095238095238</v>
      </c>
      <c r="F204" s="564">
        <v>11</v>
      </c>
      <c r="G204" s="565">
        <v>8</v>
      </c>
      <c r="H204" s="563">
        <f t="shared" ref="H204:H257" si="11">G204*100/F204</f>
        <v>72.727272727272734</v>
      </c>
      <c r="I204" s="564">
        <v>95</v>
      </c>
      <c r="J204" s="565">
        <v>73</v>
      </c>
      <c r="K204" s="563">
        <f t="shared" si="10"/>
        <v>76.84210526315789</v>
      </c>
    </row>
    <row r="205" spans="2:11" s="555" customFormat="1" ht="11.25" customHeight="1" x14ac:dyDescent="0.2">
      <c r="B205" s="974"/>
      <c r="C205" s="566">
        <v>75</v>
      </c>
      <c r="D205" s="567">
        <v>63</v>
      </c>
      <c r="E205" s="568">
        <f t="shared" si="9"/>
        <v>84</v>
      </c>
      <c r="F205" s="569">
        <v>11</v>
      </c>
      <c r="G205" s="570">
        <v>8</v>
      </c>
      <c r="H205" s="568">
        <f t="shared" si="11"/>
        <v>72.727272727272734</v>
      </c>
      <c r="I205" s="569">
        <v>86</v>
      </c>
      <c r="J205" s="570">
        <v>71</v>
      </c>
      <c r="K205" s="568">
        <f t="shared" si="10"/>
        <v>82.558139534883722</v>
      </c>
    </row>
    <row r="206" spans="2:11" s="555" customFormat="1" ht="11.25" customHeight="1" x14ac:dyDescent="0.2">
      <c r="B206" s="960" t="s">
        <v>592</v>
      </c>
      <c r="C206" s="561">
        <v>172</v>
      </c>
      <c r="D206" s="562">
        <v>147</v>
      </c>
      <c r="E206" s="563">
        <f t="shared" si="9"/>
        <v>85.465116279069761</v>
      </c>
      <c r="F206" s="564">
        <v>59</v>
      </c>
      <c r="G206" s="565">
        <v>44</v>
      </c>
      <c r="H206" s="563">
        <f t="shared" si="11"/>
        <v>74.576271186440678</v>
      </c>
      <c r="I206" s="564">
        <v>231</v>
      </c>
      <c r="J206" s="565">
        <v>191</v>
      </c>
      <c r="K206" s="563">
        <f t="shared" si="10"/>
        <v>82.683982683982677</v>
      </c>
    </row>
    <row r="207" spans="2:11" s="555" customFormat="1" ht="11.25" customHeight="1" x14ac:dyDescent="0.2">
      <c r="B207" s="974"/>
      <c r="C207" s="566">
        <v>124</v>
      </c>
      <c r="D207" s="567">
        <v>116</v>
      </c>
      <c r="E207" s="568">
        <f t="shared" si="9"/>
        <v>93.548387096774192</v>
      </c>
      <c r="F207" s="569">
        <v>42</v>
      </c>
      <c r="G207" s="570">
        <v>34</v>
      </c>
      <c r="H207" s="568">
        <f t="shared" si="11"/>
        <v>80.952380952380949</v>
      </c>
      <c r="I207" s="569">
        <v>166</v>
      </c>
      <c r="J207" s="570">
        <v>150</v>
      </c>
      <c r="K207" s="568">
        <f t="shared" si="10"/>
        <v>90.361445783132524</v>
      </c>
    </row>
    <row r="208" spans="2:11" s="555" customFormat="1" ht="11.25" customHeight="1" x14ac:dyDescent="0.2">
      <c r="B208" s="960" t="s">
        <v>158</v>
      </c>
      <c r="C208" s="561">
        <v>59</v>
      </c>
      <c r="D208" s="562">
        <v>52</v>
      </c>
      <c r="E208" s="563">
        <f t="shared" si="9"/>
        <v>88.13559322033899</v>
      </c>
      <c r="F208" s="564">
        <v>1</v>
      </c>
      <c r="G208" s="565">
        <v>0</v>
      </c>
      <c r="H208" s="563">
        <f t="shared" si="11"/>
        <v>0</v>
      </c>
      <c r="I208" s="564">
        <v>60</v>
      </c>
      <c r="J208" s="565">
        <v>52</v>
      </c>
      <c r="K208" s="563">
        <f t="shared" si="10"/>
        <v>86.666666666666671</v>
      </c>
    </row>
    <row r="209" spans="2:11" s="555" customFormat="1" ht="11.25" customHeight="1" x14ac:dyDescent="0.2">
      <c r="B209" s="975"/>
      <c r="C209" s="566">
        <v>49</v>
      </c>
      <c r="D209" s="567">
        <v>44</v>
      </c>
      <c r="E209" s="568">
        <f t="shared" si="9"/>
        <v>89.795918367346943</v>
      </c>
      <c r="F209" s="569">
        <v>0</v>
      </c>
      <c r="G209" s="570">
        <v>0</v>
      </c>
      <c r="H209" s="568"/>
      <c r="I209" s="569">
        <v>49</v>
      </c>
      <c r="J209" s="570">
        <v>44</v>
      </c>
      <c r="K209" s="568">
        <f t="shared" si="10"/>
        <v>89.795918367346943</v>
      </c>
    </row>
    <row r="210" spans="2:11" s="555" customFormat="1" ht="11.25" customHeight="1" x14ac:dyDescent="0.2">
      <c r="B210" s="969" t="s">
        <v>256</v>
      </c>
      <c r="C210" s="550">
        <v>75</v>
      </c>
      <c r="D210" s="551">
        <v>67</v>
      </c>
      <c r="E210" s="552">
        <f t="shared" si="9"/>
        <v>89.333333333333329</v>
      </c>
      <c r="F210" s="553">
        <v>0</v>
      </c>
      <c r="G210" s="554">
        <v>0</v>
      </c>
      <c r="H210" s="552"/>
      <c r="I210" s="553">
        <v>75</v>
      </c>
      <c r="J210" s="554">
        <v>67</v>
      </c>
      <c r="K210" s="552">
        <f t="shared" si="10"/>
        <v>89.333333333333329</v>
      </c>
    </row>
    <row r="211" spans="2:11" s="555" customFormat="1" ht="11.25" customHeight="1" x14ac:dyDescent="0.2">
      <c r="B211" s="973"/>
      <c r="C211" s="556">
        <v>64</v>
      </c>
      <c r="D211" s="557">
        <v>59</v>
      </c>
      <c r="E211" s="558">
        <f t="shared" si="9"/>
        <v>92.1875</v>
      </c>
      <c r="F211" s="559">
        <v>0</v>
      </c>
      <c r="G211" s="560">
        <v>0</v>
      </c>
      <c r="H211" s="558"/>
      <c r="I211" s="559">
        <v>64</v>
      </c>
      <c r="J211" s="560">
        <v>59</v>
      </c>
      <c r="K211" s="558">
        <f t="shared" si="10"/>
        <v>92.1875</v>
      </c>
    </row>
    <row r="212" spans="2:11" s="555" customFormat="1" ht="11.25" customHeight="1" x14ac:dyDescent="0.2">
      <c r="B212" s="960" t="s">
        <v>160</v>
      </c>
      <c r="C212" s="561">
        <v>31</v>
      </c>
      <c r="D212" s="562">
        <v>23</v>
      </c>
      <c r="E212" s="563">
        <f t="shared" si="9"/>
        <v>74.193548387096769</v>
      </c>
      <c r="F212" s="564">
        <v>0</v>
      </c>
      <c r="G212" s="565">
        <v>0</v>
      </c>
      <c r="H212" s="563"/>
      <c r="I212" s="564">
        <v>31</v>
      </c>
      <c r="J212" s="565">
        <v>23</v>
      </c>
      <c r="K212" s="563">
        <f t="shared" si="10"/>
        <v>74.193548387096769</v>
      </c>
    </row>
    <row r="213" spans="2:11" s="555" customFormat="1" ht="11.25" customHeight="1" x14ac:dyDescent="0.2">
      <c r="B213" s="974"/>
      <c r="C213" s="566">
        <v>28</v>
      </c>
      <c r="D213" s="567">
        <v>23</v>
      </c>
      <c r="E213" s="568">
        <f t="shared" si="9"/>
        <v>82.142857142857139</v>
      </c>
      <c r="F213" s="569">
        <v>0</v>
      </c>
      <c r="G213" s="570">
        <v>0</v>
      </c>
      <c r="H213" s="568"/>
      <c r="I213" s="569">
        <v>28</v>
      </c>
      <c r="J213" s="570">
        <v>23</v>
      </c>
      <c r="K213" s="568">
        <f t="shared" si="10"/>
        <v>82.142857142857139</v>
      </c>
    </row>
    <row r="214" spans="2:11" s="555" customFormat="1" ht="11.25" customHeight="1" x14ac:dyDescent="0.2">
      <c r="B214" s="960" t="s">
        <v>162</v>
      </c>
      <c r="C214" s="561">
        <v>21</v>
      </c>
      <c r="D214" s="562">
        <v>21</v>
      </c>
      <c r="E214" s="563">
        <f t="shared" si="9"/>
        <v>100</v>
      </c>
      <c r="F214" s="564">
        <v>0</v>
      </c>
      <c r="G214" s="565">
        <v>0</v>
      </c>
      <c r="H214" s="563"/>
      <c r="I214" s="564">
        <v>21</v>
      </c>
      <c r="J214" s="565">
        <v>21</v>
      </c>
      <c r="K214" s="563">
        <f t="shared" si="10"/>
        <v>100</v>
      </c>
    </row>
    <row r="215" spans="2:11" s="555" customFormat="1" ht="11.25" customHeight="1" x14ac:dyDescent="0.2">
      <c r="B215" s="974"/>
      <c r="C215" s="566">
        <v>15</v>
      </c>
      <c r="D215" s="567">
        <v>15</v>
      </c>
      <c r="E215" s="568">
        <f t="shared" si="9"/>
        <v>100</v>
      </c>
      <c r="F215" s="569">
        <v>0</v>
      </c>
      <c r="G215" s="570">
        <v>0</v>
      </c>
      <c r="H215" s="568"/>
      <c r="I215" s="569">
        <v>15</v>
      </c>
      <c r="J215" s="570">
        <v>15</v>
      </c>
      <c r="K215" s="568">
        <f t="shared" si="10"/>
        <v>100</v>
      </c>
    </row>
    <row r="216" spans="2:11" s="555" customFormat="1" ht="11.25" customHeight="1" x14ac:dyDescent="0.2">
      <c r="B216" s="960" t="s">
        <v>164</v>
      </c>
      <c r="C216" s="571">
        <v>23</v>
      </c>
      <c r="D216" s="572">
        <v>23</v>
      </c>
      <c r="E216" s="573">
        <f t="shared" si="9"/>
        <v>100</v>
      </c>
      <c r="F216" s="574">
        <v>0</v>
      </c>
      <c r="G216" s="575">
        <v>0</v>
      </c>
      <c r="H216" s="573"/>
      <c r="I216" s="574">
        <v>23</v>
      </c>
      <c r="J216" s="575">
        <v>23</v>
      </c>
      <c r="K216" s="573">
        <f t="shared" si="10"/>
        <v>100</v>
      </c>
    </row>
    <row r="217" spans="2:11" s="555" customFormat="1" ht="11.25" customHeight="1" x14ac:dyDescent="0.2">
      <c r="B217" s="974"/>
      <c r="C217" s="566">
        <v>21</v>
      </c>
      <c r="D217" s="567">
        <v>21</v>
      </c>
      <c r="E217" s="568">
        <f t="shared" si="9"/>
        <v>100</v>
      </c>
      <c r="F217" s="569">
        <v>0</v>
      </c>
      <c r="G217" s="570">
        <v>0</v>
      </c>
      <c r="H217" s="568"/>
      <c r="I217" s="569">
        <v>21</v>
      </c>
      <c r="J217" s="570">
        <v>21</v>
      </c>
      <c r="K217" s="568">
        <f t="shared" si="10"/>
        <v>100</v>
      </c>
    </row>
    <row r="218" spans="2:11" s="555" customFormat="1" ht="11.25" customHeight="1" x14ac:dyDescent="0.2">
      <c r="B218" s="976" t="s">
        <v>258</v>
      </c>
      <c r="C218" s="576">
        <v>380</v>
      </c>
      <c r="D218" s="577">
        <v>206</v>
      </c>
      <c r="E218" s="578">
        <f t="shared" si="9"/>
        <v>54.210526315789473</v>
      </c>
      <c r="F218" s="579">
        <v>50</v>
      </c>
      <c r="G218" s="580">
        <v>22</v>
      </c>
      <c r="H218" s="578">
        <f t="shared" si="11"/>
        <v>44</v>
      </c>
      <c r="I218" s="579">
        <v>430</v>
      </c>
      <c r="J218" s="580">
        <v>228</v>
      </c>
      <c r="K218" s="578">
        <f t="shared" si="10"/>
        <v>53.02325581395349</v>
      </c>
    </row>
    <row r="219" spans="2:11" s="555" customFormat="1" ht="11.25" customHeight="1" x14ac:dyDescent="0.2">
      <c r="B219" s="973"/>
      <c r="C219" s="556">
        <v>282</v>
      </c>
      <c r="D219" s="557">
        <v>179</v>
      </c>
      <c r="E219" s="558">
        <f t="shared" si="9"/>
        <v>63.475177304964539</v>
      </c>
      <c r="F219" s="559">
        <v>31</v>
      </c>
      <c r="G219" s="560">
        <v>18</v>
      </c>
      <c r="H219" s="558">
        <f t="shared" si="11"/>
        <v>58.064516129032256</v>
      </c>
      <c r="I219" s="559">
        <v>313</v>
      </c>
      <c r="J219" s="560">
        <v>197</v>
      </c>
      <c r="K219" s="558">
        <f t="shared" si="10"/>
        <v>62.939297124600643</v>
      </c>
    </row>
    <row r="220" spans="2:11" s="555" customFormat="1" ht="11.25" customHeight="1" x14ac:dyDescent="0.2">
      <c r="B220" s="960" t="s">
        <v>166</v>
      </c>
      <c r="C220" s="561">
        <v>12</v>
      </c>
      <c r="D220" s="562">
        <v>7</v>
      </c>
      <c r="E220" s="563">
        <f t="shared" si="9"/>
        <v>58.333333333333336</v>
      </c>
      <c r="F220" s="564">
        <v>3</v>
      </c>
      <c r="G220" s="565">
        <v>2</v>
      </c>
      <c r="H220" s="563">
        <f t="shared" si="11"/>
        <v>66.666666666666671</v>
      </c>
      <c r="I220" s="564">
        <v>15</v>
      </c>
      <c r="J220" s="565">
        <v>9</v>
      </c>
      <c r="K220" s="563">
        <f t="shared" si="10"/>
        <v>60</v>
      </c>
    </row>
    <row r="221" spans="2:11" s="555" customFormat="1" ht="11.25" customHeight="1" x14ac:dyDescent="0.2">
      <c r="B221" s="974"/>
      <c r="C221" s="566">
        <v>7</v>
      </c>
      <c r="D221" s="567">
        <v>7</v>
      </c>
      <c r="E221" s="568">
        <f t="shared" si="9"/>
        <v>100</v>
      </c>
      <c r="F221" s="569">
        <v>3</v>
      </c>
      <c r="G221" s="570">
        <v>2</v>
      </c>
      <c r="H221" s="568">
        <f t="shared" si="11"/>
        <v>66.666666666666671</v>
      </c>
      <c r="I221" s="569">
        <v>10</v>
      </c>
      <c r="J221" s="570">
        <v>9</v>
      </c>
      <c r="K221" s="568">
        <f t="shared" si="10"/>
        <v>90</v>
      </c>
    </row>
    <row r="222" spans="2:11" s="555" customFormat="1" ht="11.25" customHeight="1" x14ac:dyDescent="0.2">
      <c r="B222" s="960" t="s">
        <v>168</v>
      </c>
      <c r="C222" s="561">
        <v>24</v>
      </c>
      <c r="D222" s="562">
        <v>22</v>
      </c>
      <c r="E222" s="563">
        <f t="shared" si="9"/>
        <v>91.666666666666671</v>
      </c>
      <c r="F222" s="564">
        <v>0</v>
      </c>
      <c r="G222" s="565">
        <v>0</v>
      </c>
      <c r="H222" s="563"/>
      <c r="I222" s="564">
        <v>24</v>
      </c>
      <c r="J222" s="565">
        <v>22</v>
      </c>
      <c r="K222" s="563">
        <f t="shared" si="10"/>
        <v>91.666666666666671</v>
      </c>
    </row>
    <row r="223" spans="2:11" s="555" customFormat="1" ht="11.25" customHeight="1" x14ac:dyDescent="0.2">
      <c r="B223" s="974"/>
      <c r="C223" s="566">
        <v>23</v>
      </c>
      <c r="D223" s="567">
        <v>22</v>
      </c>
      <c r="E223" s="568">
        <f t="shared" si="9"/>
        <v>95.652173913043484</v>
      </c>
      <c r="F223" s="569">
        <v>0</v>
      </c>
      <c r="G223" s="570">
        <v>0</v>
      </c>
      <c r="H223" s="568"/>
      <c r="I223" s="569">
        <v>23</v>
      </c>
      <c r="J223" s="570">
        <v>22</v>
      </c>
      <c r="K223" s="568">
        <f t="shared" si="10"/>
        <v>95.652173913043484</v>
      </c>
    </row>
    <row r="224" spans="2:11" s="555" customFormat="1" ht="11.25" customHeight="1" x14ac:dyDescent="0.2">
      <c r="B224" s="960" t="s">
        <v>170</v>
      </c>
      <c r="C224" s="561">
        <v>111</v>
      </c>
      <c r="D224" s="562">
        <v>72</v>
      </c>
      <c r="E224" s="563">
        <f t="shared" si="9"/>
        <v>64.86486486486487</v>
      </c>
      <c r="F224" s="564">
        <v>47</v>
      </c>
      <c r="G224" s="565">
        <v>20</v>
      </c>
      <c r="H224" s="563">
        <f t="shared" si="11"/>
        <v>42.553191489361701</v>
      </c>
      <c r="I224" s="564">
        <v>158</v>
      </c>
      <c r="J224" s="565">
        <v>92</v>
      </c>
      <c r="K224" s="563">
        <f t="shared" si="10"/>
        <v>58.22784810126582</v>
      </c>
    </row>
    <row r="225" spans="2:11" s="555" customFormat="1" ht="11.25" customHeight="1" x14ac:dyDescent="0.2">
      <c r="B225" s="974"/>
      <c r="C225" s="566">
        <v>86</v>
      </c>
      <c r="D225" s="567">
        <v>63</v>
      </c>
      <c r="E225" s="568">
        <f t="shared" si="9"/>
        <v>73.255813953488371</v>
      </c>
      <c r="F225" s="569">
        <v>28</v>
      </c>
      <c r="G225" s="570">
        <v>16</v>
      </c>
      <c r="H225" s="568">
        <f t="shared" si="11"/>
        <v>57.142857142857146</v>
      </c>
      <c r="I225" s="569">
        <v>114</v>
      </c>
      <c r="J225" s="570">
        <v>79</v>
      </c>
      <c r="K225" s="568">
        <f t="shared" si="10"/>
        <v>69.298245614035082</v>
      </c>
    </row>
    <row r="226" spans="2:11" s="555" customFormat="1" ht="11.25" customHeight="1" x14ac:dyDescent="0.2">
      <c r="B226" s="960" t="s">
        <v>172</v>
      </c>
      <c r="C226" s="561">
        <v>41</v>
      </c>
      <c r="D226" s="562">
        <v>36</v>
      </c>
      <c r="E226" s="563">
        <f t="shared" si="9"/>
        <v>87.804878048780495</v>
      </c>
      <c r="F226" s="564">
        <v>0</v>
      </c>
      <c r="G226" s="565">
        <v>0</v>
      </c>
      <c r="H226" s="563"/>
      <c r="I226" s="564">
        <v>41</v>
      </c>
      <c r="J226" s="565">
        <v>36</v>
      </c>
      <c r="K226" s="563">
        <f t="shared" si="10"/>
        <v>87.804878048780495</v>
      </c>
    </row>
    <row r="227" spans="2:11" s="555" customFormat="1" ht="11.25" customHeight="1" x14ac:dyDescent="0.2">
      <c r="B227" s="974"/>
      <c r="C227" s="566">
        <v>38</v>
      </c>
      <c r="D227" s="567">
        <v>36</v>
      </c>
      <c r="E227" s="568">
        <f t="shared" si="9"/>
        <v>94.736842105263165</v>
      </c>
      <c r="F227" s="569">
        <v>0</v>
      </c>
      <c r="G227" s="570">
        <v>0</v>
      </c>
      <c r="H227" s="568"/>
      <c r="I227" s="569">
        <v>38</v>
      </c>
      <c r="J227" s="570">
        <v>36</v>
      </c>
      <c r="K227" s="568">
        <f t="shared" si="10"/>
        <v>94.736842105263165</v>
      </c>
    </row>
    <row r="228" spans="2:11" s="555" customFormat="1" ht="11.25" customHeight="1" x14ac:dyDescent="0.2">
      <c r="B228" s="960" t="s">
        <v>174</v>
      </c>
      <c r="C228" s="561">
        <v>192</v>
      </c>
      <c r="D228" s="562">
        <v>68</v>
      </c>
      <c r="E228" s="563">
        <f t="shared" si="9"/>
        <v>35.416666666666664</v>
      </c>
      <c r="F228" s="564">
        <v>0</v>
      </c>
      <c r="G228" s="565">
        <v>0</v>
      </c>
      <c r="H228" s="563"/>
      <c r="I228" s="564">
        <v>192</v>
      </c>
      <c r="J228" s="565">
        <v>68</v>
      </c>
      <c r="K228" s="563">
        <f t="shared" si="10"/>
        <v>35.416666666666664</v>
      </c>
    </row>
    <row r="229" spans="2:11" s="555" customFormat="1" ht="11.25" customHeight="1" x14ac:dyDescent="0.2">
      <c r="B229" s="975"/>
      <c r="C229" s="566">
        <v>128</v>
      </c>
      <c r="D229" s="567">
        <v>50</v>
      </c>
      <c r="E229" s="568">
        <f t="shared" si="9"/>
        <v>39.0625</v>
      </c>
      <c r="F229" s="569">
        <v>0</v>
      </c>
      <c r="G229" s="570">
        <v>0</v>
      </c>
      <c r="H229" s="568"/>
      <c r="I229" s="569">
        <v>128</v>
      </c>
      <c r="J229" s="570">
        <v>50</v>
      </c>
      <c r="K229" s="568">
        <f t="shared" si="10"/>
        <v>39.0625</v>
      </c>
    </row>
    <row r="230" spans="2:11" s="555" customFormat="1" ht="11.25" customHeight="1" x14ac:dyDescent="0.2">
      <c r="B230" s="969" t="s">
        <v>260</v>
      </c>
      <c r="C230" s="550">
        <v>759</v>
      </c>
      <c r="D230" s="551">
        <v>574</v>
      </c>
      <c r="E230" s="552">
        <f t="shared" si="9"/>
        <v>75.625823451910406</v>
      </c>
      <c r="F230" s="553">
        <v>376</v>
      </c>
      <c r="G230" s="554">
        <v>183</v>
      </c>
      <c r="H230" s="552">
        <f t="shared" si="11"/>
        <v>48.670212765957444</v>
      </c>
      <c r="I230" s="553">
        <v>1135</v>
      </c>
      <c r="J230" s="554">
        <v>757</v>
      </c>
      <c r="K230" s="552">
        <f t="shared" si="10"/>
        <v>66.696035242290748</v>
      </c>
    </row>
    <row r="231" spans="2:11" s="555" customFormat="1" ht="11.25" customHeight="1" x14ac:dyDescent="0.2">
      <c r="B231" s="973"/>
      <c r="C231" s="556">
        <v>458</v>
      </c>
      <c r="D231" s="557">
        <v>400</v>
      </c>
      <c r="E231" s="558">
        <f t="shared" si="9"/>
        <v>87.336244541484717</v>
      </c>
      <c r="F231" s="559">
        <v>211</v>
      </c>
      <c r="G231" s="560">
        <v>112</v>
      </c>
      <c r="H231" s="558">
        <f t="shared" si="11"/>
        <v>53.080568720379148</v>
      </c>
      <c r="I231" s="559">
        <v>669</v>
      </c>
      <c r="J231" s="560">
        <v>512</v>
      </c>
      <c r="K231" s="558">
        <f t="shared" si="10"/>
        <v>76.532137518684607</v>
      </c>
    </row>
    <row r="232" spans="2:11" s="555" customFormat="1" ht="11.25" customHeight="1" x14ac:dyDescent="0.2">
      <c r="B232" s="960" t="s">
        <v>176</v>
      </c>
      <c r="C232" s="561">
        <v>291</v>
      </c>
      <c r="D232" s="562">
        <v>278</v>
      </c>
      <c r="E232" s="563">
        <f t="shared" si="9"/>
        <v>95.532646048109967</v>
      </c>
      <c r="F232" s="564">
        <v>94</v>
      </c>
      <c r="G232" s="565">
        <v>77</v>
      </c>
      <c r="H232" s="563">
        <f t="shared" si="11"/>
        <v>81.914893617021278</v>
      </c>
      <c r="I232" s="564">
        <v>385</v>
      </c>
      <c r="J232" s="565">
        <v>355</v>
      </c>
      <c r="K232" s="563">
        <f t="shared" si="10"/>
        <v>92.20779220779221</v>
      </c>
    </row>
    <row r="233" spans="2:11" s="555" customFormat="1" ht="11.25" customHeight="1" x14ac:dyDescent="0.2">
      <c r="B233" s="974"/>
      <c r="C233" s="566">
        <v>183</v>
      </c>
      <c r="D233" s="567">
        <v>182</v>
      </c>
      <c r="E233" s="568">
        <f t="shared" si="9"/>
        <v>99.453551912568301</v>
      </c>
      <c r="F233" s="569">
        <v>51</v>
      </c>
      <c r="G233" s="570">
        <v>41</v>
      </c>
      <c r="H233" s="568">
        <f t="shared" si="11"/>
        <v>80.392156862745097</v>
      </c>
      <c r="I233" s="569">
        <v>234</v>
      </c>
      <c r="J233" s="570">
        <v>223</v>
      </c>
      <c r="K233" s="568">
        <f t="shared" si="10"/>
        <v>95.299145299145295</v>
      </c>
    </row>
    <row r="234" spans="2:11" s="555" customFormat="1" ht="11.25" customHeight="1" x14ac:dyDescent="0.2">
      <c r="B234" s="960" t="s">
        <v>177</v>
      </c>
      <c r="C234" s="561">
        <v>97</v>
      </c>
      <c r="D234" s="562">
        <v>49</v>
      </c>
      <c r="E234" s="563">
        <f t="shared" si="9"/>
        <v>50.515463917525771</v>
      </c>
      <c r="F234" s="564">
        <v>0</v>
      </c>
      <c r="G234" s="565">
        <v>0</v>
      </c>
      <c r="H234" s="563"/>
      <c r="I234" s="564">
        <v>97</v>
      </c>
      <c r="J234" s="565">
        <v>49</v>
      </c>
      <c r="K234" s="563">
        <f t="shared" si="10"/>
        <v>50.515463917525771</v>
      </c>
    </row>
    <row r="235" spans="2:11" s="555" customFormat="1" ht="11.25" customHeight="1" x14ac:dyDescent="0.2">
      <c r="B235" s="974"/>
      <c r="C235" s="566">
        <v>52</v>
      </c>
      <c r="D235" s="567">
        <v>31</v>
      </c>
      <c r="E235" s="568">
        <f t="shared" si="9"/>
        <v>59.615384615384613</v>
      </c>
      <c r="F235" s="569">
        <v>0</v>
      </c>
      <c r="G235" s="570">
        <v>0</v>
      </c>
      <c r="H235" s="568"/>
      <c r="I235" s="569">
        <v>52</v>
      </c>
      <c r="J235" s="570">
        <v>31</v>
      </c>
      <c r="K235" s="568">
        <f t="shared" si="10"/>
        <v>59.615384615384613</v>
      </c>
    </row>
    <row r="236" spans="2:11" s="555" customFormat="1" ht="11.25" customHeight="1" x14ac:dyDescent="0.2">
      <c r="B236" s="960" t="s">
        <v>178</v>
      </c>
      <c r="C236" s="561">
        <v>183</v>
      </c>
      <c r="D236" s="562">
        <v>101</v>
      </c>
      <c r="E236" s="563">
        <f t="shared" si="9"/>
        <v>55.191256830601091</v>
      </c>
      <c r="F236" s="564">
        <v>188</v>
      </c>
      <c r="G236" s="565">
        <v>45</v>
      </c>
      <c r="H236" s="563">
        <f t="shared" si="11"/>
        <v>23.936170212765958</v>
      </c>
      <c r="I236" s="564">
        <v>371</v>
      </c>
      <c r="J236" s="565">
        <v>146</v>
      </c>
      <c r="K236" s="563">
        <f t="shared" si="10"/>
        <v>39.353099730458219</v>
      </c>
    </row>
    <row r="237" spans="2:11" s="555" customFormat="1" ht="11.25" customHeight="1" x14ac:dyDescent="0.2">
      <c r="B237" s="974"/>
      <c r="C237" s="566">
        <v>95</v>
      </c>
      <c r="D237" s="567">
        <v>77</v>
      </c>
      <c r="E237" s="568">
        <f t="shared" si="9"/>
        <v>81.05263157894737</v>
      </c>
      <c r="F237" s="569">
        <v>94</v>
      </c>
      <c r="G237" s="570">
        <v>26</v>
      </c>
      <c r="H237" s="568">
        <f t="shared" si="11"/>
        <v>27.659574468085108</v>
      </c>
      <c r="I237" s="569">
        <v>189</v>
      </c>
      <c r="J237" s="570">
        <v>103</v>
      </c>
      <c r="K237" s="568">
        <f t="shared" si="10"/>
        <v>54.4973544973545</v>
      </c>
    </row>
    <row r="238" spans="2:11" s="555" customFormat="1" ht="11.25" customHeight="1" x14ac:dyDescent="0.2">
      <c r="B238" s="960" t="s">
        <v>180</v>
      </c>
      <c r="C238" s="561">
        <v>69</v>
      </c>
      <c r="D238" s="562">
        <v>56</v>
      </c>
      <c r="E238" s="563">
        <f t="shared" si="9"/>
        <v>81.159420289855078</v>
      </c>
      <c r="F238" s="564">
        <v>50</v>
      </c>
      <c r="G238" s="565">
        <v>30</v>
      </c>
      <c r="H238" s="563">
        <f t="shared" si="11"/>
        <v>60</v>
      </c>
      <c r="I238" s="564">
        <v>119</v>
      </c>
      <c r="J238" s="565">
        <v>86</v>
      </c>
      <c r="K238" s="563">
        <f t="shared" si="10"/>
        <v>72.268907563025209</v>
      </c>
    </row>
    <row r="239" spans="2:11" s="555" customFormat="1" ht="11.25" customHeight="1" x14ac:dyDescent="0.2">
      <c r="B239" s="974"/>
      <c r="C239" s="566">
        <v>44</v>
      </c>
      <c r="D239" s="567">
        <v>39</v>
      </c>
      <c r="E239" s="568">
        <f t="shared" si="9"/>
        <v>88.63636363636364</v>
      </c>
      <c r="F239" s="569">
        <v>35</v>
      </c>
      <c r="G239" s="570">
        <v>22</v>
      </c>
      <c r="H239" s="568">
        <f t="shared" si="11"/>
        <v>62.857142857142854</v>
      </c>
      <c r="I239" s="569">
        <v>79</v>
      </c>
      <c r="J239" s="570">
        <v>61</v>
      </c>
      <c r="K239" s="568">
        <f t="shared" si="10"/>
        <v>77.215189873417728</v>
      </c>
    </row>
    <row r="240" spans="2:11" s="555" customFormat="1" ht="11.25" customHeight="1" x14ac:dyDescent="0.2">
      <c r="B240" s="960" t="s">
        <v>182</v>
      </c>
      <c r="C240" s="561">
        <v>119</v>
      </c>
      <c r="D240" s="562">
        <v>73</v>
      </c>
      <c r="E240" s="563">
        <f t="shared" si="9"/>
        <v>61.344537815126053</v>
      </c>
      <c r="F240" s="564">
        <v>44</v>
      </c>
      <c r="G240" s="565">
        <v>21</v>
      </c>
      <c r="H240" s="563">
        <f t="shared" si="11"/>
        <v>47.727272727272727</v>
      </c>
      <c r="I240" s="564">
        <v>163</v>
      </c>
      <c r="J240" s="565">
        <v>94</v>
      </c>
      <c r="K240" s="563">
        <f t="shared" si="10"/>
        <v>57.668711656441715</v>
      </c>
    </row>
    <row r="241" spans="2:11" s="555" customFormat="1" ht="11.25" customHeight="1" x14ac:dyDescent="0.2">
      <c r="B241" s="975"/>
      <c r="C241" s="566">
        <v>84</v>
      </c>
      <c r="D241" s="567">
        <v>62</v>
      </c>
      <c r="E241" s="568">
        <f t="shared" si="9"/>
        <v>73.80952380952381</v>
      </c>
      <c r="F241" s="569">
        <v>31</v>
      </c>
      <c r="G241" s="570">
        <v>14</v>
      </c>
      <c r="H241" s="568">
        <f t="shared" si="11"/>
        <v>45.161290322580648</v>
      </c>
      <c r="I241" s="569">
        <v>115</v>
      </c>
      <c r="J241" s="570">
        <v>76</v>
      </c>
      <c r="K241" s="568">
        <f t="shared" si="10"/>
        <v>66.086956521739125</v>
      </c>
    </row>
    <row r="242" spans="2:11" s="555" customFormat="1" ht="11.25" customHeight="1" x14ac:dyDescent="0.2">
      <c r="B242" s="969" t="s">
        <v>262</v>
      </c>
      <c r="C242" s="550">
        <v>376</v>
      </c>
      <c r="D242" s="551">
        <v>283</v>
      </c>
      <c r="E242" s="552">
        <f t="shared" si="9"/>
        <v>75.265957446808514</v>
      </c>
      <c r="F242" s="553">
        <v>209</v>
      </c>
      <c r="G242" s="554">
        <v>165</v>
      </c>
      <c r="H242" s="552">
        <f t="shared" si="11"/>
        <v>78.94736842105263</v>
      </c>
      <c r="I242" s="553">
        <v>585</v>
      </c>
      <c r="J242" s="554">
        <v>448</v>
      </c>
      <c r="K242" s="552">
        <f t="shared" si="10"/>
        <v>76.581196581196579</v>
      </c>
    </row>
    <row r="243" spans="2:11" s="555" customFormat="1" ht="11.25" customHeight="1" x14ac:dyDescent="0.2">
      <c r="B243" s="973"/>
      <c r="C243" s="556">
        <v>299</v>
      </c>
      <c r="D243" s="557">
        <v>235</v>
      </c>
      <c r="E243" s="558">
        <f t="shared" si="9"/>
        <v>78.595317725752508</v>
      </c>
      <c r="F243" s="559">
        <v>153</v>
      </c>
      <c r="G243" s="560">
        <v>128</v>
      </c>
      <c r="H243" s="558">
        <f t="shared" si="11"/>
        <v>83.66013071895425</v>
      </c>
      <c r="I243" s="559">
        <v>452</v>
      </c>
      <c r="J243" s="560">
        <v>363</v>
      </c>
      <c r="K243" s="558">
        <f t="shared" si="10"/>
        <v>80.309734513274336</v>
      </c>
    </row>
    <row r="244" spans="2:11" s="555" customFormat="1" ht="11.25" customHeight="1" x14ac:dyDescent="0.2">
      <c r="B244" s="960" t="s">
        <v>185</v>
      </c>
      <c r="C244" s="561">
        <v>81</v>
      </c>
      <c r="D244" s="562">
        <v>54</v>
      </c>
      <c r="E244" s="563">
        <f t="shared" si="9"/>
        <v>66.666666666666671</v>
      </c>
      <c r="F244" s="564">
        <v>0</v>
      </c>
      <c r="G244" s="565">
        <v>0</v>
      </c>
      <c r="H244" s="563"/>
      <c r="I244" s="564">
        <v>81</v>
      </c>
      <c r="J244" s="565">
        <v>54</v>
      </c>
      <c r="K244" s="563">
        <f t="shared" si="10"/>
        <v>66.666666666666671</v>
      </c>
    </row>
    <row r="245" spans="2:11" s="555" customFormat="1" ht="11.25" customHeight="1" x14ac:dyDescent="0.2">
      <c r="B245" s="974"/>
      <c r="C245" s="566">
        <v>47</v>
      </c>
      <c r="D245" s="567">
        <v>33</v>
      </c>
      <c r="E245" s="568">
        <f t="shared" si="9"/>
        <v>70.212765957446805</v>
      </c>
      <c r="F245" s="569">
        <v>0</v>
      </c>
      <c r="G245" s="570">
        <v>0</v>
      </c>
      <c r="H245" s="568"/>
      <c r="I245" s="569">
        <v>47</v>
      </c>
      <c r="J245" s="570">
        <v>33</v>
      </c>
      <c r="K245" s="568">
        <f t="shared" si="10"/>
        <v>70.212765957446805</v>
      </c>
    </row>
    <row r="246" spans="2:11" s="555" customFormat="1" ht="11.25" customHeight="1" x14ac:dyDescent="0.2">
      <c r="B246" s="960" t="s">
        <v>186</v>
      </c>
      <c r="C246" s="561">
        <v>148</v>
      </c>
      <c r="D246" s="562">
        <v>128</v>
      </c>
      <c r="E246" s="563">
        <f t="shared" si="9"/>
        <v>86.486486486486484</v>
      </c>
      <c r="F246" s="564">
        <v>194</v>
      </c>
      <c r="G246" s="565">
        <v>161</v>
      </c>
      <c r="H246" s="563">
        <f t="shared" si="11"/>
        <v>82.989690721649481</v>
      </c>
      <c r="I246" s="564">
        <v>342</v>
      </c>
      <c r="J246" s="565">
        <v>289</v>
      </c>
      <c r="K246" s="563">
        <f t="shared" si="10"/>
        <v>84.502923976608187</v>
      </c>
    </row>
    <row r="247" spans="2:11" s="555" customFormat="1" ht="11.25" customHeight="1" x14ac:dyDescent="0.2">
      <c r="B247" s="974"/>
      <c r="C247" s="566">
        <v>118</v>
      </c>
      <c r="D247" s="567">
        <v>108</v>
      </c>
      <c r="E247" s="568">
        <f t="shared" si="9"/>
        <v>91.525423728813564</v>
      </c>
      <c r="F247" s="569">
        <v>138</v>
      </c>
      <c r="G247" s="570">
        <v>124</v>
      </c>
      <c r="H247" s="568">
        <f t="shared" si="11"/>
        <v>89.85507246376811</v>
      </c>
      <c r="I247" s="569">
        <v>256</v>
      </c>
      <c r="J247" s="570">
        <v>232</v>
      </c>
      <c r="K247" s="568">
        <f t="shared" si="10"/>
        <v>90.625</v>
      </c>
    </row>
    <row r="248" spans="2:11" s="555" customFormat="1" ht="11.25" customHeight="1" x14ac:dyDescent="0.2">
      <c r="B248" s="960" t="s">
        <v>188</v>
      </c>
      <c r="C248" s="561">
        <v>119</v>
      </c>
      <c r="D248" s="562">
        <v>58</v>
      </c>
      <c r="E248" s="563">
        <f t="shared" si="9"/>
        <v>48.739495798319325</v>
      </c>
      <c r="F248" s="564">
        <v>15</v>
      </c>
      <c r="G248" s="565">
        <v>0</v>
      </c>
      <c r="H248" s="563">
        <f t="shared" si="11"/>
        <v>0</v>
      </c>
      <c r="I248" s="564">
        <v>134</v>
      </c>
      <c r="J248" s="565">
        <v>58</v>
      </c>
      <c r="K248" s="563">
        <f t="shared" si="10"/>
        <v>43.28358208955224</v>
      </c>
    </row>
    <row r="249" spans="2:11" s="555" customFormat="1" ht="11.25" customHeight="1" x14ac:dyDescent="0.2">
      <c r="B249" s="974"/>
      <c r="C249" s="566">
        <v>112</v>
      </c>
      <c r="D249" s="567">
        <v>56</v>
      </c>
      <c r="E249" s="568">
        <f t="shared" si="9"/>
        <v>50</v>
      </c>
      <c r="F249" s="569">
        <v>15</v>
      </c>
      <c r="G249" s="570">
        <v>0</v>
      </c>
      <c r="H249" s="568">
        <f t="shared" si="11"/>
        <v>0</v>
      </c>
      <c r="I249" s="569">
        <v>127</v>
      </c>
      <c r="J249" s="570">
        <v>56</v>
      </c>
      <c r="K249" s="568">
        <f t="shared" si="10"/>
        <v>44.094488188976378</v>
      </c>
    </row>
    <row r="250" spans="2:11" s="555" customFormat="1" ht="11.25" customHeight="1" x14ac:dyDescent="0.2">
      <c r="B250" s="960" t="s">
        <v>190</v>
      </c>
      <c r="C250" s="571">
        <v>28</v>
      </c>
      <c r="D250" s="572">
        <v>23</v>
      </c>
      <c r="E250" s="573">
        <f t="shared" si="9"/>
        <v>82.142857142857139</v>
      </c>
      <c r="F250" s="574">
        <v>0</v>
      </c>
      <c r="G250" s="575">
        <v>0</v>
      </c>
      <c r="H250" s="573"/>
      <c r="I250" s="574">
        <v>28</v>
      </c>
      <c r="J250" s="575">
        <v>23</v>
      </c>
      <c r="K250" s="573">
        <f t="shared" si="10"/>
        <v>82.142857142857139</v>
      </c>
    </row>
    <row r="251" spans="2:11" s="555" customFormat="1" ht="11.25" customHeight="1" x14ac:dyDescent="0.2">
      <c r="B251" s="974"/>
      <c r="C251" s="566">
        <v>22</v>
      </c>
      <c r="D251" s="567">
        <v>20</v>
      </c>
      <c r="E251" s="568">
        <f t="shared" si="9"/>
        <v>90.909090909090907</v>
      </c>
      <c r="F251" s="569">
        <v>0</v>
      </c>
      <c r="G251" s="570">
        <v>0</v>
      </c>
      <c r="H251" s="568"/>
      <c r="I251" s="569">
        <v>22</v>
      </c>
      <c r="J251" s="570">
        <v>20</v>
      </c>
      <c r="K251" s="568">
        <f t="shared" si="10"/>
        <v>90.909090909090907</v>
      </c>
    </row>
    <row r="252" spans="2:11" s="555" customFormat="1" ht="11.25" customHeight="1" x14ac:dyDescent="0.2">
      <c r="B252" s="976" t="s">
        <v>268</v>
      </c>
      <c r="C252" s="576">
        <v>145</v>
      </c>
      <c r="D252" s="577">
        <v>137</v>
      </c>
      <c r="E252" s="578">
        <f t="shared" si="9"/>
        <v>94.482758620689651</v>
      </c>
      <c r="F252" s="579">
        <v>62</v>
      </c>
      <c r="G252" s="580">
        <v>55</v>
      </c>
      <c r="H252" s="578">
        <f t="shared" si="11"/>
        <v>88.709677419354833</v>
      </c>
      <c r="I252" s="579">
        <v>207</v>
      </c>
      <c r="J252" s="580">
        <v>192</v>
      </c>
      <c r="K252" s="578">
        <f t="shared" si="10"/>
        <v>92.753623188405797</v>
      </c>
    </row>
    <row r="253" spans="2:11" s="555" customFormat="1" ht="11.25" customHeight="1" x14ac:dyDescent="0.2">
      <c r="B253" s="973"/>
      <c r="C253" s="556">
        <v>130</v>
      </c>
      <c r="D253" s="557">
        <v>124</v>
      </c>
      <c r="E253" s="558">
        <f t="shared" si="9"/>
        <v>95.384615384615387</v>
      </c>
      <c r="F253" s="559">
        <v>55</v>
      </c>
      <c r="G253" s="560">
        <v>49</v>
      </c>
      <c r="H253" s="558">
        <f t="shared" si="11"/>
        <v>89.090909090909093</v>
      </c>
      <c r="I253" s="559">
        <v>185</v>
      </c>
      <c r="J253" s="560">
        <v>173</v>
      </c>
      <c r="K253" s="558">
        <f t="shared" si="10"/>
        <v>93.513513513513516</v>
      </c>
    </row>
    <row r="254" spans="2:11" s="555" customFormat="1" ht="11.25" customHeight="1" x14ac:dyDescent="0.2">
      <c r="B254" s="960" t="s">
        <v>199</v>
      </c>
      <c r="C254" s="561">
        <v>69</v>
      </c>
      <c r="D254" s="562">
        <v>69</v>
      </c>
      <c r="E254" s="563">
        <f t="shared" si="9"/>
        <v>100</v>
      </c>
      <c r="F254" s="564">
        <v>18</v>
      </c>
      <c r="G254" s="565">
        <v>16</v>
      </c>
      <c r="H254" s="563">
        <f t="shared" si="11"/>
        <v>88.888888888888886</v>
      </c>
      <c r="I254" s="564">
        <v>87</v>
      </c>
      <c r="J254" s="565">
        <v>85</v>
      </c>
      <c r="K254" s="563">
        <f t="shared" si="10"/>
        <v>97.701149425287355</v>
      </c>
    </row>
    <row r="255" spans="2:11" s="555" customFormat="1" ht="11.25" customHeight="1" x14ac:dyDescent="0.2">
      <c r="B255" s="974"/>
      <c r="C255" s="566">
        <v>63</v>
      </c>
      <c r="D255" s="567">
        <v>63</v>
      </c>
      <c r="E255" s="568">
        <f t="shared" si="9"/>
        <v>100</v>
      </c>
      <c r="F255" s="569">
        <v>14</v>
      </c>
      <c r="G255" s="570">
        <v>13</v>
      </c>
      <c r="H255" s="568">
        <f t="shared" si="11"/>
        <v>92.857142857142861</v>
      </c>
      <c r="I255" s="569">
        <v>77</v>
      </c>
      <c r="J255" s="570">
        <v>76</v>
      </c>
      <c r="K255" s="568">
        <f t="shared" si="10"/>
        <v>98.701298701298697</v>
      </c>
    </row>
    <row r="256" spans="2:11" s="555" customFormat="1" ht="11.25" customHeight="1" x14ac:dyDescent="0.2">
      <c r="B256" s="960" t="s">
        <v>200</v>
      </c>
      <c r="C256" s="561">
        <v>66</v>
      </c>
      <c r="D256" s="562">
        <v>63</v>
      </c>
      <c r="E256" s="563">
        <f t="shared" si="9"/>
        <v>95.454545454545453</v>
      </c>
      <c r="F256" s="564">
        <v>44</v>
      </c>
      <c r="G256" s="565">
        <v>39</v>
      </c>
      <c r="H256" s="563">
        <f t="shared" si="11"/>
        <v>88.63636363636364</v>
      </c>
      <c r="I256" s="564">
        <v>110</v>
      </c>
      <c r="J256" s="565">
        <v>102</v>
      </c>
      <c r="K256" s="563">
        <f t="shared" si="10"/>
        <v>92.727272727272734</v>
      </c>
    </row>
    <row r="257" spans="2:20" s="555" customFormat="1" ht="11.25" customHeight="1" x14ac:dyDescent="0.2">
      <c r="B257" s="974"/>
      <c r="C257" s="566">
        <v>59</v>
      </c>
      <c r="D257" s="567">
        <v>57</v>
      </c>
      <c r="E257" s="568">
        <f t="shared" si="9"/>
        <v>96.610169491525426</v>
      </c>
      <c r="F257" s="569">
        <v>41</v>
      </c>
      <c r="G257" s="570">
        <v>36</v>
      </c>
      <c r="H257" s="568">
        <f t="shared" si="11"/>
        <v>87.804878048780495</v>
      </c>
      <c r="I257" s="569">
        <v>100</v>
      </c>
      <c r="J257" s="570">
        <v>93</v>
      </c>
      <c r="K257" s="568">
        <f t="shared" si="10"/>
        <v>93</v>
      </c>
    </row>
    <row r="258" spans="2:20" s="555" customFormat="1" ht="11.25" customHeight="1" x14ac:dyDescent="0.2">
      <c r="B258" s="960" t="s">
        <v>202</v>
      </c>
      <c r="C258" s="571">
        <v>10</v>
      </c>
      <c r="D258" s="572">
        <v>4</v>
      </c>
      <c r="E258" s="573">
        <f t="shared" si="9"/>
        <v>40</v>
      </c>
      <c r="F258" s="574">
        <v>0</v>
      </c>
      <c r="G258" s="575">
        <v>0</v>
      </c>
      <c r="H258" s="573"/>
      <c r="I258" s="574">
        <v>10</v>
      </c>
      <c r="J258" s="575">
        <v>4</v>
      </c>
      <c r="K258" s="573">
        <f t="shared" si="10"/>
        <v>40</v>
      </c>
    </row>
    <row r="259" spans="2:20" s="555" customFormat="1" ht="11.25" customHeight="1" x14ac:dyDescent="0.2">
      <c r="B259" s="975"/>
      <c r="C259" s="581">
        <v>8</v>
      </c>
      <c r="D259" s="582">
        <v>4</v>
      </c>
      <c r="E259" s="583">
        <f t="shared" si="9"/>
        <v>50</v>
      </c>
      <c r="F259" s="584">
        <v>0</v>
      </c>
      <c r="G259" s="585">
        <v>0</v>
      </c>
      <c r="H259" s="583"/>
      <c r="I259" s="584">
        <v>8</v>
      </c>
      <c r="J259" s="585">
        <v>4</v>
      </c>
      <c r="K259" s="583">
        <f t="shared" si="10"/>
        <v>50</v>
      </c>
    </row>
    <row r="260" spans="2:20" s="540" customFormat="1" ht="24" customHeight="1" x14ac:dyDescent="0.2">
      <c r="B260" s="547" t="s">
        <v>275</v>
      </c>
      <c r="C260" s="548"/>
      <c r="D260" s="548"/>
      <c r="E260" s="586"/>
      <c r="F260" s="548"/>
      <c r="G260" s="548"/>
      <c r="H260" s="549"/>
      <c r="I260" s="548"/>
      <c r="J260" s="548"/>
      <c r="K260" s="586"/>
      <c r="M260" s="541"/>
      <c r="N260" s="541"/>
      <c r="O260" s="541"/>
      <c r="P260" s="541"/>
      <c r="Q260" s="541"/>
      <c r="R260" s="541"/>
      <c r="S260" s="541"/>
      <c r="T260" s="541"/>
    </row>
    <row r="261" spans="2:20" s="555" customFormat="1" ht="11.25" customHeight="1" x14ac:dyDescent="0.2">
      <c r="B261" s="969" t="s">
        <v>184</v>
      </c>
      <c r="C261" s="550">
        <v>20</v>
      </c>
      <c r="D261" s="551">
        <v>7</v>
      </c>
      <c r="E261" s="552">
        <f t="shared" ref="E261:E298" si="12">D261*100/C261</f>
        <v>35</v>
      </c>
      <c r="F261" s="553">
        <v>10</v>
      </c>
      <c r="G261" s="554">
        <v>1</v>
      </c>
      <c r="H261" s="552">
        <f t="shared" ref="H261:H296" si="13">G261*100/F261</f>
        <v>10</v>
      </c>
      <c r="I261" s="553">
        <v>30</v>
      </c>
      <c r="J261" s="554">
        <v>8</v>
      </c>
      <c r="K261" s="552">
        <f t="shared" ref="K261:K298" si="14">J261*100/I261</f>
        <v>26.666666666666668</v>
      </c>
    </row>
    <row r="262" spans="2:20" s="555" customFormat="1" ht="11.25" customHeight="1" x14ac:dyDescent="0.2">
      <c r="B262" s="977"/>
      <c r="C262" s="556">
        <v>11</v>
      </c>
      <c r="D262" s="557">
        <v>7</v>
      </c>
      <c r="E262" s="558">
        <f t="shared" si="12"/>
        <v>63.636363636363633</v>
      </c>
      <c r="F262" s="559">
        <v>4</v>
      </c>
      <c r="G262" s="560">
        <v>1</v>
      </c>
      <c r="H262" s="558">
        <f t="shared" si="13"/>
        <v>25</v>
      </c>
      <c r="I262" s="559">
        <v>15</v>
      </c>
      <c r="J262" s="560">
        <v>8</v>
      </c>
      <c r="K262" s="558">
        <f t="shared" si="14"/>
        <v>53.333333333333336</v>
      </c>
    </row>
    <row r="263" spans="2:20" s="555" customFormat="1" ht="11.25" customHeight="1" x14ac:dyDescent="0.2">
      <c r="B263" s="969" t="s">
        <v>266</v>
      </c>
      <c r="C263" s="550">
        <v>13</v>
      </c>
      <c r="D263" s="551">
        <v>10</v>
      </c>
      <c r="E263" s="552">
        <f t="shared" si="12"/>
        <v>76.92307692307692</v>
      </c>
      <c r="F263" s="553">
        <v>1081</v>
      </c>
      <c r="G263" s="554">
        <v>707</v>
      </c>
      <c r="H263" s="552">
        <f t="shared" si="13"/>
        <v>65.402405180388527</v>
      </c>
      <c r="I263" s="553">
        <v>1094</v>
      </c>
      <c r="J263" s="554">
        <v>717</v>
      </c>
      <c r="K263" s="552">
        <f t="shared" si="14"/>
        <v>65.539305301645342</v>
      </c>
    </row>
    <row r="264" spans="2:20" s="555" customFormat="1" ht="11.25" customHeight="1" x14ac:dyDescent="0.2">
      <c r="B264" s="973"/>
      <c r="C264" s="556">
        <v>2</v>
      </c>
      <c r="D264" s="557">
        <v>2</v>
      </c>
      <c r="E264" s="558">
        <f t="shared" si="12"/>
        <v>100</v>
      </c>
      <c r="F264" s="559">
        <v>870</v>
      </c>
      <c r="G264" s="560">
        <v>571</v>
      </c>
      <c r="H264" s="558">
        <f t="shared" si="13"/>
        <v>65.632183908045974</v>
      </c>
      <c r="I264" s="559">
        <v>872</v>
      </c>
      <c r="J264" s="560">
        <v>573</v>
      </c>
      <c r="K264" s="558">
        <f t="shared" si="14"/>
        <v>65.711009174311926</v>
      </c>
    </row>
    <row r="265" spans="2:20" s="555" customFormat="1" ht="11.25" customHeight="1" x14ac:dyDescent="0.2">
      <c r="B265" s="960" t="s">
        <v>196</v>
      </c>
      <c r="C265" s="561">
        <v>13</v>
      </c>
      <c r="D265" s="562">
        <v>10</v>
      </c>
      <c r="E265" s="563">
        <f t="shared" si="12"/>
        <v>76.92307692307692</v>
      </c>
      <c r="F265" s="564">
        <v>921</v>
      </c>
      <c r="G265" s="565">
        <v>590</v>
      </c>
      <c r="H265" s="563">
        <f t="shared" si="13"/>
        <v>64.06080347448426</v>
      </c>
      <c r="I265" s="564">
        <v>934</v>
      </c>
      <c r="J265" s="565">
        <v>600</v>
      </c>
      <c r="K265" s="563">
        <f t="shared" si="14"/>
        <v>64.239828693790145</v>
      </c>
    </row>
    <row r="266" spans="2:20" s="555" customFormat="1" ht="11.25" customHeight="1" x14ac:dyDescent="0.2">
      <c r="B266" s="974"/>
      <c r="C266" s="566">
        <v>2</v>
      </c>
      <c r="D266" s="567">
        <v>2</v>
      </c>
      <c r="E266" s="568">
        <f t="shared" si="12"/>
        <v>100</v>
      </c>
      <c r="F266" s="569">
        <v>761</v>
      </c>
      <c r="G266" s="570">
        <v>485</v>
      </c>
      <c r="H266" s="568">
        <f t="shared" si="13"/>
        <v>63.731931668856767</v>
      </c>
      <c r="I266" s="569">
        <v>763</v>
      </c>
      <c r="J266" s="570">
        <v>487</v>
      </c>
      <c r="K266" s="568">
        <f t="shared" si="14"/>
        <v>63.826998689384013</v>
      </c>
    </row>
    <row r="267" spans="2:20" s="555" customFormat="1" ht="11.25" customHeight="1" x14ac:dyDescent="0.2">
      <c r="B267" s="960" t="s">
        <v>300</v>
      </c>
      <c r="C267" s="561">
        <v>0</v>
      </c>
      <c r="D267" s="562">
        <v>0</v>
      </c>
      <c r="E267" s="563"/>
      <c r="F267" s="564">
        <v>160</v>
      </c>
      <c r="G267" s="565">
        <v>65</v>
      </c>
      <c r="H267" s="563">
        <f t="shared" si="13"/>
        <v>40.625</v>
      </c>
      <c r="I267" s="564">
        <v>160</v>
      </c>
      <c r="J267" s="565">
        <v>65</v>
      </c>
      <c r="K267" s="563">
        <f t="shared" si="14"/>
        <v>40.625</v>
      </c>
    </row>
    <row r="268" spans="2:20" s="555" customFormat="1" ht="11.25" customHeight="1" x14ac:dyDescent="0.2">
      <c r="B268" s="975"/>
      <c r="C268" s="566">
        <v>0</v>
      </c>
      <c r="D268" s="567">
        <v>0</v>
      </c>
      <c r="E268" s="568"/>
      <c r="F268" s="569">
        <v>109</v>
      </c>
      <c r="G268" s="570">
        <v>50</v>
      </c>
      <c r="H268" s="568">
        <f t="shared" si="13"/>
        <v>45.871559633027523</v>
      </c>
      <c r="I268" s="569">
        <v>109</v>
      </c>
      <c r="J268" s="570">
        <v>50</v>
      </c>
      <c r="K268" s="568">
        <f t="shared" si="14"/>
        <v>45.871559633027523</v>
      </c>
    </row>
    <row r="269" spans="2:20" s="555" customFormat="1" ht="11.25" customHeight="1" x14ac:dyDescent="0.2">
      <c r="B269" s="969" t="s">
        <v>204</v>
      </c>
      <c r="C269" s="550">
        <v>281</v>
      </c>
      <c r="D269" s="551">
        <v>229</v>
      </c>
      <c r="E269" s="552">
        <f t="shared" si="12"/>
        <v>81.494661921708186</v>
      </c>
      <c r="F269" s="553">
        <v>9</v>
      </c>
      <c r="G269" s="554">
        <v>4</v>
      </c>
      <c r="H269" s="552">
        <f t="shared" si="13"/>
        <v>44.444444444444443</v>
      </c>
      <c r="I269" s="553">
        <v>290</v>
      </c>
      <c r="J269" s="554">
        <v>233</v>
      </c>
      <c r="K269" s="552">
        <f t="shared" si="14"/>
        <v>80.34482758620689</v>
      </c>
    </row>
    <row r="270" spans="2:20" s="555" customFormat="1" ht="11.25" customHeight="1" x14ac:dyDescent="0.2">
      <c r="B270" s="977"/>
      <c r="C270" s="556">
        <v>219</v>
      </c>
      <c r="D270" s="557">
        <v>187</v>
      </c>
      <c r="E270" s="558">
        <f t="shared" si="12"/>
        <v>85.388127853881272</v>
      </c>
      <c r="F270" s="559">
        <v>2</v>
      </c>
      <c r="G270" s="560">
        <v>1</v>
      </c>
      <c r="H270" s="558">
        <f t="shared" si="13"/>
        <v>50</v>
      </c>
      <c r="I270" s="559">
        <v>221</v>
      </c>
      <c r="J270" s="560">
        <v>188</v>
      </c>
      <c r="K270" s="558">
        <f t="shared" si="14"/>
        <v>85.067873303167417</v>
      </c>
    </row>
    <row r="271" spans="2:20" s="555" customFormat="1" ht="11.25" customHeight="1" x14ac:dyDescent="0.2">
      <c r="B271" s="969" t="s">
        <v>270</v>
      </c>
      <c r="C271" s="550">
        <v>270</v>
      </c>
      <c r="D271" s="551">
        <v>166</v>
      </c>
      <c r="E271" s="552">
        <f t="shared" si="12"/>
        <v>61.481481481481481</v>
      </c>
      <c r="F271" s="553">
        <v>87</v>
      </c>
      <c r="G271" s="554">
        <v>39</v>
      </c>
      <c r="H271" s="552">
        <f t="shared" si="13"/>
        <v>44.827586206896555</v>
      </c>
      <c r="I271" s="553">
        <v>357</v>
      </c>
      <c r="J271" s="554">
        <v>205</v>
      </c>
      <c r="K271" s="552">
        <f t="shared" si="14"/>
        <v>57.422969187675072</v>
      </c>
    </row>
    <row r="272" spans="2:20" s="555" customFormat="1" ht="11.25" customHeight="1" x14ac:dyDescent="0.2">
      <c r="B272" s="973"/>
      <c r="C272" s="556">
        <v>214</v>
      </c>
      <c r="D272" s="557">
        <v>155</v>
      </c>
      <c r="E272" s="558">
        <f t="shared" si="12"/>
        <v>72.429906542056074</v>
      </c>
      <c r="F272" s="559">
        <v>72</v>
      </c>
      <c r="G272" s="560">
        <v>36</v>
      </c>
      <c r="H272" s="558">
        <f t="shared" si="13"/>
        <v>50</v>
      </c>
      <c r="I272" s="559">
        <v>286</v>
      </c>
      <c r="J272" s="560">
        <v>191</v>
      </c>
      <c r="K272" s="558">
        <f t="shared" si="14"/>
        <v>66.783216783216787</v>
      </c>
    </row>
    <row r="273" spans="2:11" s="555" customFormat="1" ht="11.25" customHeight="1" x14ac:dyDescent="0.2">
      <c r="B273" s="960" t="s">
        <v>206</v>
      </c>
      <c r="C273" s="561">
        <v>44</v>
      </c>
      <c r="D273" s="562">
        <v>27</v>
      </c>
      <c r="E273" s="563">
        <f t="shared" si="12"/>
        <v>61.363636363636367</v>
      </c>
      <c r="F273" s="564">
        <v>50</v>
      </c>
      <c r="G273" s="565">
        <v>22</v>
      </c>
      <c r="H273" s="563">
        <f t="shared" si="13"/>
        <v>44</v>
      </c>
      <c r="I273" s="564">
        <v>94</v>
      </c>
      <c r="J273" s="565">
        <v>49</v>
      </c>
      <c r="K273" s="563">
        <f t="shared" si="14"/>
        <v>52.127659574468083</v>
      </c>
    </row>
    <row r="274" spans="2:11" s="555" customFormat="1" ht="11.25" customHeight="1" x14ac:dyDescent="0.2">
      <c r="B274" s="974"/>
      <c r="C274" s="566">
        <v>36</v>
      </c>
      <c r="D274" s="567">
        <v>26</v>
      </c>
      <c r="E274" s="568">
        <f t="shared" si="12"/>
        <v>72.222222222222229</v>
      </c>
      <c r="F274" s="569">
        <v>37</v>
      </c>
      <c r="G274" s="570">
        <v>19</v>
      </c>
      <c r="H274" s="568">
        <f t="shared" si="13"/>
        <v>51.351351351351354</v>
      </c>
      <c r="I274" s="569">
        <v>73</v>
      </c>
      <c r="J274" s="570">
        <v>45</v>
      </c>
      <c r="K274" s="568">
        <f t="shared" si="14"/>
        <v>61.643835616438359</v>
      </c>
    </row>
    <row r="275" spans="2:11" s="555" customFormat="1" ht="11.25" customHeight="1" x14ac:dyDescent="0.2">
      <c r="B275" s="960" t="s">
        <v>208</v>
      </c>
      <c r="C275" s="561">
        <v>31</v>
      </c>
      <c r="D275" s="562">
        <v>27</v>
      </c>
      <c r="E275" s="563">
        <f t="shared" si="12"/>
        <v>87.096774193548384</v>
      </c>
      <c r="F275" s="564">
        <v>22</v>
      </c>
      <c r="G275" s="565">
        <v>11</v>
      </c>
      <c r="H275" s="563">
        <f t="shared" si="13"/>
        <v>50</v>
      </c>
      <c r="I275" s="564">
        <v>53</v>
      </c>
      <c r="J275" s="565">
        <v>38</v>
      </c>
      <c r="K275" s="563">
        <f t="shared" si="14"/>
        <v>71.698113207547166</v>
      </c>
    </row>
    <row r="276" spans="2:11" s="555" customFormat="1" ht="11.25" customHeight="1" x14ac:dyDescent="0.2">
      <c r="B276" s="974"/>
      <c r="C276" s="566">
        <v>28</v>
      </c>
      <c r="D276" s="567">
        <v>27</v>
      </c>
      <c r="E276" s="568">
        <f t="shared" si="12"/>
        <v>96.428571428571431</v>
      </c>
      <c r="F276" s="569">
        <v>21</v>
      </c>
      <c r="G276" s="570">
        <v>11</v>
      </c>
      <c r="H276" s="568">
        <f t="shared" si="13"/>
        <v>52.38095238095238</v>
      </c>
      <c r="I276" s="569">
        <v>49</v>
      </c>
      <c r="J276" s="570">
        <v>38</v>
      </c>
      <c r="K276" s="568">
        <f t="shared" si="14"/>
        <v>77.551020408163268</v>
      </c>
    </row>
    <row r="277" spans="2:11" s="555" customFormat="1" ht="11.25" customHeight="1" x14ac:dyDescent="0.2">
      <c r="B277" s="960" t="s">
        <v>210</v>
      </c>
      <c r="C277" s="561">
        <v>54</v>
      </c>
      <c r="D277" s="562">
        <v>39</v>
      </c>
      <c r="E277" s="563">
        <f t="shared" si="12"/>
        <v>72.222222222222229</v>
      </c>
      <c r="F277" s="564">
        <v>0</v>
      </c>
      <c r="G277" s="565">
        <v>0</v>
      </c>
      <c r="H277" s="563"/>
      <c r="I277" s="564">
        <v>54</v>
      </c>
      <c r="J277" s="565">
        <v>39</v>
      </c>
      <c r="K277" s="563">
        <f t="shared" si="14"/>
        <v>72.222222222222229</v>
      </c>
    </row>
    <row r="278" spans="2:11" s="555" customFormat="1" ht="11.25" customHeight="1" x14ac:dyDescent="0.2">
      <c r="B278" s="974"/>
      <c r="C278" s="566">
        <v>51</v>
      </c>
      <c r="D278" s="567">
        <v>38</v>
      </c>
      <c r="E278" s="568">
        <f t="shared" si="12"/>
        <v>74.509803921568633</v>
      </c>
      <c r="F278" s="569">
        <v>0</v>
      </c>
      <c r="G278" s="570">
        <v>0</v>
      </c>
      <c r="H278" s="568"/>
      <c r="I278" s="569">
        <v>51</v>
      </c>
      <c r="J278" s="570">
        <v>38</v>
      </c>
      <c r="K278" s="568">
        <f t="shared" si="14"/>
        <v>74.509803921568633</v>
      </c>
    </row>
    <row r="279" spans="2:11" s="555" customFormat="1" ht="11.25" customHeight="1" x14ac:dyDescent="0.2">
      <c r="B279" s="960" t="s">
        <v>212</v>
      </c>
      <c r="C279" s="561">
        <v>4</v>
      </c>
      <c r="D279" s="562">
        <v>2</v>
      </c>
      <c r="E279" s="563">
        <f t="shared" si="12"/>
        <v>50</v>
      </c>
      <c r="F279" s="564">
        <v>15</v>
      </c>
      <c r="G279" s="565">
        <v>6</v>
      </c>
      <c r="H279" s="563">
        <f t="shared" si="13"/>
        <v>40</v>
      </c>
      <c r="I279" s="564">
        <v>19</v>
      </c>
      <c r="J279" s="565">
        <v>8</v>
      </c>
      <c r="K279" s="563">
        <f t="shared" si="14"/>
        <v>42.10526315789474</v>
      </c>
    </row>
    <row r="280" spans="2:11" s="555" customFormat="1" ht="11.25" customHeight="1" x14ac:dyDescent="0.2">
      <c r="B280" s="974"/>
      <c r="C280" s="566">
        <v>4</v>
      </c>
      <c r="D280" s="567">
        <v>2</v>
      </c>
      <c r="E280" s="568">
        <f t="shared" si="12"/>
        <v>50</v>
      </c>
      <c r="F280" s="569">
        <v>14</v>
      </c>
      <c r="G280" s="570">
        <v>6</v>
      </c>
      <c r="H280" s="568">
        <f t="shared" si="13"/>
        <v>42.857142857142854</v>
      </c>
      <c r="I280" s="569">
        <v>18</v>
      </c>
      <c r="J280" s="570">
        <v>8</v>
      </c>
      <c r="K280" s="568">
        <f t="shared" si="14"/>
        <v>44.444444444444443</v>
      </c>
    </row>
    <row r="281" spans="2:11" s="555" customFormat="1" ht="11.25" customHeight="1" x14ac:dyDescent="0.2">
      <c r="B281" s="960" t="s">
        <v>214</v>
      </c>
      <c r="C281" s="561">
        <v>137</v>
      </c>
      <c r="D281" s="562">
        <v>71</v>
      </c>
      <c r="E281" s="563">
        <f t="shared" si="12"/>
        <v>51.824817518248175</v>
      </c>
      <c r="F281" s="564">
        <v>0</v>
      </c>
      <c r="G281" s="565">
        <v>0</v>
      </c>
      <c r="H281" s="563"/>
      <c r="I281" s="564">
        <v>137</v>
      </c>
      <c r="J281" s="565">
        <v>71</v>
      </c>
      <c r="K281" s="563">
        <f t="shared" si="14"/>
        <v>51.824817518248175</v>
      </c>
    </row>
    <row r="282" spans="2:11" s="555" customFormat="1" ht="11.25" customHeight="1" x14ac:dyDescent="0.2">
      <c r="B282" s="975"/>
      <c r="C282" s="566">
        <v>95</v>
      </c>
      <c r="D282" s="567">
        <v>62</v>
      </c>
      <c r="E282" s="568">
        <f t="shared" si="12"/>
        <v>65.263157894736835</v>
      </c>
      <c r="F282" s="569">
        <v>0</v>
      </c>
      <c r="G282" s="570">
        <v>0</v>
      </c>
      <c r="H282" s="568"/>
      <c r="I282" s="569">
        <v>95</v>
      </c>
      <c r="J282" s="570">
        <v>62</v>
      </c>
      <c r="K282" s="568">
        <f t="shared" si="14"/>
        <v>65.263157894736835</v>
      </c>
    </row>
    <row r="283" spans="2:11" s="555" customFormat="1" ht="11.25" customHeight="1" x14ac:dyDescent="0.2">
      <c r="B283" s="969" t="s">
        <v>272</v>
      </c>
      <c r="C283" s="550">
        <v>163</v>
      </c>
      <c r="D283" s="551">
        <v>100</v>
      </c>
      <c r="E283" s="552">
        <f t="shared" si="12"/>
        <v>61.349693251533743</v>
      </c>
      <c r="F283" s="553">
        <v>0</v>
      </c>
      <c r="G283" s="554">
        <v>0</v>
      </c>
      <c r="H283" s="552"/>
      <c r="I283" s="553">
        <v>163</v>
      </c>
      <c r="J283" s="554">
        <v>100</v>
      </c>
      <c r="K283" s="552">
        <f t="shared" si="14"/>
        <v>61.349693251533743</v>
      </c>
    </row>
    <row r="284" spans="2:11" s="555" customFormat="1" ht="11.25" customHeight="1" x14ac:dyDescent="0.2">
      <c r="B284" s="973"/>
      <c r="C284" s="556">
        <v>136</v>
      </c>
      <c r="D284" s="557">
        <v>87</v>
      </c>
      <c r="E284" s="558">
        <f t="shared" si="12"/>
        <v>63.970588235294116</v>
      </c>
      <c r="F284" s="559">
        <v>0</v>
      </c>
      <c r="G284" s="560">
        <v>0</v>
      </c>
      <c r="H284" s="558"/>
      <c r="I284" s="559">
        <v>136</v>
      </c>
      <c r="J284" s="560">
        <v>87</v>
      </c>
      <c r="K284" s="558">
        <f t="shared" si="14"/>
        <v>63.970588235294116</v>
      </c>
    </row>
    <row r="285" spans="2:11" s="555" customFormat="1" ht="11.25" customHeight="1" x14ac:dyDescent="0.2">
      <c r="B285" s="960" t="s">
        <v>216</v>
      </c>
      <c r="C285" s="561">
        <v>36</v>
      </c>
      <c r="D285" s="562">
        <v>27</v>
      </c>
      <c r="E285" s="563">
        <f t="shared" si="12"/>
        <v>75</v>
      </c>
      <c r="F285" s="564">
        <v>0</v>
      </c>
      <c r="G285" s="565">
        <v>0</v>
      </c>
      <c r="H285" s="563"/>
      <c r="I285" s="564">
        <v>36</v>
      </c>
      <c r="J285" s="565">
        <v>27</v>
      </c>
      <c r="K285" s="563">
        <f t="shared" si="14"/>
        <v>75</v>
      </c>
    </row>
    <row r="286" spans="2:11" s="555" customFormat="1" ht="11.25" customHeight="1" x14ac:dyDescent="0.2">
      <c r="B286" s="974"/>
      <c r="C286" s="566">
        <v>29</v>
      </c>
      <c r="D286" s="567">
        <v>23</v>
      </c>
      <c r="E286" s="568">
        <f t="shared" si="12"/>
        <v>79.310344827586206</v>
      </c>
      <c r="F286" s="569">
        <v>0</v>
      </c>
      <c r="G286" s="570">
        <v>0</v>
      </c>
      <c r="H286" s="568"/>
      <c r="I286" s="569">
        <v>29</v>
      </c>
      <c r="J286" s="570">
        <v>23</v>
      </c>
      <c r="K286" s="568">
        <f t="shared" si="14"/>
        <v>79.310344827586206</v>
      </c>
    </row>
    <row r="287" spans="2:11" s="555" customFormat="1" ht="11.25" customHeight="1" x14ac:dyDescent="0.2">
      <c r="B287" s="971" t="s">
        <v>218</v>
      </c>
      <c r="C287" s="561">
        <v>93</v>
      </c>
      <c r="D287" s="562">
        <v>53</v>
      </c>
      <c r="E287" s="563">
        <f t="shared" si="12"/>
        <v>56.98924731182796</v>
      </c>
      <c r="F287" s="564">
        <v>0</v>
      </c>
      <c r="G287" s="565">
        <v>0</v>
      </c>
      <c r="H287" s="563"/>
      <c r="I287" s="564">
        <v>93</v>
      </c>
      <c r="J287" s="565">
        <v>53</v>
      </c>
      <c r="K287" s="563">
        <f t="shared" si="14"/>
        <v>56.98924731182796</v>
      </c>
    </row>
    <row r="288" spans="2:11" s="555" customFormat="1" ht="11.25" customHeight="1" x14ac:dyDescent="0.2">
      <c r="B288" s="974"/>
      <c r="C288" s="566">
        <v>79</v>
      </c>
      <c r="D288" s="567">
        <v>47</v>
      </c>
      <c r="E288" s="568">
        <f t="shared" si="12"/>
        <v>59.493670886075947</v>
      </c>
      <c r="F288" s="569">
        <v>0</v>
      </c>
      <c r="G288" s="570">
        <v>0</v>
      </c>
      <c r="H288" s="568"/>
      <c r="I288" s="569">
        <v>79</v>
      </c>
      <c r="J288" s="570">
        <v>47</v>
      </c>
      <c r="K288" s="568">
        <f t="shared" si="14"/>
        <v>59.493670886075947</v>
      </c>
    </row>
    <row r="289" spans="2:20" s="555" customFormat="1" ht="11.25" customHeight="1" x14ac:dyDescent="0.2">
      <c r="B289" s="960" t="s">
        <v>220</v>
      </c>
      <c r="C289" s="561">
        <v>34</v>
      </c>
      <c r="D289" s="562">
        <v>19</v>
      </c>
      <c r="E289" s="563">
        <f t="shared" si="12"/>
        <v>55.882352941176471</v>
      </c>
      <c r="F289" s="564">
        <v>0</v>
      </c>
      <c r="G289" s="565">
        <v>0</v>
      </c>
      <c r="H289" s="563"/>
      <c r="I289" s="564">
        <v>34</v>
      </c>
      <c r="J289" s="565">
        <v>19</v>
      </c>
      <c r="K289" s="563">
        <f t="shared" si="14"/>
        <v>55.882352941176471</v>
      </c>
    </row>
    <row r="290" spans="2:20" s="555" customFormat="1" ht="11.25" customHeight="1" x14ac:dyDescent="0.2">
      <c r="B290" s="975"/>
      <c r="C290" s="566">
        <v>28</v>
      </c>
      <c r="D290" s="567">
        <v>16</v>
      </c>
      <c r="E290" s="568">
        <f t="shared" si="12"/>
        <v>57.142857142857146</v>
      </c>
      <c r="F290" s="569">
        <v>0</v>
      </c>
      <c r="G290" s="570">
        <v>0</v>
      </c>
      <c r="H290" s="568"/>
      <c r="I290" s="569">
        <v>28</v>
      </c>
      <c r="J290" s="570">
        <v>16</v>
      </c>
      <c r="K290" s="568">
        <f t="shared" si="14"/>
        <v>57.142857142857146</v>
      </c>
    </row>
    <row r="291" spans="2:20" s="555" customFormat="1" ht="11.25" customHeight="1" x14ac:dyDescent="0.2">
      <c r="B291" s="969" t="s">
        <v>222</v>
      </c>
      <c r="C291" s="550">
        <v>28</v>
      </c>
      <c r="D291" s="551">
        <v>8</v>
      </c>
      <c r="E291" s="552">
        <f t="shared" si="12"/>
        <v>28.571428571428573</v>
      </c>
      <c r="F291" s="553">
        <v>18</v>
      </c>
      <c r="G291" s="554">
        <v>8</v>
      </c>
      <c r="H291" s="552">
        <f t="shared" si="13"/>
        <v>44.444444444444443</v>
      </c>
      <c r="I291" s="553">
        <v>46</v>
      </c>
      <c r="J291" s="554">
        <v>16</v>
      </c>
      <c r="K291" s="552">
        <f t="shared" si="14"/>
        <v>34.782608695652172</v>
      </c>
    </row>
    <row r="292" spans="2:20" s="555" customFormat="1" ht="11.25" customHeight="1" x14ac:dyDescent="0.2">
      <c r="B292" s="977"/>
      <c r="C292" s="556">
        <v>28</v>
      </c>
      <c r="D292" s="557">
        <v>8</v>
      </c>
      <c r="E292" s="558">
        <f t="shared" si="12"/>
        <v>28.571428571428573</v>
      </c>
      <c r="F292" s="559">
        <v>17</v>
      </c>
      <c r="G292" s="560">
        <v>7</v>
      </c>
      <c r="H292" s="558">
        <f t="shared" si="13"/>
        <v>41.176470588235297</v>
      </c>
      <c r="I292" s="559">
        <v>45</v>
      </c>
      <c r="J292" s="560">
        <v>15</v>
      </c>
      <c r="K292" s="558">
        <f t="shared" si="14"/>
        <v>33.333333333333336</v>
      </c>
    </row>
    <row r="293" spans="2:20" s="555" customFormat="1" ht="11.25" customHeight="1" x14ac:dyDescent="0.2">
      <c r="B293" s="969" t="s">
        <v>224</v>
      </c>
      <c r="C293" s="550">
        <v>324</v>
      </c>
      <c r="D293" s="551">
        <v>226</v>
      </c>
      <c r="E293" s="552">
        <f t="shared" si="12"/>
        <v>69.753086419753089</v>
      </c>
      <c r="F293" s="553">
        <v>355</v>
      </c>
      <c r="G293" s="554">
        <v>190</v>
      </c>
      <c r="H293" s="552">
        <f t="shared" si="13"/>
        <v>53.521126760563384</v>
      </c>
      <c r="I293" s="553">
        <v>679</v>
      </c>
      <c r="J293" s="554">
        <v>416</v>
      </c>
      <c r="K293" s="552">
        <f t="shared" si="14"/>
        <v>61.266568483063331</v>
      </c>
    </row>
    <row r="294" spans="2:20" s="555" customFormat="1" ht="11.25" customHeight="1" x14ac:dyDescent="0.2">
      <c r="B294" s="977"/>
      <c r="C294" s="556">
        <v>313</v>
      </c>
      <c r="D294" s="557">
        <v>222</v>
      </c>
      <c r="E294" s="558">
        <f t="shared" si="12"/>
        <v>70.926517571884986</v>
      </c>
      <c r="F294" s="559">
        <v>334</v>
      </c>
      <c r="G294" s="560">
        <v>181</v>
      </c>
      <c r="H294" s="558">
        <f t="shared" si="13"/>
        <v>54.191616766467064</v>
      </c>
      <c r="I294" s="559">
        <v>647</v>
      </c>
      <c r="J294" s="560">
        <v>403</v>
      </c>
      <c r="K294" s="558">
        <f t="shared" si="14"/>
        <v>62.287480680061826</v>
      </c>
    </row>
    <row r="295" spans="2:20" s="555" customFormat="1" ht="11.25" customHeight="1" x14ac:dyDescent="0.2">
      <c r="B295" s="969" t="s">
        <v>226</v>
      </c>
      <c r="C295" s="550">
        <v>20</v>
      </c>
      <c r="D295" s="551">
        <v>15</v>
      </c>
      <c r="E295" s="552">
        <f t="shared" si="12"/>
        <v>75</v>
      </c>
      <c r="F295" s="553">
        <v>252</v>
      </c>
      <c r="G295" s="554">
        <v>60</v>
      </c>
      <c r="H295" s="552">
        <f t="shared" si="13"/>
        <v>23.80952380952381</v>
      </c>
      <c r="I295" s="553">
        <v>272</v>
      </c>
      <c r="J295" s="554">
        <v>75</v>
      </c>
      <c r="K295" s="552">
        <f t="shared" si="14"/>
        <v>27.573529411764707</v>
      </c>
    </row>
    <row r="296" spans="2:20" s="555" customFormat="1" ht="11.25" customHeight="1" x14ac:dyDescent="0.2">
      <c r="B296" s="977"/>
      <c r="C296" s="556">
        <v>19</v>
      </c>
      <c r="D296" s="557">
        <v>15</v>
      </c>
      <c r="E296" s="558">
        <f t="shared" si="12"/>
        <v>78.94736842105263</v>
      </c>
      <c r="F296" s="559">
        <v>224</v>
      </c>
      <c r="G296" s="560">
        <v>55</v>
      </c>
      <c r="H296" s="558">
        <f t="shared" si="13"/>
        <v>24.553571428571427</v>
      </c>
      <c r="I296" s="559">
        <v>243</v>
      </c>
      <c r="J296" s="560">
        <v>70</v>
      </c>
      <c r="K296" s="558">
        <f t="shared" si="14"/>
        <v>28.806584362139919</v>
      </c>
    </row>
    <row r="297" spans="2:20" s="555" customFormat="1" ht="11.25" customHeight="1" x14ac:dyDescent="0.2">
      <c r="B297" s="969" t="s">
        <v>228</v>
      </c>
      <c r="C297" s="550">
        <v>7</v>
      </c>
      <c r="D297" s="551">
        <v>5</v>
      </c>
      <c r="E297" s="552">
        <f t="shared" si="12"/>
        <v>71.428571428571431</v>
      </c>
      <c r="F297" s="553">
        <v>0</v>
      </c>
      <c r="G297" s="554">
        <v>0</v>
      </c>
      <c r="H297" s="552"/>
      <c r="I297" s="553">
        <v>7</v>
      </c>
      <c r="J297" s="554">
        <v>5</v>
      </c>
      <c r="K297" s="552">
        <f t="shared" si="14"/>
        <v>71.428571428571431</v>
      </c>
    </row>
    <row r="298" spans="2:20" s="555" customFormat="1" ht="11.25" customHeight="1" x14ac:dyDescent="0.2">
      <c r="B298" s="978"/>
      <c r="C298" s="587">
        <v>7</v>
      </c>
      <c r="D298" s="588">
        <v>5</v>
      </c>
      <c r="E298" s="589">
        <f t="shared" si="12"/>
        <v>71.428571428571431</v>
      </c>
      <c r="F298" s="590">
        <v>0</v>
      </c>
      <c r="G298" s="591">
        <v>0</v>
      </c>
      <c r="H298" s="589"/>
      <c r="I298" s="590">
        <v>7</v>
      </c>
      <c r="J298" s="591">
        <v>5</v>
      </c>
      <c r="K298" s="589">
        <f t="shared" si="14"/>
        <v>71.428571428571431</v>
      </c>
    </row>
    <row r="299" spans="2:20" s="540" customFormat="1" ht="24" customHeight="1" x14ac:dyDescent="0.2">
      <c r="B299" s="547" t="s">
        <v>277</v>
      </c>
      <c r="C299" s="548"/>
      <c r="D299" s="548"/>
      <c r="E299" s="549"/>
      <c r="F299" s="548"/>
      <c r="G299" s="548"/>
      <c r="H299" s="586"/>
      <c r="I299" s="548"/>
      <c r="J299" s="548"/>
      <c r="K299" s="549"/>
      <c r="M299" s="541"/>
      <c r="N299" s="541"/>
      <c r="O299" s="541"/>
      <c r="P299" s="541"/>
      <c r="Q299" s="541"/>
      <c r="R299" s="541"/>
      <c r="S299" s="541"/>
      <c r="T299" s="541"/>
    </row>
    <row r="300" spans="2:20" s="555" customFormat="1" ht="11.25" customHeight="1" x14ac:dyDescent="0.2">
      <c r="B300" s="969" t="s">
        <v>135</v>
      </c>
      <c r="C300" s="550">
        <v>35</v>
      </c>
      <c r="D300" s="551">
        <v>35</v>
      </c>
      <c r="E300" s="552">
        <f t="shared" ref="E300:E309" si="15">D300*100/C300</f>
        <v>100</v>
      </c>
      <c r="F300" s="553">
        <v>167</v>
      </c>
      <c r="G300" s="554">
        <v>146</v>
      </c>
      <c r="H300" s="552">
        <f t="shared" ref="H300:H309" si="16">G300*100/F300</f>
        <v>87.425149700598809</v>
      </c>
      <c r="I300" s="553">
        <v>202</v>
      </c>
      <c r="J300" s="554">
        <v>181</v>
      </c>
      <c r="K300" s="552">
        <f t="shared" ref="K300:K309" si="17">J300*100/I300</f>
        <v>89.603960396039611</v>
      </c>
    </row>
    <row r="301" spans="2:20" s="555" customFormat="1" ht="11.25" customHeight="1" x14ac:dyDescent="0.2">
      <c r="B301" s="970"/>
      <c r="C301" s="556">
        <v>35</v>
      </c>
      <c r="D301" s="557">
        <v>35</v>
      </c>
      <c r="E301" s="558">
        <f t="shared" si="15"/>
        <v>100</v>
      </c>
      <c r="F301" s="559">
        <v>159</v>
      </c>
      <c r="G301" s="560">
        <v>143</v>
      </c>
      <c r="H301" s="558">
        <f t="shared" si="16"/>
        <v>89.937106918238996</v>
      </c>
      <c r="I301" s="559">
        <v>194</v>
      </c>
      <c r="J301" s="560">
        <v>178</v>
      </c>
      <c r="K301" s="558">
        <f t="shared" si="17"/>
        <v>91.75257731958763</v>
      </c>
    </row>
    <row r="302" spans="2:20" s="555" customFormat="1" ht="11.25" customHeight="1" x14ac:dyDescent="0.2">
      <c r="B302" s="969" t="s">
        <v>264</v>
      </c>
      <c r="C302" s="550">
        <v>35</v>
      </c>
      <c r="D302" s="551">
        <v>10</v>
      </c>
      <c r="E302" s="552">
        <f t="shared" si="15"/>
        <v>28.571428571428573</v>
      </c>
      <c r="F302" s="553">
        <v>206</v>
      </c>
      <c r="G302" s="554">
        <v>56</v>
      </c>
      <c r="H302" s="552">
        <f t="shared" si="16"/>
        <v>27.184466019417474</v>
      </c>
      <c r="I302" s="553">
        <v>241</v>
      </c>
      <c r="J302" s="554">
        <v>66</v>
      </c>
      <c r="K302" s="552">
        <f t="shared" si="17"/>
        <v>27.385892116182571</v>
      </c>
    </row>
    <row r="303" spans="2:20" s="555" customFormat="1" ht="11.25" customHeight="1" x14ac:dyDescent="0.2">
      <c r="B303" s="970"/>
      <c r="C303" s="556">
        <v>8</v>
      </c>
      <c r="D303" s="557">
        <v>2</v>
      </c>
      <c r="E303" s="558">
        <f t="shared" si="15"/>
        <v>25</v>
      </c>
      <c r="F303" s="559">
        <v>124</v>
      </c>
      <c r="G303" s="560">
        <v>38</v>
      </c>
      <c r="H303" s="558">
        <f t="shared" si="16"/>
        <v>30.64516129032258</v>
      </c>
      <c r="I303" s="559">
        <v>132</v>
      </c>
      <c r="J303" s="560">
        <v>40</v>
      </c>
      <c r="K303" s="558">
        <f t="shared" si="17"/>
        <v>30.303030303030305</v>
      </c>
    </row>
    <row r="304" spans="2:20" s="555" customFormat="1" ht="11.25" customHeight="1" x14ac:dyDescent="0.2">
      <c r="B304" s="960" t="s">
        <v>302</v>
      </c>
      <c r="C304" s="561">
        <v>0</v>
      </c>
      <c r="D304" s="562">
        <v>0</v>
      </c>
      <c r="E304" s="563"/>
      <c r="F304" s="564">
        <v>165</v>
      </c>
      <c r="G304" s="565">
        <v>37</v>
      </c>
      <c r="H304" s="563">
        <f t="shared" si="16"/>
        <v>22.424242424242426</v>
      </c>
      <c r="I304" s="564">
        <v>165</v>
      </c>
      <c r="J304" s="565">
        <v>37</v>
      </c>
      <c r="K304" s="563">
        <f t="shared" si="17"/>
        <v>22.424242424242426</v>
      </c>
    </row>
    <row r="305" spans="2:20" s="555" customFormat="1" ht="11.25" customHeight="1" x14ac:dyDescent="0.2">
      <c r="B305" s="961"/>
      <c r="C305" s="566">
        <v>0</v>
      </c>
      <c r="D305" s="567">
        <v>0</v>
      </c>
      <c r="E305" s="568"/>
      <c r="F305" s="569">
        <v>105</v>
      </c>
      <c r="G305" s="570">
        <v>28</v>
      </c>
      <c r="H305" s="568">
        <f t="shared" si="16"/>
        <v>26.666666666666668</v>
      </c>
      <c r="I305" s="569">
        <v>105</v>
      </c>
      <c r="J305" s="570">
        <v>28</v>
      </c>
      <c r="K305" s="568">
        <f t="shared" si="17"/>
        <v>26.666666666666668</v>
      </c>
    </row>
    <row r="306" spans="2:20" s="555" customFormat="1" ht="11.25" customHeight="1" x14ac:dyDescent="0.2">
      <c r="B306" s="960" t="s">
        <v>192</v>
      </c>
      <c r="C306" s="561">
        <v>22</v>
      </c>
      <c r="D306" s="562">
        <v>4</v>
      </c>
      <c r="E306" s="563">
        <f t="shared" si="15"/>
        <v>18.181818181818183</v>
      </c>
      <c r="F306" s="564">
        <v>24</v>
      </c>
      <c r="G306" s="565">
        <v>1</v>
      </c>
      <c r="H306" s="563">
        <f t="shared" si="16"/>
        <v>4.166666666666667</v>
      </c>
      <c r="I306" s="564">
        <v>46</v>
      </c>
      <c r="J306" s="565">
        <v>5</v>
      </c>
      <c r="K306" s="563">
        <f t="shared" si="17"/>
        <v>10.869565217391305</v>
      </c>
    </row>
    <row r="307" spans="2:20" s="555" customFormat="1" ht="11.25" customHeight="1" x14ac:dyDescent="0.2">
      <c r="B307" s="961"/>
      <c r="C307" s="566">
        <v>7</v>
      </c>
      <c r="D307" s="567">
        <v>2</v>
      </c>
      <c r="E307" s="568">
        <f t="shared" si="15"/>
        <v>28.571428571428573</v>
      </c>
      <c r="F307" s="569">
        <v>11</v>
      </c>
      <c r="G307" s="570">
        <v>1</v>
      </c>
      <c r="H307" s="568">
        <f t="shared" si="16"/>
        <v>9.0909090909090917</v>
      </c>
      <c r="I307" s="569">
        <v>18</v>
      </c>
      <c r="J307" s="570">
        <v>3</v>
      </c>
      <c r="K307" s="568">
        <f t="shared" si="17"/>
        <v>16.666666666666668</v>
      </c>
    </row>
    <row r="308" spans="2:20" s="555" customFormat="1" ht="11.25" customHeight="1" x14ac:dyDescent="0.2">
      <c r="B308" s="960" t="s">
        <v>194</v>
      </c>
      <c r="C308" s="571">
        <v>13</v>
      </c>
      <c r="D308" s="572">
        <v>5</v>
      </c>
      <c r="E308" s="573">
        <f t="shared" si="15"/>
        <v>38.46153846153846</v>
      </c>
      <c r="F308" s="574">
        <v>17</v>
      </c>
      <c r="G308" s="575">
        <v>11</v>
      </c>
      <c r="H308" s="573">
        <f t="shared" si="16"/>
        <v>64.705882352941174</v>
      </c>
      <c r="I308" s="574">
        <v>30</v>
      </c>
      <c r="J308" s="575">
        <v>16</v>
      </c>
      <c r="K308" s="573">
        <f t="shared" si="17"/>
        <v>53.333333333333336</v>
      </c>
    </row>
    <row r="309" spans="2:20" s="555" customFormat="1" ht="11.25" customHeight="1" x14ac:dyDescent="0.2">
      <c r="B309" s="972"/>
      <c r="C309" s="581">
        <v>1</v>
      </c>
      <c r="D309" s="582">
        <v>0</v>
      </c>
      <c r="E309" s="583">
        <f t="shared" si="15"/>
        <v>0</v>
      </c>
      <c r="F309" s="584">
        <v>8</v>
      </c>
      <c r="G309" s="585">
        <v>6</v>
      </c>
      <c r="H309" s="583">
        <f t="shared" si="16"/>
        <v>75</v>
      </c>
      <c r="I309" s="584">
        <v>9</v>
      </c>
      <c r="J309" s="585">
        <v>6</v>
      </c>
      <c r="K309" s="583">
        <f t="shared" si="17"/>
        <v>66.666666666666671</v>
      </c>
    </row>
    <row r="310" spans="2:20" s="107" customFormat="1" ht="14.25" customHeight="1" x14ac:dyDescent="0.2">
      <c r="B310" s="108" t="s">
        <v>318</v>
      </c>
      <c r="C310" s="109"/>
      <c r="D310" s="105"/>
      <c r="E310" s="105"/>
      <c r="F310" s="105"/>
      <c r="G310" s="105"/>
      <c r="H310" s="105"/>
      <c r="I310" s="105"/>
      <c r="J310" s="105"/>
      <c r="K310" s="105"/>
      <c r="L310" s="105"/>
      <c r="M310" s="105"/>
      <c r="N310" s="105"/>
      <c r="O310" s="105"/>
      <c r="P310" s="105"/>
      <c r="Q310" s="105"/>
      <c r="R310" s="105"/>
      <c r="S310" s="105"/>
      <c r="T310" s="105"/>
    </row>
  </sheetData>
  <sheetProtection algorithmName="SHA-512" hashValue="8B5SZzHJdkBmHJI+qVRISK2BQAFnZi2etZzyxI5qUDgODFtqEvFK1deSuEXRti2TgaSViFpirvhO7ZXh767Xag==" saltValue="sZB91KED0zg8CeboeJE4Ww==" spinCount="100000" sheet="1" objects="1" scenarios="1"/>
  <mergeCells count="155">
    <mergeCell ref="B300:B301"/>
    <mergeCell ref="B302:B303"/>
    <mergeCell ref="B304:B305"/>
    <mergeCell ref="B306:B307"/>
    <mergeCell ref="B308:B309"/>
    <mergeCell ref="B287:B288"/>
    <mergeCell ref="B289:B290"/>
    <mergeCell ref="B291:B292"/>
    <mergeCell ref="B293:B294"/>
    <mergeCell ref="B295:B296"/>
    <mergeCell ref="B297:B298"/>
    <mergeCell ref="B275:B276"/>
    <mergeCell ref="B277:B278"/>
    <mergeCell ref="B279:B280"/>
    <mergeCell ref="B281:B282"/>
    <mergeCell ref="B283:B284"/>
    <mergeCell ref="B285:B286"/>
    <mergeCell ref="B263:B264"/>
    <mergeCell ref="B265:B266"/>
    <mergeCell ref="B267:B268"/>
    <mergeCell ref="B269:B270"/>
    <mergeCell ref="B271:B272"/>
    <mergeCell ref="B273:B274"/>
    <mergeCell ref="B250:B251"/>
    <mergeCell ref="B252:B253"/>
    <mergeCell ref="B254:B255"/>
    <mergeCell ref="B256:B257"/>
    <mergeCell ref="B258:B259"/>
    <mergeCell ref="B261:B262"/>
    <mergeCell ref="B238:B239"/>
    <mergeCell ref="B240:B241"/>
    <mergeCell ref="B242:B243"/>
    <mergeCell ref="B244:B245"/>
    <mergeCell ref="B246:B247"/>
    <mergeCell ref="B248:B249"/>
    <mergeCell ref="B226:B227"/>
    <mergeCell ref="B228:B229"/>
    <mergeCell ref="B230:B231"/>
    <mergeCell ref="B232:B233"/>
    <mergeCell ref="B234:B235"/>
    <mergeCell ref="B236:B237"/>
    <mergeCell ref="B214:B215"/>
    <mergeCell ref="B216:B217"/>
    <mergeCell ref="B218:B219"/>
    <mergeCell ref="B220:B221"/>
    <mergeCell ref="B222:B223"/>
    <mergeCell ref="B224:B225"/>
    <mergeCell ref="B202:B203"/>
    <mergeCell ref="B204:B205"/>
    <mergeCell ref="B206:B207"/>
    <mergeCell ref="B208:B209"/>
    <mergeCell ref="B210:B211"/>
    <mergeCell ref="B212:B213"/>
    <mergeCell ref="B190:B191"/>
    <mergeCell ref="B192:B193"/>
    <mergeCell ref="B194:B195"/>
    <mergeCell ref="B196:B197"/>
    <mergeCell ref="B198:B199"/>
    <mergeCell ref="B200:B201"/>
    <mergeCell ref="B178:B179"/>
    <mergeCell ref="B180:B181"/>
    <mergeCell ref="B182:B183"/>
    <mergeCell ref="B184:B185"/>
    <mergeCell ref="B186:B187"/>
    <mergeCell ref="B188:B189"/>
    <mergeCell ref="B166:B167"/>
    <mergeCell ref="B168:B169"/>
    <mergeCell ref="B170:B171"/>
    <mergeCell ref="B172:B173"/>
    <mergeCell ref="B174:B175"/>
    <mergeCell ref="B176:B177"/>
    <mergeCell ref="B154:B155"/>
    <mergeCell ref="B156:B157"/>
    <mergeCell ref="B158:B159"/>
    <mergeCell ref="B160:B161"/>
    <mergeCell ref="B162:B163"/>
    <mergeCell ref="B164:B165"/>
    <mergeCell ref="B142:B143"/>
    <mergeCell ref="B144:B145"/>
    <mergeCell ref="B146:B147"/>
    <mergeCell ref="B148:B149"/>
    <mergeCell ref="B150:B151"/>
    <mergeCell ref="B152:B153"/>
    <mergeCell ref="B130:B131"/>
    <mergeCell ref="B132:B133"/>
    <mergeCell ref="B134:B135"/>
    <mergeCell ref="B136:B137"/>
    <mergeCell ref="B138:B139"/>
    <mergeCell ref="B140:B141"/>
    <mergeCell ref="B118:B119"/>
    <mergeCell ref="B120:B121"/>
    <mergeCell ref="B122:B123"/>
    <mergeCell ref="B124:B125"/>
    <mergeCell ref="B126:B127"/>
    <mergeCell ref="B128:B129"/>
    <mergeCell ref="B106:B107"/>
    <mergeCell ref="B108:B109"/>
    <mergeCell ref="B110:B111"/>
    <mergeCell ref="B112:B113"/>
    <mergeCell ref="B114:B115"/>
    <mergeCell ref="B116:B117"/>
    <mergeCell ref="B94:B95"/>
    <mergeCell ref="B96:B97"/>
    <mergeCell ref="B98:B99"/>
    <mergeCell ref="B100:B101"/>
    <mergeCell ref="B102:B103"/>
    <mergeCell ref="B104:B105"/>
    <mergeCell ref="B82:B83"/>
    <mergeCell ref="B84:B85"/>
    <mergeCell ref="B86:B87"/>
    <mergeCell ref="B88:B89"/>
    <mergeCell ref="B90:B91"/>
    <mergeCell ref="B92:B93"/>
    <mergeCell ref="B70:B71"/>
    <mergeCell ref="B72:B73"/>
    <mergeCell ref="B74:B75"/>
    <mergeCell ref="B76:B77"/>
    <mergeCell ref="B78:B79"/>
    <mergeCell ref="B80:B81"/>
    <mergeCell ref="B58:B59"/>
    <mergeCell ref="B60:B61"/>
    <mergeCell ref="B62:B63"/>
    <mergeCell ref="B64:B65"/>
    <mergeCell ref="B66:B67"/>
    <mergeCell ref="B68:B69"/>
    <mergeCell ref="B46:B47"/>
    <mergeCell ref="B48:B49"/>
    <mergeCell ref="B50:B51"/>
    <mergeCell ref="B52:B53"/>
    <mergeCell ref="B54:B55"/>
    <mergeCell ref="B56:B57"/>
    <mergeCell ref="B34:B35"/>
    <mergeCell ref="B36:B37"/>
    <mergeCell ref="B38:B39"/>
    <mergeCell ref="B40:B41"/>
    <mergeCell ref="B42:B43"/>
    <mergeCell ref="B44:B45"/>
    <mergeCell ref="B22:B23"/>
    <mergeCell ref="B24:B25"/>
    <mergeCell ref="B26:B27"/>
    <mergeCell ref="B28:B29"/>
    <mergeCell ref="B30:B31"/>
    <mergeCell ref="B32:B33"/>
    <mergeCell ref="B10:B11"/>
    <mergeCell ref="B12:B13"/>
    <mergeCell ref="B14:B15"/>
    <mergeCell ref="B16:B17"/>
    <mergeCell ref="B18:B19"/>
    <mergeCell ref="B20:B21"/>
    <mergeCell ref="B1:K1"/>
    <mergeCell ref="B2:B6"/>
    <mergeCell ref="C5:C6"/>
    <mergeCell ref="F5:F6"/>
    <mergeCell ref="I5:I6"/>
    <mergeCell ref="B8:B9"/>
  </mergeCells>
  <printOptions horizontalCentered="1"/>
  <pageMargins left="0.59055118110236227" right="0.59055118110236227" top="0.70866141732283472" bottom="0.70866141732283472" header="0.39370078740157483" footer="0.39370078740157483"/>
  <pageSetup paperSize="9" firstPageNumber="43" fitToHeight="10" orientation="landscape" useFirstPageNumber="1" r:id="rId1"/>
  <headerFooter scaleWithDoc="0" alignWithMargins="0">
    <oddHeader>&amp;R&amp;"Times New Roman,Kurzíva"T 10</oddHeader>
    <oddFooter>&amp;L&amp;"Times New Roman,Kurzíva"CVTI SR&amp;C&amp;"Times New Roman,Normálne"&amp;P&amp;R&amp;"Times New Roman,Kurzíva"PK na VŠ SR  2024   2. stupeň</oddFooter>
  </headerFooter>
  <rowBreaks count="1" manualBreakCount="1">
    <brk id="25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X99"/>
  <sheetViews>
    <sheetView showGridLines="0" showRowColHeaders="0" zoomScaleNormal="100" workbookViewId="0">
      <pane ySplit="5" topLeftCell="A6" activePane="bottomLeft" state="frozen"/>
      <selection pane="bottomLeft"/>
    </sheetView>
  </sheetViews>
  <sheetFormatPr defaultColWidth="9.140625" defaultRowHeight="12.75" x14ac:dyDescent="0.2"/>
  <cols>
    <col min="1" max="1" width="2.7109375" style="342" customWidth="1"/>
    <col min="2" max="2" width="9.140625" style="383"/>
    <col min="3" max="3" width="7" style="384" customWidth="1"/>
    <col min="4" max="4" width="7" style="385" customWidth="1"/>
    <col min="5" max="5" width="7" style="384" customWidth="1"/>
    <col min="6" max="6" width="7" style="385" customWidth="1"/>
    <col min="7" max="7" width="7" style="384" customWidth="1"/>
    <col min="8" max="8" width="7" style="385" customWidth="1"/>
    <col min="9" max="9" width="7" style="384" customWidth="1"/>
    <col min="10" max="10" width="7" style="385" customWidth="1"/>
    <col min="11" max="11" width="7" style="384" customWidth="1"/>
    <col min="12" max="12" width="7" style="385" customWidth="1"/>
    <col min="13" max="13" width="7" style="384" customWidth="1"/>
    <col min="14" max="14" width="7" style="385" customWidth="1"/>
    <col min="15" max="15" width="7" style="384" customWidth="1"/>
    <col min="16" max="16" width="7" style="385" customWidth="1"/>
    <col min="17" max="17" width="7" style="384" customWidth="1"/>
    <col min="18" max="18" width="7" style="385" customWidth="1"/>
    <col min="19" max="19" width="7" style="384" customWidth="1"/>
    <col min="20" max="20" width="7" style="385" customWidth="1"/>
    <col min="21" max="257" width="9.140625" style="342"/>
    <col min="258" max="269" width="6.7109375" style="342" customWidth="1"/>
    <col min="270" max="270" width="7.28515625" style="342" customWidth="1"/>
    <col min="271" max="275" width="6.7109375" style="342" customWidth="1"/>
    <col min="276" max="513" width="9.140625" style="342"/>
    <col min="514" max="525" width="6.7109375" style="342" customWidth="1"/>
    <col min="526" max="526" width="7.28515625" style="342" customWidth="1"/>
    <col min="527" max="531" width="6.7109375" style="342" customWidth="1"/>
    <col min="532" max="769" width="9.140625" style="342"/>
    <col min="770" max="781" width="6.7109375" style="342" customWidth="1"/>
    <col min="782" max="782" width="7.28515625" style="342" customWidth="1"/>
    <col min="783" max="787" width="6.7109375" style="342" customWidth="1"/>
    <col min="788" max="1025" width="9.140625" style="342"/>
    <col min="1026" max="1037" width="6.7109375" style="342" customWidth="1"/>
    <col min="1038" max="1038" width="7.28515625" style="342" customWidth="1"/>
    <col min="1039" max="1043" width="6.7109375" style="342" customWidth="1"/>
    <col min="1044" max="1281" width="9.140625" style="342"/>
    <col min="1282" max="1293" width="6.7109375" style="342" customWidth="1"/>
    <col min="1294" max="1294" width="7.28515625" style="342" customWidth="1"/>
    <col min="1295" max="1299" width="6.7109375" style="342" customWidth="1"/>
    <col min="1300" max="1537" width="9.140625" style="342"/>
    <col min="1538" max="1549" width="6.7109375" style="342" customWidth="1"/>
    <col min="1550" max="1550" width="7.28515625" style="342" customWidth="1"/>
    <col min="1551" max="1555" width="6.7109375" style="342" customWidth="1"/>
    <col min="1556" max="1793" width="9.140625" style="342"/>
    <col min="1794" max="1805" width="6.7109375" style="342" customWidth="1"/>
    <col min="1806" max="1806" width="7.28515625" style="342" customWidth="1"/>
    <col min="1807" max="1811" width="6.7109375" style="342" customWidth="1"/>
    <col min="1812" max="2049" width="9.140625" style="342"/>
    <col min="2050" max="2061" width="6.7109375" style="342" customWidth="1"/>
    <col min="2062" max="2062" width="7.28515625" style="342" customWidth="1"/>
    <col min="2063" max="2067" width="6.7109375" style="342" customWidth="1"/>
    <col min="2068" max="2305" width="9.140625" style="342"/>
    <col min="2306" max="2317" width="6.7109375" style="342" customWidth="1"/>
    <col min="2318" max="2318" width="7.28515625" style="342" customWidth="1"/>
    <col min="2319" max="2323" width="6.7109375" style="342" customWidth="1"/>
    <col min="2324" max="2561" width="9.140625" style="342"/>
    <col min="2562" max="2573" width="6.7109375" style="342" customWidth="1"/>
    <col min="2574" max="2574" width="7.28515625" style="342" customWidth="1"/>
    <col min="2575" max="2579" width="6.7109375" style="342" customWidth="1"/>
    <col min="2580" max="2817" width="9.140625" style="342"/>
    <col min="2818" max="2829" width="6.7109375" style="342" customWidth="1"/>
    <col min="2830" max="2830" width="7.28515625" style="342" customWidth="1"/>
    <col min="2831" max="2835" width="6.7109375" style="342" customWidth="1"/>
    <col min="2836" max="3073" width="9.140625" style="342"/>
    <col min="3074" max="3085" width="6.7109375" style="342" customWidth="1"/>
    <col min="3086" max="3086" width="7.28515625" style="342" customWidth="1"/>
    <col min="3087" max="3091" width="6.7109375" style="342" customWidth="1"/>
    <col min="3092" max="3329" width="9.140625" style="342"/>
    <col min="3330" max="3341" width="6.7109375" style="342" customWidth="1"/>
    <col min="3342" max="3342" width="7.28515625" style="342" customWidth="1"/>
    <col min="3343" max="3347" width="6.7109375" style="342" customWidth="1"/>
    <col min="3348" max="3585" width="9.140625" style="342"/>
    <col min="3586" max="3597" width="6.7109375" style="342" customWidth="1"/>
    <col min="3598" max="3598" width="7.28515625" style="342" customWidth="1"/>
    <col min="3599" max="3603" width="6.7109375" style="342" customWidth="1"/>
    <col min="3604" max="3841" width="9.140625" style="342"/>
    <col min="3842" max="3853" width="6.7109375" style="342" customWidth="1"/>
    <col min="3854" max="3854" width="7.28515625" style="342" customWidth="1"/>
    <col min="3855" max="3859" width="6.7109375" style="342" customWidth="1"/>
    <col min="3860" max="4097" width="9.140625" style="342"/>
    <col min="4098" max="4109" width="6.7109375" style="342" customWidth="1"/>
    <col min="4110" max="4110" width="7.28515625" style="342" customWidth="1"/>
    <col min="4111" max="4115" width="6.7109375" style="342" customWidth="1"/>
    <col min="4116" max="4353" width="9.140625" style="342"/>
    <col min="4354" max="4365" width="6.7109375" style="342" customWidth="1"/>
    <col min="4366" max="4366" width="7.28515625" style="342" customWidth="1"/>
    <col min="4367" max="4371" width="6.7109375" style="342" customWidth="1"/>
    <col min="4372" max="4609" width="9.140625" style="342"/>
    <col min="4610" max="4621" width="6.7109375" style="342" customWidth="1"/>
    <col min="4622" max="4622" width="7.28515625" style="342" customWidth="1"/>
    <col min="4623" max="4627" width="6.7109375" style="342" customWidth="1"/>
    <col min="4628" max="4865" width="9.140625" style="342"/>
    <col min="4866" max="4877" width="6.7109375" style="342" customWidth="1"/>
    <col min="4878" max="4878" width="7.28515625" style="342" customWidth="1"/>
    <col min="4879" max="4883" width="6.7109375" style="342" customWidth="1"/>
    <col min="4884" max="5121" width="9.140625" style="342"/>
    <col min="5122" max="5133" width="6.7109375" style="342" customWidth="1"/>
    <col min="5134" max="5134" width="7.28515625" style="342" customWidth="1"/>
    <col min="5135" max="5139" width="6.7109375" style="342" customWidth="1"/>
    <col min="5140" max="5377" width="9.140625" style="342"/>
    <col min="5378" max="5389" width="6.7109375" style="342" customWidth="1"/>
    <col min="5390" max="5390" width="7.28515625" style="342" customWidth="1"/>
    <col min="5391" max="5395" width="6.7109375" style="342" customWidth="1"/>
    <col min="5396" max="5633" width="9.140625" style="342"/>
    <col min="5634" max="5645" width="6.7109375" style="342" customWidth="1"/>
    <col min="5646" max="5646" width="7.28515625" style="342" customWidth="1"/>
    <col min="5647" max="5651" width="6.7109375" style="342" customWidth="1"/>
    <col min="5652" max="5889" width="9.140625" style="342"/>
    <col min="5890" max="5901" width="6.7109375" style="342" customWidth="1"/>
    <col min="5902" max="5902" width="7.28515625" style="342" customWidth="1"/>
    <col min="5903" max="5907" width="6.7109375" style="342" customWidth="1"/>
    <col min="5908" max="6145" width="9.140625" style="342"/>
    <col min="6146" max="6157" width="6.7109375" style="342" customWidth="1"/>
    <col min="6158" max="6158" width="7.28515625" style="342" customWidth="1"/>
    <col min="6159" max="6163" width="6.7109375" style="342" customWidth="1"/>
    <col min="6164" max="6401" width="9.140625" style="342"/>
    <col min="6402" max="6413" width="6.7109375" style="342" customWidth="1"/>
    <col min="6414" max="6414" width="7.28515625" style="342" customWidth="1"/>
    <col min="6415" max="6419" width="6.7109375" style="342" customWidth="1"/>
    <col min="6420" max="6657" width="9.140625" style="342"/>
    <col min="6658" max="6669" width="6.7109375" style="342" customWidth="1"/>
    <col min="6670" max="6670" width="7.28515625" style="342" customWidth="1"/>
    <col min="6671" max="6675" width="6.7109375" style="342" customWidth="1"/>
    <col min="6676" max="6913" width="9.140625" style="342"/>
    <col min="6914" max="6925" width="6.7109375" style="342" customWidth="1"/>
    <col min="6926" max="6926" width="7.28515625" style="342" customWidth="1"/>
    <col min="6927" max="6931" width="6.7109375" style="342" customWidth="1"/>
    <col min="6932" max="7169" width="9.140625" style="342"/>
    <col min="7170" max="7181" width="6.7109375" style="342" customWidth="1"/>
    <col min="7182" max="7182" width="7.28515625" style="342" customWidth="1"/>
    <col min="7183" max="7187" width="6.7109375" style="342" customWidth="1"/>
    <col min="7188" max="7425" width="9.140625" style="342"/>
    <col min="7426" max="7437" width="6.7109375" style="342" customWidth="1"/>
    <col min="7438" max="7438" width="7.28515625" style="342" customWidth="1"/>
    <col min="7439" max="7443" width="6.7109375" style="342" customWidth="1"/>
    <col min="7444" max="7681" width="9.140625" style="342"/>
    <col min="7682" max="7693" width="6.7109375" style="342" customWidth="1"/>
    <col min="7694" max="7694" width="7.28515625" style="342" customWidth="1"/>
    <col min="7695" max="7699" width="6.7109375" style="342" customWidth="1"/>
    <col min="7700" max="7937" width="9.140625" style="342"/>
    <col min="7938" max="7949" width="6.7109375" style="342" customWidth="1"/>
    <col min="7950" max="7950" width="7.28515625" style="342" customWidth="1"/>
    <col min="7951" max="7955" width="6.7109375" style="342" customWidth="1"/>
    <col min="7956" max="8193" width="9.140625" style="342"/>
    <col min="8194" max="8205" width="6.7109375" style="342" customWidth="1"/>
    <col min="8206" max="8206" width="7.28515625" style="342" customWidth="1"/>
    <col min="8207" max="8211" width="6.7109375" style="342" customWidth="1"/>
    <col min="8212" max="8449" width="9.140625" style="342"/>
    <col min="8450" max="8461" width="6.7109375" style="342" customWidth="1"/>
    <col min="8462" max="8462" width="7.28515625" style="342" customWidth="1"/>
    <col min="8463" max="8467" width="6.7109375" style="342" customWidth="1"/>
    <col min="8468" max="8705" width="9.140625" style="342"/>
    <col min="8706" max="8717" width="6.7109375" style="342" customWidth="1"/>
    <col min="8718" max="8718" width="7.28515625" style="342" customWidth="1"/>
    <col min="8719" max="8723" width="6.7109375" style="342" customWidth="1"/>
    <col min="8724" max="8961" width="9.140625" style="342"/>
    <col min="8962" max="8973" width="6.7109375" style="342" customWidth="1"/>
    <col min="8974" max="8974" width="7.28515625" style="342" customWidth="1"/>
    <col min="8975" max="8979" width="6.7109375" style="342" customWidth="1"/>
    <col min="8980" max="9217" width="9.140625" style="342"/>
    <col min="9218" max="9229" width="6.7109375" style="342" customWidth="1"/>
    <col min="9230" max="9230" width="7.28515625" style="342" customWidth="1"/>
    <col min="9231" max="9235" width="6.7109375" style="342" customWidth="1"/>
    <col min="9236" max="9473" width="9.140625" style="342"/>
    <col min="9474" max="9485" width="6.7109375" style="342" customWidth="1"/>
    <col min="9486" max="9486" width="7.28515625" style="342" customWidth="1"/>
    <col min="9487" max="9491" width="6.7109375" style="342" customWidth="1"/>
    <col min="9492" max="9729" width="9.140625" style="342"/>
    <col min="9730" max="9741" width="6.7109375" style="342" customWidth="1"/>
    <col min="9742" max="9742" width="7.28515625" style="342" customWidth="1"/>
    <col min="9743" max="9747" width="6.7109375" style="342" customWidth="1"/>
    <col min="9748" max="9985" width="9.140625" style="342"/>
    <col min="9986" max="9997" width="6.7109375" style="342" customWidth="1"/>
    <col min="9998" max="9998" width="7.28515625" style="342" customWidth="1"/>
    <col min="9999" max="10003" width="6.7109375" style="342" customWidth="1"/>
    <col min="10004" max="10241" width="9.140625" style="342"/>
    <col min="10242" max="10253" width="6.7109375" style="342" customWidth="1"/>
    <col min="10254" max="10254" width="7.28515625" style="342" customWidth="1"/>
    <col min="10255" max="10259" width="6.7109375" style="342" customWidth="1"/>
    <col min="10260" max="10497" width="9.140625" style="342"/>
    <col min="10498" max="10509" width="6.7109375" style="342" customWidth="1"/>
    <col min="10510" max="10510" width="7.28515625" style="342" customWidth="1"/>
    <col min="10511" max="10515" width="6.7109375" style="342" customWidth="1"/>
    <col min="10516" max="10753" width="9.140625" style="342"/>
    <col min="10754" max="10765" width="6.7109375" style="342" customWidth="1"/>
    <col min="10766" max="10766" width="7.28515625" style="342" customWidth="1"/>
    <col min="10767" max="10771" width="6.7109375" style="342" customWidth="1"/>
    <col min="10772" max="11009" width="9.140625" style="342"/>
    <col min="11010" max="11021" width="6.7109375" style="342" customWidth="1"/>
    <col min="11022" max="11022" width="7.28515625" style="342" customWidth="1"/>
    <col min="11023" max="11027" width="6.7109375" style="342" customWidth="1"/>
    <col min="11028" max="11265" width="9.140625" style="342"/>
    <col min="11266" max="11277" width="6.7109375" style="342" customWidth="1"/>
    <col min="11278" max="11278" width="7.28515625" style="342" customWidth="1"/>
    <col min="11279" max="11283" width="6.7109375" style="342" customWidth="1"/>
    <col min="11284" max="11521" width="9.140625" style="342"/>
    <col min="11522" max="11533" width="6.7109375" style="342" customWidth="1"/>
    <col min="11534" max="11534" width="7.28515625" style="342" customWidth="1"/>
    <col min="11535" max="11539" width="6.7109375" style="342" customWidth="1"/>
    <col min="11540" max="11777" width="9.140625" style="342"/>
    <col min="11778" max="11789" width="6.7109375" style="342" customWidth="1"/>
    <col min="11790" max="11790" width="7.28515625" style="342" customWidth="1"/>
    <col min="11791" max="11795" width="6.7109375" style="342" customWidth="1"/>
    <col min="11796" max="12033" width="9.140625" style="342"/>
    <col min="12034" max="12045" width="6.7109375" style="342" customWidth="1"/>
    <col min="12046" max="12046" width="7.28515625" style="342" customWidth="1"/>
    <col min="12047" max="12051" width="6.7109375" style="342" customWidth="1"/>
    <col min="12052" max="12289" width="9.140625" style="342"/>
    <col min="12290" max="12301" width="6.7109375" style="342" customWidth="1"/>
    <col min="12302" max="12302" width="7.28515625" style="342" customWidth="1"/>
    <col min="12303" max="12307" width="6.7109375" style="342" customWidth="1"/>
    <col min="12308" max="12545" width="9.140625" style="342"/>
    <col min="12546" max="12557" width="6.7109375" style="342" customWidth="1"/>
    <col min="12558" max="12558" width="7.28515625" style="342" customWidth="1"/>
    <col min="12559" max="12563" width="6.7109375" style="342" customWidth="1"/>
    <col min="12564" max="12801" width="9.140625" style="342"/>
    <col min="12802" max="12813" width="6.7109375" style="342" customWidth="1"/>
    <col min="12814" max="12814" width="7.28515625" style="342" customWidth="1"/>
    <col min="12815" max="12819" width="6.7109375" style="342" customWidth="1"/>
    <col min="12820" max="13057" width="9.140625" style="342"/>
    <col min="13058" max="13069" width="6.7109375" style="342" customWidth="1"/>
    <col min="13070" max="13070" width="7.28515625" style="342" customWidth="1"/>
    <col min="13071" max="13075" width="6.7109375" style="342" customWidth="1"/>
    <col min="13076" max="13313" width="9.140625" style="342"/>
    <col min="13314" max="13325" width="6.7109375" style="342" customWidth="1"/>
    <col min="13326" max="13326" width="7.28515625" style="342" customWidth="1"/>
    <col min="13327" max="13331" width="6.7109375" style="342" customWidth="1"/>
    <col min="13332" max="13569" width="9.140625" style="342"/>
    <col min="13570" max="13581" width="6.7109375" style="342" customWidth="1"/>
    <col min="13582" max="13582" width="7.28515625" style="342" customWidth="1"/>
    <col min="13583" max="13587" width="6.7109375" style="342" customWidth="1"/>
    <col min="13588" max="13825" width="9.140625" style="342"/>
    <col min="13826" max="13837" width="6.7109375" style="342" customWidth="1"/>
    <col min="13838" max="13838" width="7.28515625" style="342" customWidth="1"/>
    <col min="13839" max="13843" width="6.7109375" style="342" customWidth="1"/>
    <col min="13844" max="14081" width="9.140625" style="342"/>
    <col min="14082" max="14093" width="6.7109375" style="342" customWidth="1"/>
    <col min="14094" max="14094" width="7.28515625" style="342" customWidth="1"/>
    <col min="14095" max="14099" width="6.7109375" style="342" customWidth="1"/>
    <col min="14100" max="14337" width="9.140625" style="342"/>
    <col min="14338" max="14349" width="6.7109375" style="342" customWidth="1"/>
    <col min="14350" max="14350" width="7.28515625" style="342" customWidth="1"/>
    <col min="14351" max="14355" width="6.7109375" style="342" customWidth="1"/>
    <col min="14356" max="14593" width="9.140625" style="342"/>
    <col min="14594" max="14605" width="6.7109375" style="342" customWidth="1"/>
    <col min="14606" max="14606" width="7.28515625" style="342" customWidth="1"/>
    <col min="14607" max="14611" width="6.7109375" style="342" customWidth="1"/>
    <col min="14612" max="14849" width="9.140625" style="342"/>
    <col min="14850" max="14861" width="6.7109375" style="342" customWidth="1"/>
    <col min="14862" max="14862" width="7.28515625" style="342" customWidth="1"/>
    <col min="14863" max="14867" width="6.7109375" style="342" customWidth="1"/>
    <col min="14868" max="15105" width="9.140625" style="342"/>
    <col min="15106" max="15117" width="6.7109375" style="342" customWidth="1"/>
    <col min="15118" max="15118" width="7.28515625" style="342" customWidth="1"/>
    <col min="15119" max="15123" width="6.7109375" style="342" customWidth="1"/>
    <col min="15124" max="15361" width="9.140625" style="342"/>
    <col min="15362" max="15373" width="6.7109375" style="342" customWidth="1"/>
    <col min="15374" max="15374" width="7.28515625" style="342" customWidth="1"/>
    <col min="15375" max="15379" width="6.7109375" style="342" customWidth="1"/>
    <col min="15380" max="15617" width="9.140625" style="342"/>
    <col min="15618" max="15629" width="6.7109375" style="342" customWidth="1"/>
    <col min="15630" max="15630" width="7.28515625" style="342" customWidth="1"/>
    <col min="15631" max="15635" width="6.7109375" style="342" customWidth="1"/>
    <col min="15636" max="15873" width="9.140625" style="342"/>
    <col min="15874" max="15885" width="6.7109375" style="342" customWidth="1"/>
    <col min="15886" max="15886" width="7.28515625" style="342" customWidth="1"/>
    <col min="15887" max="15891" width="6.7109375" style="342" customWidth="1"/>
    <col min="15892" max="16129" width="9.140625" style="342"/>
    <col min="16130" max="16141" width="6.7109375" style="342" customWidth="1"/>
    <col min="16142" max="16142" width="7.28515625" style="342" customWidth="1"/>
    <col min="16143" max="16147" width="6.7109375" style="342" customWidth="1"/>
    <col min="16148" max="16384" width="9.140625" style="342"/>
  </cols>
  <sheetData>
    <row r="2" spans="2:24" ht="25.5" customHeight="1" x14ac:dyDescent="0.2">
      <c r="B2" s="981" t="s">
        <v>573</v>
      </c>
      <c r="C2" s="981"/>
      <c r="D2" s="981"/>
      <c r="E2" s="981"/>
      <c r="F2" s="981"/>
      <c r="G2" s="981"/>
      <c r="H2" s="981"/>
      <c r="I2" s="981"/>
      <c r="J2" s="981"/>
      <c r="K2" s="981"/>
      <c r="L2" s="981"/>
      <c r="M2" s="981"/>
      <c r="N2" s="981"/>
      <c r="O2" s="981"/>
      <c r="P2" s="981"/>
      <c r="Q2" s="981"/>
      <c r="R2" s="981"/>
      <c r="S2" s="981"/>
      <c r="T2" s="981"/>
    </row>
    <row r="3" spans="2:24" ht="7.5" customHeight="1" x14ac:dyDescent="0.2"/>
    <row r="4" spans="2:24" ht="24" customHeight="1" x14ac:dyDescent="0.2">
      <c r="B4" s="982" t="s">
        <v>574</v>
      </c>
      <c r="C4" s="984" t="s">
        <v>565</v>
      </c>
      <c r="D4" s="985"/>
      <c r="E4" s="985"/>
      <c r="F4" s="985"/>
      <c r="G4" s="985"/>
      <c r="H4" s="986"/>
      <c r="I4" s="987" t="s">
        <v>566</v>
      </c>
      <c r="J4" s="988"/>
      <c r="K4" s="988"/>
      <c r="L4" s="988"/>
      <c r="M4" s="988"/>
      <c r="N4" s="989"/>
      <c r="O4" s="990" t="s">
        <v>575</v>
      </c>
      <c r="P4" s="991"/>
      <c r="Q4" s="991"/>
      <c r="R4" s="991"/>
      <c r="S4" s="991"/>
      <c r="T4" s="992"/>
    </row>
    <row r="5" spans="2:24" ht="130.5" customHeight="1" x14ac:dyDescent="0.2">
      <c r="B5" s="983"/>
      <c r="C5" s="386" t="s">
        <v>576</v>
      </c>
      <c r="D5" s="387" t="s">
        <v>577</v>
      </c>
      <c r="E5" s="388" t="s">
        <v>578</v>
      </c>
      <c r="F5" s="389" t="s">
        <v>579</v>
      </c>
      <c r="G5" s="390" t="s">
        <v>580</v>
      </c>
      <c r="H5" s="391" t="s">
        <v>581</v>
      </c>
      <c r="I5" s="392" t="s">
        <v>582</v>
      </c>
      <c r="J5" s="393" t="s">
        <v>577</v>
      </c>
      <c r="K5" s="394" t="s">
        <v>578</v>
      </c>
      <c r="L5" s="395" t="s">
        <v>579</v>
      </c>
      <c r="M5" s="396" t="s">
        <v>580</v>
      </c>
      <c r="N5" s="397" t="s">
        <v>581</v>
      </c>
      <c r="O5" s="398" t="s">
        <v>582</v>
      </c>
      <c r="P5" s="399" t="s">
        <v>577</v>
      </c>
      <c r="Q5" s="400" t="s">
        <v>578</v>
      </c>
      <c r="R5" s="401" t="s">
        <v>583</v>
      </c>
      <c r="S5" s="402" t="s">
        <v>580</v>
      </c>
      <c r="T5" s="403" t="s">
        <v>584</v>
      </c>
      <c r="X5" s="404"/>
    </row>
    <row r="6" spans="2:24" x14ac:dyDescent="0.2">
      <c r="B6" s="979">
        <v>19</v>
      </c>
      <c r="C6" s="405">
        <v>0</v>
      </c>
      <c r="D6" s="406">
        <f>C6*100/$C$98</f>
        <v>0</v>
      </c>
      <c r="E6" s="407">
        <v>0</v>
      </c>
      <c r="F6" s="406">
        <f>E6*100/$E$98</f>
        <v>0</v>
      </c>
      <c r="G6" s="408">
        <v>0</v>
      </c>
      <c r="H6" s="406">
        <f>G6*100/$G$98</f>
        <v>0</v>
      </c>
      <c r="I6" s="409">
        <v>1</v>
      </c>
      <c r="J6" s="410">
        <f>I6*100/$I$98</f>
        <v>2.1528525296017224E-2</v>
      </c>
      <c r="K6" s="411">
        <v>0</v>
      </c>
      <c r="L6" s="412">
        <f>K6*100/$K$98</f>
        <v>0</v>
      </c>
      <c r="M6" s="413">
        <v>0</v>
      </c>
      <c r="N6" s="414">
        <f>M6*100/$M$98</f>
        <v>0</v>
      </c>
      <c r="O6" s="415">
        <v>1</v>
      </c>
      <c r="P6" s="416">
        <f>O6*100/$O$98</f>
        <v>5.1240008198401308E-3</v>
      </c>
      <c r="Q6" s="417">
        <v>0</v>
      </c>
      <c r="R6" s="418">
        <f>Q6*100/$Q$98</f>
        <v>0</v>
      </c>
      <c r="S6" s="419">
        <v>0</v>
      </c>
      <c r="T6" s="420">
        <f>S6*100/$S$98</f>
        <v>0</v>
      </c>
      <c r="U6"/>
    </row>
    <row r="7" spans="2:24" x14ac:dyDescent="0.2">
      <c r="B7" s="980">
        <v>19</v>
      </c>
      <c r="C7" s="421">
        <v>0</v>
      </c>
      <c r="D7" s="422">
        <f>C7*100/$C$99</f>
        <v>0</v>
      </c>
      <c r="E7" s="423">
        <v>0</v>
      </c>
      <c r="F7" s="422">
        <f>E7*100/$E$99</f>
        <v>0</v>
      </c>
      <c r="G7" s="424">
        <v>0</v>
      </c>
      <c r="H7" s="422">
        <f>G7*100/$G$99</f>
        <v>0</v>
      </c>
      <c r="I7" s="425">
        <v>1</v>
      </c>
      <c r="J7" s="426">
        <f>I7*100/$I$99</f>
        <v>2.2753128555176336E-2</v>
      </c>
      <c r="K7" s="427">
        <v>0</v>
      </c>
      <c r="L7" s="428">
        <f>K7*100/$K$99</f>
        <v>0</v>
      </c>
      <c r="M7" s="429">
        <v>0</v>
      </c>
      <c r="N7" s="430">
        <f>M7*100/$M$99</f>
        <v>0</v>
      </c>
      <c r="O7" s="431">
        <v>1</v>
      </c>
      <c r="P7" s="432">
        <f>O7*100/$O$99</f>
        <v>5.8657907085875177E-3</v>
      </c>
      <c r="Q7" s="433">
        <v>0</v>
      </c>
      <c r="R7" s="434">
        <f>Q7*100/$Q$99</f>
        <v>0</v>
      </c>
      <c r="S7" s="435">
        <v>0</v>
      </c>
      <c r="T7" s="436">
        <f>S7*100/$S$99</f>
        <v>0</v>
      </c>
      <c r="U7"/>
    </row>
    <row r="8" spans="2:24" x14ac:dyDescent="0.2">
      <c r="B8" s="995">
        <v>20</v>
      </c>
      <c r="C8" s="437">
        <v>1</v>
      </c>
      <c r="D8" s="438">
        <f>C8*100/$C$98</f>
        <v>6.7244973438235489E-3</v>
      </c>
      <c r="E8" s="439">
        <v>1</v>
      </c>
      <c r="F8" s="438">
        <f>E8*100/$E$98</f>
        <v>7.8076202373516552E-3</v>
      </c>
      <c r="G8" s="440">
        <v>0</v>
      </c>
      <c r="H8" s="438">
        <f>G8*100/$G$98</f>
        <v>0</v>
      </c>
      <c r="I8" s="441">
        <v>0</v>
      </c>
      <c r="J8" s="442">
        <f>I8*100/$I$98</f>
        <v>0</v>
      </c>
      <c r="K8" s="443">
        <v>0</v>
      </c>
      <c r="L8" s="444">
        <f>K8*100/$K$98</f>
        <v>0</v>
      </c>
      <c r="M8" s="445">
        <v>0</v>
      </c>
      <c r="N8" s="446">
        <f>M8*100/$M$98</f>
        <v>0</v>
      </c>
      <c r="O8" s="447">
        <v>1</v>
      </c>
      <c r="P8" s="448">
        <f>O8*100/$O$98</f>
        <v>5.1240008198401308E-3</v>
      </c>
      <c r="Q8" s="449">
        <v>1</v>
      </c>
      <c r="R8" s="450">
        <f>Q8*100/$Q$98</f>
        <v>5.8899752621038989E-3</v>
      </c>
      <c r="S8" s="451">
        <v>0</v>
      </c>
      <c r="T8" s="452">
        <f>S8*100/$S$98</f>
        <v>0</v>
      </c>
      <c r="U8"/>
    </row>
    <row r="9" spans="2:24" x14ac:dyDescent="0.2">
      <c r="B9" s="994">
        <v>20</v>
      </c>
      <c r="C9" s="453">
        <v>1</v>
      </c>
      <c r="D9" s="454">
        <f>C9*100/$C$99</f>
        <v>7.6952674105425162E-3</v>
      </c>
      <c r="E9" s="455">
        <v>1</v>
      </c>
      <c r="F9" s="454">
        <f>E9*100/$E$99</f>
        <v>8.3222370173102536E-3</v>
      </c>
      <c r="G9" s="456">
        <v>0</v>
      </c>
      <c r="H9" s="454">
        <f>G9*100/$G$99</f>
        <v>0</v>
      </c>
      <c r="I9" s="457">
        <v>0</v>
      </c>
      <c r="J9" s="458">
        <f>I9*100/$I$99</f>
        <v>0</v>
      </c>
      <c r="K9" s="459">
        <v>0</v>
      </c>
      <c r="L9" s="460">
        <f>K9*100/$K$99</f>
        <v>0</v>
      </c>
      <c r="M9" s="461">
        <v>0</v>
      </c>
      <c r="N9" s="462">
        <f>M9*100/$M$99</f>
        <v>0</v>
      </c>
      <c r="O9" s="463">
        <v>1</v>
      </c>
      <c r="P9" s="464">
        <f>O9*100/$O$99</f>
        <v>5.8657907085875177E-3</v>
      </c>
      <c r="Q9" s="465">
        <v>1</v>
      </c>
      <c r="R9" s="466">
        <f>Q9*100/$Q$99</f>
        <v>6.3179176143543089E-3</v>
      </c>
      <c r="S9" s="467">
        <v>0</v>
      </c>
      <c r="T9" s="468">
        <f>S9*100/$S$99</f>
        <v>0</v>
      </c>
      <c r="U9"/>
    </row>
    <row r="10" spans="2:24" x14ac:dyDescent="0.2">
      <c r="B10" s="996">
        <v>21</v>
      </c>
      <c r="C10" s="405">
        <v>14</v>
      </c>
      <c r="D10" s="406">
        <f>C10*100/$C$98</f>
        <v>9.4142962813529685E-2</v>
      </c>
      <c r="E10" s="407">
        <v>11</v>
      </c>
      <c r="F10" s="406">
        <f>E10*100/$E$98</f>
        <v>8.5883822610868202E-2</v>
      </c>
      <c r="G10" s="408">
        <v>7</v>
      </c>
      <c r="H10" s="406">
        <f>G10*100/$G$98</f>
        <v>6.106603855884149E-2</v>
      </c>
      <c r="I10" s="409">
        <v>1</v>
      </c>
      <c r="J10" s="410">
        <f>I10*100/$I$98</f>
        <v>2.1528525296017224E-2</v>
      </c>
      <c r="K10" s="411">
        <v>0</v>
      </c>
      <c r="L10" s="412">
        <f>K10*100/$K$98</f>
        <v>0</v>
      </c>
      <c r="M10" s="413">
        <v>0</v>
      </c>
      <c r="N10" s="414">
        <f>M10*100/$M$98</f>
        <v>0</v>
      </c>
      <c r="O10" s="415">
        <v>15</v>
      </c>
      <c r="P10" s="416">
        <f>O10*100/$O$98</f>
        <v>7.6860012297601962E-2</v>
      </c>
      <c r="Q10" s="417">
        <v>11</v>
      </c>
      <c r="R10" s="418">
        <f>Q10*100/$Q$98</f>
        <v>6.4789727883142897E-2</v>
      </c>
      <c r="S10" s="419">
        <v>7</v>
      </c>
      <c r="T10" s="420">
        <f>S10*100/$S$98</f>
        <v>4.6803958277614334E-2</v>
      </c>
      <c r="U10"/>
    </row>
    <row r="11" spans="2:24" x14ac:dyDescent="0.2">
      <c r="B11" s="994">
        <v>21</v>
      </c>
      <c r="C11" s="421">
        <v>11</v>
      </c>
      <c r="D11" s="422">
        <f>C11*100/$C$99</f>
        <v>8.4647941515967676E-2</v>
      </c>
      <c r="E11" s="423">
        <v>10</v>
      </c>
      <c r="F11" s="422">
        <f>E11*100/$E$99</f>
        <v>8.3222370173102536E-2</v>
      </c>
      <c r="G11" s="424">
        <v>7</v>
      </c>
      <c r="H11" s="422">
        <f>G11*100/$G$99</f>
        <v>6.1269146608315096E-2</v>
      </c>
      <c r="I11" s="425">
        <v>1</v>
      </c>
      <c r="J11" s="426">
        <f>I11*100/$I$99</f>
        <v>2.2753128555176336E-2</v>
      </c>
      <c r="K11" s="427">
        <v>0</v>
      </c>
      <c r="L11" s="428">
        <f>K11*100/$K$99</f>
        <v>0</v>
      </c>
      <c r="M11" s="429">
        <v>0</v>
      </c>
      <c r="N11" s="430">
        <f>M11*100/$M$99</f>
        <v>0</v>
      </c>
      <c r="O11" s="431">
        <v>12</v>
      </c>
      <c r="P11" s="432">
        <f>O11*100/$O$99</f>
        <v>7.0389488503050213E-2</v>
      </c>
      <c r="Q11" s="433">
        <v>10</v>
      </c>
      <c r="R11" s="434">
        <f>Q11*100/$Q$99</f>
        <v>6.3179176143543084E-2</v>
      </c>
      <c r="S11" s="435">
        <v>7</v>
      </c>
      <c r="T11" s="436">
        <f>S11*100/$S$99</f>
        <v>4.700194722352783E-2</v>
      </c>
      <c r="U11"/>
    </row>
    <row r="12" spans="2:24" x14ac:dyDescent="0.2">
      <c r="B12" s="995">
        <v>22</v>
      </c>
      <c r="C12" s="437">
        <v>4743</v>
      </c>
      <c r="D12" s="438">
        <f>C12*100/$C$98</f>
        <v>31.894290901755095</v>
      </c>
      <c r="E12" s="439">
        <v>4117</v>
      </c>
      <c r="F12" s="438">
        <f>E12*100/$E$98</f>
        <v>32.143972517176763</v>
      </c>
      <c r="G12" s="440">
        <v>3720</v>
      </c>
      <c r="H12" s="438">
        <f>G12*100/$G$98</f>
        <v>32.452237634127194</v>
      </c>
      <c r="I12" s="441">
        <v>377</v>
      </c>
      <c r="J12" s="442">
        <f>I12*100/$I$98</f>
        <v>8.1162540365984928</v>
      </c>
      <c r="K12" s="443">
        <v>336</v>
      </c>
      <c r="L12" s="444">
        <f>K12*100/$K$98</f>
        <v>8.057553956834532</v>
      </c>
      <c r="M12" s="445">
        <v>271</v>
      </c>
      <c r="N12" s="446">
        <f>M12*100/$M$98</f>
        <v>7.7583738906384196</v>
      </c>
      <c r="O12" s="447">
        <v>5120</v>
      </c>
      <c r="P12" s="448">
        <f>O12*100/$O$98</f>
        <v>26.234884197581472</v>
      </c>
      <c r="Q12" s="449">
        <v>4453</v>
      </c>
      <c r="R12" s="450">
        <f>Q12*100/$Q$98</f>
        <v>26.228059842148664</v>
      </c>
      <c r="S12" s="451">
        <v>3991</v>
      </c>
      <c r="T12" s="452">
        <f>S12*100/$S$98</f>
        <v>26.684942497994115</v>
      </c>
      <c r="U12"/>
    </row>
    <row r="13" spans="2:24" x14ac:dyDescent="0.2">
      <c r="B13" s="994">
        <v>22</v>
      </c>
      <c r="C13" s="453">
        <v>4108</v>
      </c>
      <c r="D13" s="454">
        <f>C13*100/$C$99</f>
        <v>31.612158522508658</v>
      </c>
      <c r="E13" s="455">
        <v>3860</v>
      </c>
      <c r="F13" s="454">
        <f>E13*100/$E$99</f>
        <v>32.123834886817576</v>
      </c>
      <c r="G13" s="456">
        <v>3713</v>
      </c>
      <c r="H13" s="454">
        <f>G13*100/$G$99</f>
        <v>32.498905908096283</v>
      </c>
      <c r="I13" s="457">
        <v>347</v>
      </c>
      <c r="J13" s="458">
        <f>I13*100/$I$99</f>
        <v>7.8953356086461888</v>
      </c>
      <c r="K13" s="459">
        <v>311</v>
      </c>
      <c r="L13" s="460">
        <f>K13*100/$K$99</f>
        <v>7.7382433441154514</v>
      </c>
      <c r="M13" s="461">
        <v>270</v>
      </c>
      <c r="N13" s="462">
        <f>M13*100/$M$99</f>
        <v>7.7452667814113596</v>
      </c>
      <c r="O13" s="463">
        <v>4381</v>
      </c>
      <c r="P13" s="464">
        <f>O13*100/$O$99</f>
        <v>25.698029094321914</v>
      </c>
      <c r="Q13" s="465">
        <v>4123</v>
      </c>
      <c r="R13" s="466">
        <f>Q13*100/$Q$99</f>
        <v>26.048774323982816</v>
      </c>
      <c r="S13" s="467">
        <v>3981</v>
      </c>
      <c r="T13" s="468">
        <f>S13*100/$S$99</f>
        <v>26.730678842409187</v>
      </c>
      <c r="U13"/>
    </row>
    <row r="14" spans="2:24" x14ac:dyDescent="0.2">
      <c r="B14" s="996">
        <v>23</v>
      </c>
      <c r="C14" s="405">
        <v>5232</v>
      </c>
      <c r="D14" s="406">
        <f>C14*100/$C$98</f>
        <v>35.18257010288481</v>
      </c>
      <c r="E14" s="407">
        <v>4559</v>
      </c>
      <c r="F14" s="406">
        <f>E14*100/$E$98</f>
        <v>35.594940662086195</v>
      </c>
      <c r="G14" s="408">
        <v>4105</v>
      </c>
      <c r="H14" s="406">
        <f>G14*100/$G$98</f>
        <v>35.810869754863475</v>
      </c>
      <c r="I14" s="409">
        <v>462</v>
      </c>
      <c r="J14" s="410">
        <f>I14*100/$I$98</f>
        <v>9.9461786867599571</v>
      </c>
      <c r="K14" s="411">
        <v>398</v>
      </c>
      <c r="L14" s="412">
        <f>K14*100/$K$98</f>
        <v>9.5443645083932847</v>
      </c>
      <c r="M14" s="413">
        <v>324</v>
      </c>
      <c r="N14" s="414">
        <f>M14*100/$M$98</f>
        <v>9.275694245634126</v>
      </c>
      <c r="O14" s="415">
        <v>5694</v>
      </c>
      <c r="P14" s="416">
        <f>O14*100/$O$98</f>
        <v>29.176060668169708</v>
      </c>
      <c r="Q14" s="417">
        <v>4957</v>
      </c>
      <c r="R14" s="418">
        <f>Q14*100/$Q$98</f>
        <v>29.196607374249027</v>
      </c>
      <c r="S14" s="419">
        <v>4429</v>
      </c>
      <c r="T14" s="420">
        <f>S14*100/$S$98</f>
        <v>29.613533030221983</v>
      </c>
      <c r="U14"/>
    </row>
    <row r="15" spans="2:24" x14ac:dyDescent="0.2">
      <c r="B15" s="994">
        <v>23</v>
      </c>
      <c r="C15" s="421">
        <v>4527</v>
      </c>
      <c r="D15" s="422">
        <f>C15*100/$C$99</f>
        <v>34.836475567525973</v>
      </c>
      <c r="E15" s="423">
        <v>4245</v>
      </c>
      <c r="F15" s="422">
        <f>E15*100/$E$99</f>
        <v>35.327896138482025</v>
      </c>
      <c r="G15" s="424">
        <v>4086</v>
      </c>
      <c r="H15" s="422">
        <f>G15*100/$G$99</f>
        <v>35.763676148796499</v>
      </c>
      <c r="I15" s="425">
        <v>424</v>
      </c>
      <c r="J15" s="426">
        <f>I15*100/$I$99</f>
        <v>9.6473265073947676</v>
      </c>
      <c r="K15" s="427">
        <v>382</v>
      </c>
      <c r="L15" s="428">
        <f>K15*100/$K$99</f>
        <v>9.5048519532221949</v>
      </c>
      <c r="M15" s="429">
        <v>324</v>
      </c>
      <c r="N15" s="430">
        <f>M15*100/$M$99</f>
        <v>9.2943201376936315</v>
      </c>
      <c r="O15" s="431">
        <v>4845</v>
      </c>
      <c r="P15" s="432">
        <f>O15*100/$O$99</f>
        <v>28.419755983106523</v>
      </c>
      <c r="Q15" s="433">
        <v>4559</v>
      </c>
      <c r="R15" s="434">
        <f>Q15*100/$Q$99</f>
        <v>28.803386403841294</v>
      </c>
      <c r="S15" s="435">
        <v>4404</v>
      </c>
      <c r="T15" s="436">
        <f>S15*100/$S$99</f>
        <v>29.57093936748808</v>
      </c>
      <c r="U15"/>
    </row>
    <row r="16" spans="2:24" x14ac:dyDescent="0.2">
      <c r="B16" s="995">
        <v>24</v>
      </c>
      <c r="C16" s="437">
        <v>2320</v>
      </c>
      <c r="D16" s="438">
        <f>C16*100/$C$98</f>
        <v>15.600833837670635</v>
      </c>
      <c r="E16" s="439">
        <v>1907</v>
      </c>
      <c r="F16" s="438">
        <f>E16*100/$E$98</f>
        <v>14.889131792629607</v>
      </c>
      <c r="G16" s="440">
        <v>1696</v>
      </c>
      <c r="H16" s="438">
        <f>G16*100/$G$98</f>
        <v>14.795428770827881</v>
      </c>
      <c r="I16" s="441">
        <v>342</v>
      </c>
      <c r="J16" s="442">
        <f>I16*100/$I$98</f>
        <v>7.3627556512378902</v>
      </c>
      <c r="K16" s="443">
        <v>283</v>
      </c>
      <c r="L16" s="444">
        <f>K16*100/$K$98</f>
        <v>6.7865707434052762</v>
      </c>
      <c r="M16" s="445">
        <v>228</v>
      </c>
      <c r="N16" s="446">
        <f>M16*100/$M$98</f>
        <v>6.5273403950758659</v>
      </c>
      <c r="O16" s="447">
        <v>2662</v>
      </c>
      <c r="P16" s="448">
        <f>O16*100/$O$98</f>
        <v>13.640090182414429</v>
      </c>
      <c r="Q16" s="449">
        <v>2190</v>
      </c>
      <c r="R16" s="450">
        <f>Q16*100/$Q$98</f>
        <v>12.899045824007539</v>
      </c>
      <c r="S16" s="451">
        <v>1924</v>
      </c>
      <c r="T16" s="452">
        <f>S16*100/$S$98</f>
        <v>12.864402246589997</v>
      </c>
      <c r="U16"/>
    </row>
    <row r="17" spans="2:21" x14ac:dyDescent="0.2">
      <c r="B17" s="994">
        <v>24</v>
      </c>
      <c r="C17" s="453">
        <v>1985</v>
      </c>
      <c r="D17" s="454">
        <f>C17*100/$C$99</f>
        <v>15.275105809926895</v>
      </c>
      <c r="E17" s="455">
        <v>1783</v>
      </c>
      <c r="F17" s="454">
        <f>E17*100/$E$99</f>
        <v>14.838548601864181</v>
      </c>
      <c r="G17" s="456">
        <v>1687</v>
      </c>
      <c r="H17" s="454">
        <f>G17*100/$G$99</f>
        <v>14.76586433260394</v>
      </c>
      <c r="I17" s="457">
        <v>324</v>
      </c>
      <c r="J17" s="458">
        <f>I17*100/$I$99</f>
        <v>7.3720136518771335</v>
      </c>
      <c r="K17" s="459">
        <v>274</v>
      </c>
      <c r="L17" s="460">
        <f>K17*100/$K$99</f>
        <v>6.8176163224682753</v>
      </c>
      <c r="M17" s="461">
        <v>228</v>
      </c>
      <c r="N17" s="462">
        <f>M17*100/$M$99</f>
        <v>6.540447504302926</v>
      </c>
      <c r="O17" s="463">
        <v>2264</v>
      </c>
      <c r="P17" s="464">
        <f>O17*100/$O$99</f>
        <v>13.280150164242141</v>
      </c>
      <c r="Q17" s="465">
        <v>2035</v>
      </c>
      <c r="R17" s="466">
        <f>Q17*100/$Q$99</f>
        <v>12.856962345211018</v>
      </c>
      <c r="S17" s="467">
        <v>1914</v>
      </c>
      <c r="T17" s="468">
        <f>S17*100/$S$99</f>
        <v>12.851675283690325</v>
      </c>
      <c r="U17"/>
    </row>
    <row r="18" spans="2:21" x14ac:dyDescent="0.2">
      <c r="B18" s="996">
        <v>25</v>
      </c>
      <c r="C18" s="405">
        <v>843</v>
      </c>
      <c r="D18" s="406">
        <f>C18*100/$C$98</f>
        <v>5.6687512608432522</v>
      </c>
      <c r="E18" s="407">
        <v>709</v>
      </c>
      <c r="F18" s="406">
        <f>E18*100/$E$98</f>
        <v>5.5356027482823231</v>
      </c>
      <c r="G18" s="408">
        <v>616</v>
      </c>
      <c r="H18" s="406">
        <f>G18*100/$G$98</f>
        <v>5.3738113931780509</v>
      </c>
      <c r="I18" s="409">
        <v>298</v>
      </c>
      <c r="J18" s="410">
        <f>I18*100/$I$98</f>
        <v>6.4155005382131325</v>
      </c>
      <c r="K18" s="411">
        <v>258</v>
      </c>
      <c r="L18" s="412">
        <f>K18*100/$K$98</f>
        <v>6.1870503597122299</v>
      </c>
      <c r="M18" s="413">
        <v>216</v>
      </c>
      <c r="N18" s="414">
        <f>M18*100/$M$98</f>
        <v>6.1837961637560834</v>
      </c>
      <c r="O18" s="415">
        <v>1141</v>
      </c>
      <c r="P18" s="416">
        <f>O18*100/$O$98</f>
        <v>5.8464849354375898</v>
      </c>
      <c r="Q18" s="417">
        <v>967</v>
      </c>
      <c r="R18" s="418">
        <f>Q18*100/$Q$98</f>
        <v>5.6956060784544702</v>
      </c>
      <c r="S18" s="419">
        <v>832</v>
      </c>
      <c r="T18" s="420">
        <f>S18*100/$S$98</f>
        <v>5.5629847552821614</v>
      </c>
      <c r="U18"/>
    </row>
    <row r="19" spans="2:21" x14ac:dyDescent="0.2">
      <c r="B19" s="994">
        <v>25</v>
      </c>
      <c r="C19" s="421">
        <v>753</v>
      </c>
      <c r="D19" s="422">
        <f>C19*100/$C$99</f>
        <v>5.7945363601385145</v>
      </c>
      <c r="E19" s="423">
        <v>663</v>
      </c>
      <c r="F19" s="422">
        <f>E19*100/$E$99</f>
        <v>5.5176431424766976</v>
      </c>
      <c r="G19" s="424">
        <v>614</v>
      </c>
      <c r="H19" s="422">
        <f>G19*100/$G$99</f>
        <v>5.3741794310722097</v>
      </c>
      <c r="I19" s="425">
        <v>285</v>
      </c>
      <c r="J19" s="426">
        <f>I19*100/$I$99</f>
        <v>6.4846416382252556</v>
      </c>
      <c r="K19" s="427">
        <v>250</v>
      </c>
      <c r="L19" s="428">
        <f>K19*100/$K$99</f>
        <v>6.2204528489674047</v>
      </c>
      <c r="M19" s="429">
        <v>216</v>
      </c>
      <c r="N19" s="430">
        <f>M19*100/$M$99</f>
        <v>6.1962134251290877</v>
      </c>
      <c r="O19" s="431">
        <v>1008</v>
      </c>
      <c r="P19" s="432">
        <f>O19*100/$O$99</f>
        <v>5.9127170342562181</v>
      </c>
      <c r="Q19" s="433">
        <v>893</v>
      </c>
      <c r="R19" s="434">
        <f>Q19*100/$Q$99</f>
        <v>5.6419004296183974</v>
      </c>
      <c r="S19" s="435">
        <v>829</v>
      </c>
      <c r="T19" s="436">
        <f>S19*100/$S$99</f>
        <v>5.5663734640435107</v>
      </c>
      <c r="U19"/>
    </row>
    <row r="20" spans="2:21" x14ac:dyDescent="0.2">
      <c r="B20" s="995">
        <v>26</v>
      </c>
      <c r="C20" s="437">
        <v>371</v>
      </c>
      <c r="D20" s="438">
        <f>C20*100/$C$98</f>
        <v>2.4947885145585369</v>
      </c>
      <c r="E20" s="439">
        <v>301</v>
      </c>
      <c r="F20" s="438">
        <f>E20*100/$E$98</f>
        <v>2.3500936914428481</v>
      </c>
      <c r="G20" s="440">
        <v>257</v>
      </c>
      <c r="H20" s="438">
        <f>G20*100/$G$98</f>
        <v>2.2419959870888948</v>
      </c>
      <c r="I20" s="441">
        <v>248</v>
      </c>
      <c r="J20" s="442">
        <f>I20*100/$I$98</f>
        <v>5.3390742734122716</v>
      </c>
      <c r="K20" s="443">
        <v>210</v>
      </c>
      <c r="L20" s="444">
        <f>K20*100/$K$98</f>
        <v>5.0359712230215825</v>
      </c>
      <c r="M20" s="445">
        <v>181</v>
      </c>
      <c r="N20" s="446">
        <f>M20*100/$M$98</f>
        <v>5.1817921557400517</v>
      </c>
      <c r="O20" s="447">
        <v>619</v>
      </c>
      <c r="P20" s="448">
        <f>O20*100/$O$98</f>
        <v>3.171756507481041</v>
      </c>
      <c r="Q20" s="449">
        <v>511</v>
      </c>
      <c r="R20" s="450">
        <f>Q20*100/$Q$98</f>
        <v>3.0097773589350925</v>
      </c>
      <c r="S20" s="451">
        <v>438</v>
      </c>
      <c r="T20" s="452">
        <f>S20*100/$S$98</f>
        <v>2.9285905322278682</v>
      </c>
      <c r="U20"/>
    </row>
    <row r="21" spans="2:21" x14ac:dyDescent="0.2">
      <c r="B21" s="994">
        <v>26</v>
      </c>
      <c r="C21" s="453">
        <v>332</v>
      </c>
      <c r="D21" s="454">
        <f>C21*100/$C$99</f>
        <v>2.5548287803001153</v>
      </c>
      <c r="E21" s="455">
        <v>288</v>
      </c>
      <c r="F21" s="454">
        <f>E21*100/$E$99</f>
        <v>2.3968042609853528</v>
      </c>
      <c r="G21" s="456">
        <v>257</v>
      </c>
      <c r="H21" s="454">
        <f>G21*100/$G$99</f>
        <v>2.2494529540481398</v>
      </c>
      <c r="I21" s="457">
        <v>236</v>
      </c>
      <c r="J21" s="458">
        <f>I21*100/$I$99</f>
        <v>5.3697383390216151</v>
      </c>
      <c r="K21" s="459">
        <v>204</v>
      </c>
      <c r="L21" s="460">
        <f>K21*100/$K$99</f>
        <v>5.0758895247574021</v>
      </c>
      <c r="M21" s="461">
        <v>180</v>
      </c>
      <c r="N21" s="462">
        <f>M21*100/$M$99</f>
        <v>5.1635111876075728</v>
      </c>
      <c r="O21" s="463">
        <v>557</v>
      </c>
      <c r="P21" s="464">
        <f>O21*100/$O$99</f>
        <v>3.2672454246832472</v>
      </c>
      <c r="Q21" s="465">
        <v>488</v>
      </c>
      <c r="R21" s="466">
        <f>Q21*100/$Q$99</f>
        <v>3.0831437958049026</v>
      </c>
      <c r="S21" s="467">
        <v>436</v>
      </c>
      <c r="T21" s="468">
        <f>S21*100/$S$99</f>
        <v>2.9275498556368764</v>
      </c>
      <c r="U21"/>
    </row>
    <row r="22" spans="2:21" x14ac:dyDescent="0.2">
      <c r="B22" s="996">
        <v>27</v>
      </c>
      <c r="C22" s="405">
        <v>234</v>
      </c>
      <c r="D22" s="406">
        <f>C22*100/$C$98</f>
        <v>1.5735323784547106</v>
      </c>
      <c r="E22" s="407">
        <v>203</v>
      </c>
      <c r="F22" s="406">
        <f>E22*100/$E$98</f>
        <v>1.5849469081823859</v>
      </c>
      <c r="G22" s="408">
        <v>171</v>
      </c>
      <c r="H22" s="406">
        <f>G22*100/$G$98</f>
        <v>1.4917560847945563</v>
      </c>
      <c r="I22" s="409">
        <v>213</v>
      </c>
      <c r="J22" s="410">
        <f>I22*100/$I$98</f>
        <v>4.5855758880516682</v>
      </c>
      <c r="K22" s="411">
        <v>182</v>
      </c>
      <c r="L22" s="412">
        <f>K22*100/$K$98</f>
        <v>4.3645083932853721</v>
      </c>
      <c r="M22" s="413">
        <v>150</v>
      </c>
      <c r="N22" s="414">
        <f>M22*100/$M$98</f>
        <v>4.2943028914972805</v>
      </c>
      <c r="O22" s="415">
        <v>447</v>
      </c>
      <c r="P22" s="416">
        <f>O22*100/$O$98</f>
        <v>2.2904283664685385</v>
      </c>
      <c r="Q22" s="417">
        <v>385</v>
      </c>
      <c r="R22" s="418">
        <f>Q22*100/$Q$98</f>
        <v>2.2676404759100013</v>
      </c>
      <c r="S22" s="419">
        <v>321</v>
      </c>
      <c r="T22" s="420">
        <f>S22*100/$S$98</f>
        <v>2.1462958010163145</v>
      </c>
      <c r="U22"/>
    </row>
    <row r="23" spans="2:21" x14ac:dyDescent="0.2">
      <c r="B23" s="994">
        <v>27</v>
      </c>
      <c r="C23" s="421">
        <v>204</v>
      </c>
      <c r="D23" s="422">
        <f>C23*100/$C$99</f>
        <v>1.5698345517506733</v>
      </c>
      <c r="E23" s="423">
        <v>187</v>
      </c>
      <c r="F23" s="422">
        <f>E23*100/$E$99</f>
        <v>1.5562583222370172</v>
      </c>
      <c r="G23" s="424">
        <v>171</v>
      </c>
      <c r="H23" s="422">
        <f>G23*100/$G$99</f>
        <v>1.4967177242888403</v>
      </c>
      <c r="I23" s="425">
        <v>199</v>
      </c>
      <c r="J23" s="426">
        <f>I23*100/$I$99</f>
        <v>4.5278725824800912</v>
      </c>
      <c r="K23" s="427">
        <v>173</v>
      </c>
      <c r="L23" s="428">
        <f>K23*100/$K$99</f>
        <v>4.3045533714854445</v>
      </c>
      <c r="M23" s="429">
        <v>149</v>
      </c>
      <c r="N23" s="430">
        <f>M23*100/$M$99</f>
        <v>4.2742398164084907</v>
      </c>
      <c r="O23" s="431">
        <v>391</v>
      </c>
      <c r="P23" s="432">
        <f>O23*100/$O$99</f>
        <v>2.2935241670577193</v>
      </c>
      <c r="Q23" s="433">
        <v>351</v>
      </c>
      <c r="R23" s="434">
        <f>Q23*100/$Q$99</f>
        <v>2.2175890826383622</v>
      </c>
      <c r="S23" s="435">
        <v>318</v>
      </c>
      <c r="T23" s="436">
        <f>S23*100/$S$99</f>
        <v>2.1352313167259784</v>
      </c>
      <c r="U23"/>
    </row>
    <row r="24" spans="2:21" x14ac:dyDescent="0.2">
      <c r="B24" s="995">
        <v>28</v>
      </c>
      <c r="C24" s="437">
        <v>123</v>
      </c>
      <c r="D24" s="438">
        <f>C24*100/$C$98</f>
        <v>0.82711317329029654</v>
      </c>
      <c r="E24" s="439">
        <v>104</v>
      </c>
      <c r="F24" s="438">
        <f>E24*100/$E$98</f>
        <v>0.81199250468457218</v>
      </c>
      <c r="G24" s="440">
        <v>84</v>
      </c>
      <c r="H24" s="438">
        <f>G24*100/$G$98</f>
        <v>0.73279246270609788</v>
      </c>
      <c r="I24" s="441">
        <v>159</v>
      </c>
      <c r="J24" s="442">
        <f>I24*100/$I$98</f>
        <v>3.4230355220667383</v>
      </c>
      <c r="K24" s="443">
        <v>140</v>
      </c>
      <c r="L24" s="444">
        <f>K24*100/$K$98</f>
        <v>3.3573141486810552</v>
      </c>
      <c r="M24" s="445">
        <v>121</v>
      </c>
      <c r="N24" s="446">
        <f>M24*100/$M$98</f>
        <v>3.4640709991411396</v>
      </c>
      <c r="O24" s="447">
        <v>282</v>
      </c>
      <c r="P24" s="448">
        <f>O24*100/$O$98</f>
        <v>1.444968231194917</v>
      </c>
      <c r="Q24" s="449">
        <v>244</v>
      </c>
      <c r="R24" s="450">
        <f>Q24*100/$Q$98</f>
        <v>1.4371539639533515</v>
      </c>
      <c r="S24" s="451">
        <v>205</v>
      </c>
      <c r="T24" s="452">
        <f>S24*100/$S$98</f>
        <v>1.3706873495587055</v>
      </c>
      <c r="U24"/>
    </row>
    <row r="25" spans="2:21" x14ac:dyDescent="0.2">
      <c r="B25" s="994">
        <v>28</v>
      </c>
      <c r="C25" s="453">
        <v>110</v>
      </c>
      <c r="D25" s="454">
        <f>C25*100/$C$99</f>
        <v>0.84647941515967684</v>
      </c>
      <c r="E25" s="455">
        <v>97</v>
      </c>
      <c r="F25" s="454">
        <f>E25*100/$E$99</f>
        <v>0.80725699067909451</v>
      </c>
      <c r="G25" s="456">
        <v>84</v>
      </c>
      <c r="H25" s="454">
        <f>G25*100/$G$99</f>
        <v>0.73522975929978118</v>
      </c>
      <c r="I25" s="457">
        <v>149</v>
      </c>
      <c r="J25" s="458">
        <f>I25*100/$I$99</f>
        <v>3.3902161547212741</v>
      </c>
      <c r="K25" s="459">
        <v>134</v>
      </c>
      <c r="L25" s="460">
        <f>K25*100/$K$99</f>
        <v>3.3341627270465288</v>
      </c>
      <c r="M25" s="461">
        <v>121</v>
      </c>
      <c r="N25" s="462">
        <f>M25*100/$M$99</f>
        <v>3.4710269650028684</v>
      </c>
      <c r="O25" s="463">
        <v>252</v>
      </c>
      <c r="P25" s="464">
        <f>O25*100/$O$99</f>
        <v>1.4781792585640545</v>
      </c>
      <c r="Q25" s="465">
        <v>227</v>
      </c>
      <c r="R25" s="466">
        <f>Q25*100/$Q$99</f>
        <v>1.4341672984584282</v>
      </c>
      <c r="S25" s="467">
        <v>205</v>
      </c>
      <c r="T25" s="468">
        <f>S25*100/$S$99</f>
        <v>1.3764855972604579</v>
      </c>
      <c r="U25"/>
    </row>
    <row r="26" spans="2:21" x14ac:dyDescent="0.2">
      <c r="B26" s="996">
        <v>29</v>
      </c>
      <c r="C26" s="405">
        <v>89</v>
      </c>
      <c r="D26" s="406">
        <f>C26*100/$C$98</f>
        <v>0.59848026360029583</v>
      </c>
      <c r="E26" s="407">
        <v>82</v>
      </c>
      <c r="F26" s="406">
        <f>E26*100/$E$98</f>
        <v>0.64022485946283569</v>
      </c>
      <c r="G26" s="408">
        <v>70</v>
      </c>
      <c r="H26" s="406">
        <f>G26*100/$G$98</f>
        <v>0.61066038558841496</v>
      </c>
      <c r="I26" s="409">
        <v>156</v>
      </c>
      <c r="J26" s="410">
        <f>I26*100/$I$98</f>
        <v>3.3584499461786868</v>
      </c>
      <c r="K26" s="411">
        <v>141</v>
      </c>
      <c r="L26" s="412">
        <f>K26*100/$K$98</f>
        <v>3.3812949640287768</v>
      </c>
      <c r="M26" s="413">
        <v>122</v>
      </c>
      <c r="N26" s="414">
        <f>M26*100/$M$98</f>
        <v>3.4926996850844545</v>
      </c>
      <c r="O26" s="415">
        <v>245</v>
      </c>
      <c r="P26" s="416">
        <f>O26*100/$O$98</f>
        <v>1.2553802008608321</v>
      </c>
      <c r="Q26" s="417">
        <v>223</v>
      </c>
      <c r="R26" s="418">
        <f>Q26*100/$Q$98</f>
        <v>1.3134644834491696</v>
      </c>
      <c r="S26" s="419">
        <v>192</v>
      </c>
      <c r="T26" s="420">
        <f>S26*100/$S$98</f>
        <v>1.2837657127574218</v>
      </c>
      <c r="U26"/>
    </row>
    <row r="27" spans="2:21" x14ac:dyDescent="0.2">
      <c r="B27" s="994">
        <v>29</v>
      </c>
      <c r="C27" s="421">
        <v>84</v>
      </c>
      <c r="D27" s="422">
        <f>C27*100/$C$99</f>
        <v>0.64640246248557143</v>
      </c>
      <c r="E27" s="423">
        <v>77</v>
      </c>
      <c r="F27" s="422">
        <f>E27*100/$E$99</f>
        <v>0.64081225033288947</v>
      </c>
      <c r="G27" s="424">
        <v>70</v>
      </c>
      <c r="H27" s="422">
        <f>G27*100/$G$99</f>
        <v>0.61269146608315095</v>
      </c>
      <c r="I27" s="425">
        <v>145</v>
      </c>
      <c r="J27" s="426">
        <f>I27*100/$I$99</f>
        <v>3.2992036405005689</v>
      </c>
      <c r="K27" s="427">
        <v>137</v>
      </c>
      <c r="L27" s="428">
        <f>K27*100/$K$99</f>
        <v>3.4088081612341377</v>
      </c>
      <c r="M27" s="429">
        <v>122</v>
      </c>
      <c r="N27" s="430">
        <f>M27*100/$M$99</f>
        <v>3.4997131382673552</v>
      </c>
      <c r="O27" s="431">
        <v>226</v>
      </c>
      <c r="P27" s="432">
        <f>O27*100/$O$99</f>
        <v>1.325668700140779</v>
      </c>
      <c r="Q27" s="433">
        <v>212</v>
      </c>
      <c r="R27" s="434">
        <f>Q27*100/$Q$99</f>
        <v>1.3393985342431134</v>
      </c>
      <c r="S27" s="435">
        <v>192</v>
      </c>
      <c r="T27" s="436">
        <f>S27*100/$S$99</f>
        <v>1.2891962667024777</v>
      </c>
      <c r="U27"/>
    </row>
    <row r="28" spans="2:21" x14ac:dyDescent="0.2">
      <c r="B28" s="995">
        <v>30</v>
      </c>
      <c r="C28" s="469">
        <v>72</v>
      </c>
      <c r="D28" s="470">
        <f>C28*100/$C$98</f>
        <v>0.48416380875529552</v>
      </c>
      <c r="E28" s="471">
        <v>57</v>
      </c>
      <c r="F28" s="470">
        <f>E28*100/$E$98</f>
        <v>0.44503435352904436</v>
      </c>
      <c r="G28" s="472">
        <v>53</v>
      </c>
      <c r="H28" s="470">
        <f>G28*100/$G$98</f>
        <v>0.46235714908837128</v>
      </c>
      <c r="I28" s="473">
        <v>160</v>
      </c>
      <c r="J28" s="474">
        <f>I28*100/$I$98</f>
        <v>3.4445640473627557</v>
      </c>
      <c r="K28" s="475">
        <v>149</v>
      </c>
      <c r="L28" s="476">
        <f>K28*100/$K$98</f>
        <v>3.5731414868105515</v>
      </c>
      <c r="M28" s="477">
        <v>126</v>
      </c>
      <c r="N28" s="478">
        <f>M28*100/$M$98</f>
        <v>3.6072144288577155</v>
      </c>
      <c r="O28" s="479">
        <v>232</v>
      </c>
      <c r="P28" s="480">
        <f>O28*100/$O$98</f>
        <v>1.1887681902029104</v>
      </c>
      <c r="Q28" s="481">
        <v>206</v>
      </c>
      <c r="R28" s="482">
        <f>Q28*100/$Q$98</f>
        <v>1.2133349039934032</v>
      </c>
      <c r="S28" s="483">
        <v>179</v>
      </c>
      <c r="T28" s="484">
        <f>S28*100/$S$98</f>
        <v>1.1968440759561381</v>
      </c>
      <c r="U28"/>
    </row>
    <row r="29" spans="2:21" x14ac:dyDescent="0.2">
      <c r="B29" s="994">
        <v>30</v>
      </c>
      <c r="C29" s="453">
        <v>69</v>
      </c>
      <c r="D29" s="454">
        <f>C29*100/$C$99</f>
        <v>0.53097345132743368</v>
      </c>
      <c r="E29" s="455">
        <v>56</v>
      </c>
      <c r="F29" s="454">
        <f>E29*100/$E$99</f>
        <v>0.46604527296937415</v>
      </c>
      <c r="G29" s="456">
        <v>53</v>
      </c>
      <c r="H29" s="454">
        <f>G29*100/$G$99</f>
        <v>0.46389496717724288</v>
      </c>
      <c r="I29" s="457">
        <v>152</v>
      </c>
      <c r="J29" s="458">
        <f>I29*100/$I$99</f>
        <v>3.4584755403868033</v>
      </c>
      <c r="K29" s="459">
        <v>146</v>
      </c>
      <c r="L29" s="460">
        <f>K29*100/$K$99</f>
        <v>3.6327444637969646</v>
      </c>
      <c r="M29" s="461">
        <v>126</v>
      </c>
      <c r="N29" s="462">
        <f>M29*100/$M$99</f>
        <v>3.6144578313253013</v>
      </c>
      <c r="O29" s="463">
        <v>215</v>
      </c>
      <c r="P29" s="464">
        <f>O29*100/$O$99</f>
        <v>1.2611450023463162</v>
      </c>
      <c r="Q29" s="465">
        <v>199</v>
      </c>
      <c r="R29" s="466">
        <f>Q29*100/$Q$99</f>
        <v>1.2572656052565074</v>
      </c>
      <c r="S29" s="467">
        <v>178</v>
      </c>
      <c r="T29" s="468">
        <f>S29*100/$S$99</f>
        <v>1.1951923722554221</v>
      </c>
      <c r="U29"/>
    </row>
    <row r="30" spans="2:21" x14ac:dyDescent="0.2">
      <c r="B30" s="993">
        <v>31</v>
      </c>
      <c r="C30" s="485">
        <v>67</v>
      </c>
      <c r="D30" s="486">
        <f>C30*100/$C$98</f>
        <v>0.4505413220361778</v>
      </c>
      <c r="E30" s="487">
        <v>60</v>
      </c>
      <c r="F30" s="486">
        <f>E30*100/$E$98</f>
        <v>0.46845721424109932</v>
      </c>
      <c r="G30" s="488">
        <v>53</v>
      </c>
      <c r="H30" s="486">
        <f>G30*100/$G$98</f>
        <v>0.46235714908837128</v>
      </c>
      <c r="I30" s="489">
        <v>166</v>
      </c>
      <c r="J30" s="490">
        <f>I30*100/$I$98</f>
        <v>3.5737351991388588</v>
      </c>
      <c r="K30" s="491">
        <v>152</v>
      </c>
      <c r="L30" s="492">
        <f>K30*100/$K$98</f>
        <v>3.645083932853717</v>
      </c>
      <c r="M30" s="493">
        <v>123</v>
      </c>
      <c r="N30" s="494">
        <f>M30*100/$M$98</f>
        <v>3.5213283710277699</v>
      </c>
      <c r="O30" s="495">
        <v>233</v>
      </c>
      <c r="P30" s="496">
        <f>O30*100/$O$98</f>
        <v>1.1938921910227505</v>
      </c>
      <c r="Q30" s="497">
        <v>212</v>
      </c>
      <c r="R30" s="498">
        <f>Q30*100/$Q$98</f>
        <v>1.2486747555660267</v>
      </c>
      <c r="S30" s="499">
        <v>176</v>
      </c>
      <c r="T30" s="500">
        <f>S30*100/$S$98</f>
        <v>1.1767852366943032</v>
      </c>
      <c r="U30"/>
    </row>
    <row r="31" spans="2:21" x14ac:dyDescent="0.2">
      <c r="B31" s="994">
        <v>31</v>
      </c>
      <c r="C31" s="421">
        <v>62</v>
      </c>
      <c r="D31" s="422">
        <f>C31*100/$C$99</f>
        <v>0.47710657945363599</v>
      </c>
      <c r="E31" s="423">
        <v>59</v>
      </c>
      <c r="F31" s="422">
        <f>E31*100/$E$99</f>
        <v>0.49101198402130491</v>
      </c>
      <c r="G31" s="424">
        <v>53</v>
      </c>
      <c r="H31" s="422">
        <f>G31*100/$G$99</f>
        <v>0.46389496717724288</v>
      </c>
      <c r="I31" s="425">
        <v>156</v>
      </c>
      <c r="J31" s="426">
        <f>I31*100/$I$99</f>
        <v>3.5494880546075085</v>
      </c>
      <c r="K31" s="427">
        <v>146</v>
      </c>
      <c r="L31" s="428">
        <f>K31*100/$K$99</f>
        <v>3.6327444637969646</v>
      </c>
      <c r="M31" s="429">
        <v>123</v>
      </c>
      <c r="N31" s="430">
        <f>M31*100/$M$99</f>
        <v>3.5283993115318415</v>
      </c>
      <c r="O31" s="431">
        <v>216</v>
      </c>
      <c r="P31" s="432">
        <f>O31*100/$O$99</f>
        <v>1.2670107930549037</v>
      </c>
      <c r="Q31" s="433">
        <v>203</v>
      </c>
      <c r="R31" s="434">
        <f>Q31*100/$Q$99</f>
        <v>1.2825372757139246</v>
      </c>
      <c r="S31" s="435">
        <v>176</v>
      </c>
      <c r="T31" s="436">
        <f>S31*100/$S$99</f>
        <v>1.1817632444772712</v>
      </c>
      <c r="U31"/>
    </row>
    <row r="32" spans="2:21" x14ac:dyDescent="0.2">
      <c r="B32" s="995">
        <v>32</v>
      </c>
      <c r="C32" s="437">
        <v>64</v>
      </c>
      <c r="D32" s="438">
        <f>C32*100/$C$98</f>
        <v>0.43036783000470713</v>
      </c>
      <c r="E32" s="439">
        <v>58</v>
      </c>
      <c r="F32" s="438">
        <f>E32*100/$E$98</f>
        <v>0.45284197376639601</v>
      </c>
      <c r="G32" s="440">
        <v>55</v>
      </c>
      <c r="H32" s="438">
        <f>G32*100/$G$98</f>
        <v>0.47980458867661169</v>
      </c>
      <c r="I32" s="441">
        <v>130</v>
      </c>
      <c r="J32" s="442">
        <f>I32*100/$I$98</f>
        <v>2.798708288482239</v>
      </c>
      <c r="K32" s="443">
        <v>122</v>
      </c>
      <c r="L32" s="444">
        <f>K32*100/$K$98</f>
        <v>2.9256594724220624</v>
      </c>
      <c r="M32" s="445">
        <v>100</v>
      </c>
      <c r="N32" s="446">
        <f>M32*100/$M$98</f>
        <v>2.8628685943315202</v>
      </c>
      <c r="O32" s="447">
        <v>194</v>
      </c>
      <c r="P32" s="448">
        <f>O32*100/$O$98</f>
        <v>0.99405615904898548</v>
      </c>
      <c r="Q32" s="449">
        <v>180</v>
      </c>
      <c r="R32" s="450">
        <f>Q32*100/$Q$98</f>
        <v>1.0601955471787019</v>
      </c>
      <c r="S32" s="451">
        <v>155</v>
      </c>
      <c r="T32" s="452">
        <f>S32*100/$S$98</f>
        <v>1.0363733618614603</v>
      </c>
      <c r="U32"/>
    </row>
    <row r="33" spans="2:21" x14ac:dyDescent="0.2">
      <c r="B33" s="994">
        <v>32</v>
      </c>
      <c r="C33" s="453">
        <v>62</v>
      </c>
      <c r="D33" s="454">
        <f>C33*100/$C$99</f>
        <v>0.47710657945363599</v>
      </c>
      <c r="E33" s="455">
        <v>57</v>
      </c>
      <c r="F33" s="454">
        <f>E33*100/$E$99</f>
        <v>0.47436750998668442</v>
      </c>
      <c r="G33" s="456">
        <v>55</v>
      </c>
      <c r="H33" s="454">
        <f>G33*100/$G$99</f>
        <v>0.48140043763676149</v>
      </c>
      <c r="I33" s="457">
        <v>125</v>
      </c>
      <c r="J33" s="458">
        <f>I33*100/$I$99</f>
        <v>2.8441410693970419</v>
      </c>
      <c r="K33" s="459">
        <v>118</v>
      </c>
      <c r="L33" s="460">
        <f>K33*100/$K$99</f>
        <v>2.9360537447126149</v>
      </c>
      <c r="M33" s="461">
        <v>100</v>
      </c>
      <c r="N33" s="462">
        <f>M33*100/$M$99</f>
        <v>2.8686173264486516</v>
      </c>
      <c r="O33" s="463">
        <v>185</v>
      </c>
      <c r="P33" s="464">
        <f>O33*100/$O$99</f>
        <v>1.0851712810886907</v>
      </c>
      <c r="Q33" s="465">
        <v>174</v>
      </c>
      <c r="R33" s="466">
        <f>Q33*100/$Q$99</f>
        <v>1.0993176648976497</v>
      </c>
      <c r="S33" s="467">
        <v>155</v>
      </c>
      <c r="T33" s="468">
        <f>S33*100/$S$99</f>
        <v>1.0407574028066877</v>
      </c>
      <c r="U33"/>
    </row>
    <row r="34" spans="2:21" x14ac:dyDescent="0.2">
      <c r="B34" s="996">
        <v>33</v>
      </c>
      <c r="C34" s="405">
        <v>38</v>
      </c>
      <c r="D34" s="406">
        <f>C34*100/$C$98</f>
        <v>0.25553089906529486</v>
      </c>
      <c r="E34" s="407">
        <v>35</v>
      </c>
      <c r="F34" s="406">
        <f>E34*100/$E$98</f>
        <v>0.27326670830730793</v>
      </c>
      <c r="G34" s="408">
        <v>31</v>
      </c>
      <c r="H34" s="406">
        <f>G34*100/$G$98</f>
        <v>0.2704353136177266</v>
      </c>
      <c r="I34" s="409">
        <v>164</v>
      </c>
      <c r="J34" s="410">
        <f>I34*100/$I$98</f>
        <v>3.5306781485468246</v>
      </c>
      <c r="K34" s="411">
        <v>155</v>
      </c>
      <c r="L34" s="412">
        <f>K34*100/$K$98</f>
        <v>3.7170263788968825</v>
      </c>
      <c r="M34" s="413">
        <v>135</v>
      </c>
      <c r="N34" s="414">
        <f>M34*100/$M$98</f>
        <v>3.8648726023475524</v>
      </c>
      <c r="O34" s="415">
        <v>202</v>
      </c>
      <c r="P34" s="416">
        <f>O34*100/$O$98</f>
        <v>1.0350481656077064</v>
      </c>
      <c r="Q34" s="417">
        <v>190</v>
      </c>
      <c r="R34" s="418">
        <f>Q34*100/$Q$98</f>
        <v>1.1190952997997408</v>
      </c>
      <c r="S34" s="419">
        <v>166</v>
      </c>
      <c r="T34" s="420">
        <f>S34*100/$S$98</f>
        <v>1.1099224391548543</v>
      </c>
      <c r="U34"/>
    </row>
    <row r="35" spans="2:21" x14ac:dyDescent="0.2">
      <c r="B35" s="994">
        <v>33</v>
      </c>
      <c r="C35" s="421">
        <v>36</v>
      </c>
      <c r="D35" s="422">
        <f>C35*100/$C$99</f>
        <v>0.27702962677953058</v>
      </c>
      <c r="E35" s="423">
        <v>34</v>
      </c>
      <c r="F35" s="422">
        <f>E35*100/$E$99</f>
        <v>0.28295605858854861</v>
      </c>
      <c r="G35" s="424">
        <v>31</v>
      </c>
      <c r="H35" s="422">
        <f>G35*100/$G$99</f>
        <v>0.2713347921225383</v>
      </c>
      <c r="I35" s="425">
        <v>154</v>
      </c>
      <c r="J35" s="426">
        <f>I35*100/$I$99</f>
        <v>3.5039817974971559</v>
      </c>
      <c r="K35" s="427">
        <v>147</v>
      </c>
      <c r="L35" s="428">
        <f>K35*100/$K$99</f>
        <v>3.6576262751928339</v>
      </c>
      <c r="M35" s="429">
        <v>134</v>
      </c>
      <c r="N35" s="430">
        <f>M35*100/$M$99</f>
        <v>3.8439472174411935</v>
      </c>
      <c r="O35" s="431">
        <v>190</v>
      </c>
      <c r="P35" s="432">
        <f>O35*100/$O$99</f>
        <v>1.1145002346316284</v>
      </c>
      <c r="Q35" s="433">
        <v>181</v>
      </c>
      <c r="R35" s="434">
        <f>Q35*100/$Q$99</f>
        <v>1.1435430881981299</v>
      </c>
      <c r="S35" s="435">
        <v>165</v>
      </c>
      <c r="T35" s="436">
        <f>S35*100/$S$99</f>
        <v>1.1079030416974418</v>
      </c>
      <c r="U35"/>
    </row>
    <row r="36" spans="2:21" x14ac:dyDescent="0.2">
      <c r="B36" s="995">
        <v>34</v>
      </c>
      <c r="C36" s="437">
        <v>52</v>
      </c>
      <c r="D36" s="438">
        <f>C36*100/$C$98</f>
        <v>0.34967386187882454</v>
      </c>
      <c r="E36" s="439">
        <v>50</v>
      </c>
      <c r="F36" s="438">
        <f>E36*100/$E$98</f>
        <v>0.39038101186758278</v>
      </c>
      <c r="G36" s="440">
        <v>45</v>
      </c>
      <c r="H36" s="438">
        <f>G36*100/$G$98</f>
        <v>0.39256739073540958</v>
      </c>
      <c r="I36" s="441">
        <v>133</v>
      </c>
      <c r="J36" s="442">
        <f>I36*100/$I$98</f>
        <v>2.8632938643702905</v>
      </c>
      <c r="K36" s="443">
        <v>116</v>
      </c>
      <c r="L36" s="444">
        <f>K36*100/$K$98</f>
        <v>2.7817745803357314</v>
      </c>
      <c r="M36" s="445">
        <v>95</v>
      </c>
      <c r="N36" s="446">
        <f>M36*100/$M$98</f>
        <v>2.7197251646149443</v>
      </c>
      <c r="O36" s="447">
        <v>185</v>
      </c>
      <c r="P36" s="448">
        <f>O36*100/$O$98</f>
        <v>0.94794015167042422</v>
      </c>
      <c r="Q36" s="449">
        <v>166</v>
      </c>
      <c r="R36" s="450">
        <f>Q36*100/$Q$98</f>
        <v>0.97773589350924728</v>
      </c>
      <c r="S36" s="451">
        <v>140</v>
      </c>
      <c r="T36" s="452">
        <f>S36*100/$S$98</f>
        <v>0.93607916555228676</v>
      </c>
      <c r="U36"/>
    </row>
    <row r="37" spans="2:21" x14ac:dyDescent="0.2">
      <c r="B37" s="994">
        <v>34</v>
      </c>
      <c r="C37" s="453">
        <v>51</v>
      </c>
      <c r="D37" s="454">
        <f>C37*100/$C$99</f>
        <v>0.39245863793766833</v>
      </c>
      <c r="E37" s="455">
        <v>49</v>
      </c>
      <c r="F37" s="454">
        <f>E37*100/$E$99</f>
        <v>0.40778961384820239</v>
      </c>
      <c r="G37" s="456">
        <v>45</v>
      </c>
      <c r="H37" s="454">
        <f>G37*100/$G$99</f>
        <v>0.39387308533916848</v>
      </c>
      <c r="I37" s="457">
        <v>126</v>
      </c>
      <c r="J37" s="458">
        <f>I37*100/$I$99</f>
        <v>2.8668941979522184</v>
      </c>
      <c r="K37" s="459">
        <v>111</v>
      </c>
      <c r="L37" s="460">
        <f>K37*100/$K$99</f>
        <v>2.761881064941528</v>
      </c>
      <c r="M37" s="461">
        <v>95</v>
      </c>
      <c r="N37" s="462">
        <f>M37*100/$M$99</f>
        <v>2.7251864601262192</v>
      </c>
      <c r="O37" s="463">
        <v>171</v>
      </c>
      <c r="P37" s="464">
        <f>O37*100/$O$99</f>
        <v>1.0030502111684656</v>
      </c>
      <c r="Q37" s="465">
        <v>157</v>
      </c>
      <c r="R37" s="466">
        <f>Q37*100/$Q$99</f>
        <v>0.99191306545362645</v>
      </c>
      <c r="S37" s="467">
        <v>139</v>
      </c>
      <c r="T37" s="468">
        <f>S37*100/$S$99</f>
        <v>0.93332438058148126</v>
      </c>
      <c r="U37"/>
    </row>
    <row r="38" spans="2:21" x14ac:dyDescent="0.2">
      <c r="B38" s="996">
        <v>35</v>
      </c>
      <c r="C38" s="405">
        <v>51</v>
      </c>
      <c r="D38" s="406">
        <f>C38*100/$C$98</f>
        <v>0.34294936453500102</v>
      </c>
      <c r="E38" s="407">
        <v>49</v>
      </c>
      <c r="F38" s="406">
        <f>E38*100/$E$98</f>
        <v>0.38257339163023113</v>
      </c>
      <c r="G38" s="408">
        <v>43</v>
      </c>
      <c r="H38" s="406">
        <f>G38*100/$G$98</f>
        <v>0.37511995114716917</v>
      </c>
      <c r="I38" s="409">
        <v>119</v>
      </c>
      <c r="J38" s="410">
        <f>I38*100/$I$98</f>
        <v>2.5618945102260495</v>
      </c>
      <c r="K38" s="411">
        <v>112</v>
      </c>
      <c r="L38" s="412">
        <f>K38*100/$K$98</f>
        <v>2.6858513189448443</v>
      </c>
      <c r="M38" s="413">
        <v>96</v>
      </c>
      <c r="N38" s="414">
        <f>M38*100/$M$98</f>
        <v>2.7483538505582592</v>
      </c>
      <c r="O38" s="415">
        <v>170</v>
      </c>
      <c r="P38" s="416">
        <f>O38*100/$O$98</f>
        <v>0.87108013937282225</v>
      </c>
      <c r="Q38" s="417">
        <v>161</v>
      </c>
      <c r="R38" s="418">
        <f>Q38*100/$Q$98</f>
        <v>0.94828601719872774</v>
      </c>
      <c r="S38" s="419">
        <v>139</v>
      </c>
      <c r="T38" s="420">
        <f>S38*100/$S$98</f>
        <v>0.92939288579834178</v>
      </c>
      <c r="U38"/>
    </row>
    <row r="39" spans="2:21" x14ac:dyDescent="0.2">
      <c r="B39" s="994">
        <v>35</v>
      </c>
      <c r="C39" s="421">
        <v>50</v>
      </c>
      <c r="D39" s="422">
        <f>C39*100/$C$99</f>
        <v>0.38476337052712584</v>
      </c>
      <c r="E39" s="423">
        <v>48</v>
      </c>
      <c r="F39" s="422">
        <f>E39*100/$E$99</f>
        <v>0.39946737683089212</v>
      </c>
      <c r="G39" s="424">
        <v>43</v>
      </c>
      <c r="H39" s="422">
        <f>G39*100/$G$99</f>
        <v>0.37636761487964987</v>
      </c>
      <c r="I39" s="425">
        <v>113</v>
      </c>
      <c r="J39" s="426">
        <f>I39*100/$I$99</f>
        <v>2.5711035267349263</v>
      </c>
      <c r="K39" s="427">
        <v>107</v>
      </c>
      <c r="L39" s="428">
        <f>K39*100/$K$99</f>
        <v>2.6623538193580494</v>
      </c>
      <c r="M39" s="429">
        <v>95</v>
      </c>
      <c r="N39" s="430">
        <f>M39*100/$M$99</f>
        <v>2.7251864601262192</v>
      </c>
      <c r="O39" s="431">
        <v>159</v>
      </c>
      <c r="P39" s="432">
        <f>O39*100/$O$99</f>
        <v>0.93266072266541533</v>
      </c>
      <c r="Q39" s="433">
        <v>155</v>
      </c>
      <c r="R39" s="434">
        <f>Q39*100/$Q$99</f>
        <v>0.97927723022491786</v>
      </c>
      <c r="S39" s="435">
        <v>138</v>
      </c>
      <c r="T39" s="436">
        <f>S39*100/$S$99</f>
        <v>0.92660981669240583</v>
      </c>
      <c r="U39"/>
    </row>
    <row r="40" spans="2:21" x14ac:dyDescent="0.2">
      <c r="B40" s="995">
        <v>36</v>
      </c>
      <c r="C40" s="437">
        <v>57</v>
      </c>
      <c r="D40" s="438">
        <f>C40*100/$C$98</f>
        <v>0.38329634859794232</v>
      </c>
      <c r="E40" s="439">
        <v>49</v>
      </c>
      <c r="F40" s="438">
        <f>E40*100/$E$98</f>
        <v>0.38257339163023113</v>
      </c>
      <c r="G40" s="440">
        <v>43</v>
      </c>
      <c r="H40" s="438">
        <f>G40*100/$G$98</f>
        <v>0.37511995114716917</v>
      </c>
      <c r="I40" s="441">
        <v>128</v>
      </c>
      <c r="J40" s="442">
        <f>I40*100/$I$98</f>
        <v>2.7556512378902047</v>
      </c>
      <c r="K40" s="443">
        <v>124</v>
      </c>
      <c r="L40" s="444">
        <f>K40*100/$K$98</f>
        <v>2.9736211031175062</v>
      </c>
      <c r="M40" s="445">
        <v>106</v>
      </c>
      <c r="N40" s="446">
        <f>M40*100/$M$98</f>
        <v>3.0346407099914114</v>
      </c>
      <c r="O40" s="447">
        <v>185</v>
      </c>
      <c r="P40" s="448">
        <f>O40*100/$O$98</f>
        <v>0.94794015167042422</v>
      </c>
      <c r="Q40" s="449">
        <v>173</v>
      </c>
      <c r="R40" s="450">
        <f>Q40*100/$Q$98</f>
        <v>1.0189657203439746</v>
      </c>
      <c r="S40" s="451">
        <v>149</v>
      </c>
      <c r="T40" s="452">
        <f>S40*100/$S$98</f>
        <v>0.9962556833377908</v>
      </c>
      <c r="U40"/>
    </row>
    <row r="41" spans="2:21" x14ac:dyDescent="0.2">
      <c r="B41" s="994">
        <v>36</v>
      </c>
      <c r="C41" s="453">
        <v>55</v>
      </c>
      <c r="D41" s="454">
        <f>C41*100/$C$99</f>
        <v>0.42323970757983842</v>
      </c>
      <c r="E41" s="455">
        <v>49</v>
      </c>
      <c r="F41" s="454">
        <f>E41*100/$E$99</f>
        <v>0.40778961384820239</v>
      </c>
      <c r="G41" s="456">
        <v>43</v>
      </c>
      <c r="H41" s="454">
        <f>G41*100/$G$99</f>
        <v>0.37636761487964987</v>
      </c>
      <c r="I41" s="457">
        <v>125</v>
      </c>
      <c r="J41" s="458">
        <f>I41*100/$I$99</f>
        <v>2.8441410693970419</v>
      </c>
      <c r="K41" s="459">
        <v>122</v>
      </c>
      <c r="L41" s="460">
        <f>K41*100/$K$99</f>
        <v>3.0355809902960935</v>
      </c>
      <c r="M41" s="461">
        <v>106</v>
      </c>
      <c r="N41" s="462">
        <f>M41*100/$M$99</f>
        <v>3.0407343660355708</v>
      </c>
      <c r="O41" s="463">
        <v>175</v>
      </c>
      <c r="P41" s="464">
        <f>O41*100/$O$99</f>
        <v>1.0265133740028156</v>
      </c>
      <c r="Q41" s="465">
        <v>169</v>
      </c>
      <c r="R41" s="466">
        <f>Q41*100/$Q$99</f>
        <v>1.0677280768258781</v>
      </c>
      <c r="S41" s="467">
        <v>148</v>
      </c>
      <c r="T41" s="468">
        <f>S41*100/$S$99</f>
        <v>0.99375545558315992</v>
      </c>
      <c r="U41"/>
    </row>
    <row r="42" spans="2:21" x14ac:dyDescent="0.2">
      <c r="B42" s="996">
        <v>37</v>
      </c>
      <c r="C42" s="405">
        <v>50</v>
      </c>
      <c r="D42" s="406">
        <f>C42*100/$C$98</f>
        <v>0.33622486719117745</v>
      </c>
      <c r="E42" s="407">
        <v>45</v>
      </c>
      <c r="F42" s="406">
        <f>E42*100/$E$98</f>
        <v>0.35134291068082446</v>
      </c>
      <c r="G42" s="408">
        <v>38</v>
      </c>
      <c r="H42" s="406">
        <f>G42*100/$G$98</f>
        <v>0.33150135217656806</v>
      </c>
      <c r="I42" s="409">
        <v>112</v>
      </c>
      <c r="J42" s="410">
        <f>I42*100/$I$98</f>
        <v>2.411194833153929</v>
      </c>
      <c r="K42" s="411">
        <v>106</v>
      </c>
      <c r="L42" s="412">
        <f>K42*100/$K$98</f>
        <v>2.5419664268585134</v>
      </c>
      <c r="M42" s="413">
        <v>88</v>
      </c>
      <c r="N42" s="414">
        <f>M42*100/$M$98</f>
        <v>2.5193243630117377</v>
      </c>
      <c r="O42" s="415">
        <v>162</v>
      </c>
      <c r="P42" s="416">
        <f>O42*100/$O$98</f>
        <v>0.83008813281410121</v>
      </c>
      <c r="Q42" s="417">
        <v>151</v>
      </c>
      <c r="R42" s="418">
        <f>Q42*100/$Q$98</f>
        <v>0.88938626457768877</v>
      </c>
      <c r="S42" s="419">
        <v>126</v>
      </c>
      <c r="T42" s="420">
        <f>S42*100/$S$98</f>
        <v>0.84247124899705805</v>
      </c>
      <c r="U42"/>
    </row>
    <row r="43" spans="2:21" x14ac:dyDescent="0.2">
      <c r="B43" s="994">
        <v>37</v>
      </c>
      <c r="C43" s="421">
        <v>50</v>
      </c>
      <c r="D43" s="422">
        <f>C43*100/$C$99</f>
        <v>0.38476337052712584</v>
      </c>
      <c r="E43" s="423">
        <v>45</v>
      </c>
      <c r="F43" s="422">
        <f>E43*100/$E$99</f>
        <v>0.37450066577896141</v>
      </c>
      <c r="G43" s="424">
        <v>38</v>
      </c>
      <c r="H43" s="422">
        <f>G43*100/$G$99</f>
        <v>0.33260393873085337</v>
      </c>
      <c r="I43" s="425">
        <v>108</v>
      </c>
      <c r="J43" s="426">
        <f>I43*100/$I$99</f>
        <v>2.4573378839590445</v>
      </c>
      <c r="K43" s="427">
        <v>103</v>
      </c>
      <c r="L43" s="428">
        <f>K43*100/$K$99</f>
        <v>2.5628265737745708</v>
      </c>
      <c r="M43" s="429">
        <v>88</v>
      </c>
      <c r="N43" s="430">
        <f>M43*100/$M$99</f>
        <v>2.5243832472748133</v>
      </c>
      <c r="O43" s="431">
        <v>154</v>
      </c>
      <c r="P43" s="432">
        <f>O43*100/$O$99</f>
        <v>0.9033317691224777</v>
      </c>
      <c r="Q43" s="433">
        <v>145</v>
      </c>
      <c r="R43" s="434">
        <f>Q43*100/$Q$99</f>
        <v>0.91609805408137479</v>
      </c>
      <c r="S43" s="435">
        <v>126</v>
      </c>
      <c r="T43" s="436">
        <f>S43*100/$S$99</f>
        <v>0.84603505002350099</v>
      </c>
      <c r="U43"/>
    </row>
    <row r="44" spans="2:21" x14ac:dyDescent="0.2">
      <c r="B44" s="995">
        <v>38</v>
      </c>
      <c r="C44" s="437">
        <v>42</v>
      </c>
      <c r="D44" s="438">
        <f>C44*100/$C$98</f>
        <v>0.28242888844058905</v>
      </c>
      <c r="E44" s="439">
        <v>39</v>
      </c>
      <c r="F44" s="438">
        <f>E44*100/$E$98</f>
        <v>0.30449718925671454</v>
      </c>
      <c r="G44" s="440">
        <v>37</v>
      </c>
      <c r="H44" s="438">
        <f>G44*100/$G$98</f>
        <v>0.32277763238244789</v>
      </c>
      <c r="I44" s="441">
        <v>139</v>
      </c>
      <c r="J44" s="442">
        <f>I44*100/$I$98</f>
        <v>2.9924650161463942</v>
      </c>
      <c r="K44" s="443">
        <v>134</v>
      </c>
      <c r="L44" s="444">
        <f>K44*100/$K$98</f>
        <v>3.2134292565947242</v>
      </c>
      <c r="M44" s="445">
        <v>117</v>
      </c>
      <c r="N44" s="446">
        <f>M44*100/$M$98</f>
        <v>3.3495562553678786</v>
      </c>
      <c r="O44" s="447">
        <v>181</v>
      </c>
      <c r="P44" s="448">
        <f>O44*100/$O$98</f>
        <v>0.92744414839106371</v>
      </c>
      <c r="Q44" s="449">
        <v>173</v>
      </c>
      <c r="R44" s="450">
        <f>Q44*100/$Q$98</f>
        <v>1.0189657203439746</v>
      </c>
      <c r="S44" s="451">
        <v>154</v>
      </c>
      <c r="T44" s="452">
        <f>S44*100/$S$98</f>
        <v>1.0296870821075155</v>
      </c>
      <c r="U44"/>
    </row>
    <row r="45" spans="2:21" x14ac:dyDescent="0.2">
      <c r="B45" s="994">
        <v>38</v>
      </c>
      <c r="C45" s="453">
        <v>42</v>
      </c>
      <c r="D45" s="454">
        <f>C45*100/$C$99</f>
        <v>0.32320123124278571</v>
      </c>
      <c r="E45" s="455">
        <v>39</v>
      </c>
      <c r="F45" s="454">
        <f>E45*100/$E$99</f>
        <v>0.32456724367509987</v>
      </c>
      <c r="G45" s="456">
        <v>37</v>
      </c>
      <c r="H45" s="454">
        <f>G45*100/$G$99</f>
        <v>0.32385120350109409</v>
      </c>
      <c r="I45" s="457">
        <v>136</v>
      </c>
      <c r="J45" s="458">
        <f>I45*100/$I$99</f>
        <v>3.0944254835039819</v>
      </c>
      <c r="K45" s="459">
        <v>131</v>
      </c>
      <c r="L45" s="460">
        <f>K45*100/$K$99</f>
        <v>3.25951729285892</v>
      </c>
      <c r="M45" s="461">
        <v>117</v>
      </c>
      <c r="N45" s="462">
        <f>M45*100/$M$99</f>
        <v>3.3562822719449223</v>
      </c>
      <c r="O45" s="463">
        <v>175</v>
      </c>
      <c r="P45" s="464">
        <f>O45*100/$O$99</f>
        <v>1.0265133740028156</v>
      </c>
      <c r="Q45" s="465">
        <v>168</v>
      </c>
      <c r="R45" s="466">
        <f>Q45*100/$Q$99</f>
        <v>1.0614101592115239</v>
      </c>
      <c r="S45" s="467">
        <v>153</v>
      </c>
      <c r="T45" s="468">
        <f>S45*100/$S$99</f>
        <v>1.0273282750285369</v>
      </c>
      <c r="U45"/>
    </row>
    <row r="46" spans="2:21" x14ac:dyDescent="0.2">
      <c r="B46" s="996">
        <v>39</v>
      </c>
      <c r="C46" s="405">
        <v>39</v>
      </c>
      <c r="D46" s="406">
        <f>C46*100/$C$98</f>
        <v>0.26225539640911844</v>
      </c>
      <c r="E46" s="407">
        <v>37</v>
      </c>
      <c r="F46" s="406">
        <f>E46*100/$E$98</f>
        <v>0.28888194878201123</v>
      </c>
      <c r="G46" s="408">
        <v>35</v>
      </c>
      <c r="H46" s="406">
        <f>G46*100/$G$98</f>
        <v>0.30533019279420748</v>
      </c>
      <c r="I46" s="409">
        <v>121</v>
      </c>
      <c r="J46" s="410">
        <f>I46*100/$I$98</f>
        <v>2.6049515608180838</v>
      </c>
      <c r="K46" s="411">
        <v>115</v>
      </c>
      <c r="L46" s="412">
        <f>K46*100/$K$98</f>
        <v>2.7577937649880098</v>
      </c>
      <c r="M46" s="413">
        <v>93</v>
      </c>
      <c r="N46" s="414">
        <f>M46*100/$M$98</f>
        <v>2.6624677927283136</v>
      </c>
      <c r="O46" s="415">
        <v>160</v>
      </c>
      <c r="P46" s="416">
        <f>O46*100/$O$98</f>
        <v>0.81984013117442101</v>
      </c>
      <c r="Q46" s="417">
        <v>152</v>
      </c>
      <c r="R46" s="418">
        <f>Q46*100/$Q$98</f>
        <v>0.89527623983979265</v>
      </c>
      <c r="S46" s="419">
        <v>128</v>
      </c>
      <c r="T46" s="420">
        <f>S46*100/$S$98</f>
        <v>0.8558438085049479</v>
      </c>
      <c r="U46"/>
    </row>
    <row r="47" spans="2:21" x14ac:dyDescent="0.2">
      <c r="B47" s="994">
        <v>39</v>
      </c>
      <c r="C47" s="421">
        <v>38</v>
      </c>
      <c r="D47" s="422">
        <f>C47*100/$C$99</f>
        <v>0.29242016160061562</v>
      </c>
      <c r="E47" s="423">
        <v>36</v>
      </c>
      <c r="F47" s="422">
        <f>E47*100/$E$99</f>
        <v>0.2996005326231691</v>
      </c>
      <c r="G47" s="424">
        <v>34</v>
      </c>
      <c r="H47" s="422">
        <f>G47*100/$G$99</f>
        <v>0.2975929978118162</v>
      </c>
      <c r="I47" s="425">
        <v>117</v>
      </c>
      <c r="J47" s="426">
        <f>I47*100/$I$99</f>
        <v>2.6621160409556315</v>
      </c>
      <c r="K47" s="427">
        <v>111</v>
      </c>
      <c r="L47" s="428">
        <f>K47*100/$K$99</f>
        <v>2.761881064941528</v>
      </c>
      <c r="M47" s="429">
        <v>93</v>
      </c>
      <c r="N47" s="430">
        <f>M47*100/$M$99</f>
        <v>2.6678141135972462</v>
      </c>
      <c r="O47" s="431">
        <v>154</v>
      </c>
      <c r="P47" s="432">
        <f>O47*100/$O$99</f>
        <v>0.9033317691224777</v>
      </c>
      <c r="Q47" s="433">
        <v>146</v>
      </c>
      <c r="R47" s="434">
        <f>Q47*100/$Q$99</f>
        <v>0.92241597169572909</v>
      </c>
      <c r="S47" s="435">
        <v>127</v>
      </c>
      <c r="T47" s="436">
        <f>S47*100/$S$99</f>
        <v>0.85274961391257642</v>
      </c>
      <c r="U47"/>
    </row>
    <row r="48" spans="2:21" x14ac:dyDescent="0.2">
      <c r="B48" s="995">
        <v>40</v>
      </c>
      <c r="C48" s="437">
        <v>44</v>
      </c>
      <c r="D48" s="438">
        <f>C48*100/$C$98</f>
        <v>0.29587788312823615</v>
      </c>
      <c r="E48" s="439">
        <v>40</v>
      </c>
      <c r="F48" s="438">
        <f>E48*100/$E$98</f>
        <v>0.31230480949406619</v>
      </c>
      <c r="G48" s="440">
        <v>36</v>
      </c>
      <c r="H48" s="438">
        <f>G48*100/$G$98</f>
        <v>0.31405391258832765</v>
      </c>
      <c r="I48" s="441">
        <v>112</v>
      </c>
      <c r="J48" s="442">
        <f>I48*100/$I$98</f>
        <v>2.411194833153929</v>
      </c>
      <c r="K48" s="443">
        <v>103</v>
      </c>
      <c r="L48" s="444">
        <f>K48*100/$K$98</f>
        <v>2.4700239808153479</v>
      </c>
      <c r="M48" s="445">
        <v>84</v>
      </c>
      <c r="N48" s="446">
        <f>M48*100/$M$98</f>
        <v>2.4048096192384771</v>
      </c>
      <c r="O48" s="447">
        <v>156</v>
      </c>
      <c r="P48" s="448">
        <f>O48*100/$O$98</f>
        <v>0.79934412789506049</v>
      </c>
      <c r="Q48" s="449">
        <v>143</v>
      </c>
      <c r="R48" s="450">
        <f>Q48*100/$Q$98</f>
        <v>0.84226646248085757</v>
      </c>
      <c r="S48" s="451">
        <v>120</v>
      </c>
      <c r="T48" s="452">
        <f>S48*100/$S$98</f>
        <v>0.80235357047338862</v>
      </c>
      <c r="U48"/>
    </row>
    <row r="49" spans="2:21" x14ac:dyDescent="0.2">
      <c r="B49" s="994">
        <v>40</v>
      </c>
      <c r="C49" s="453">
        <v>43</v>
      </c>
      <c r="D49" s="454">
        <f>C49*100/$C$99</f>
        <v>0.33089649865332821</v>
      </c>
      <c r="E49" s="455">
        <v>39</v>
      </c>
      <c r="F49" s="454">
        <f>E49*100/$E$99</f>
        <v>0.32456724367509987</v>
      </c>
      <c r="G49" s="456">
        <v>36</v>
      </c>
      <c r="H49" s="454">
        <f>G49*100/$G$99</f>
        <v>0.31509846827133481</v>
      </c>
      <c r="I49" s="457">
        <v>104</v>
      </c>
      <c r="J49" s="458">
        <f>I49*100/$I$99</f>
        <v>2.3663253697383388</v>
      </c>
      <c r="K49" s="459">
        <v>98</v>
      </c>
      <c r="L49" s="460">
        <f>K49*100/$K$99</f>
        <v>2.4384175167952229</v>
      </c>
      <c r="M49" s="461">
        <v>84</v>
      </c>
      <c r="N49" s="462">
        <f>M49*100/$M$99</f>
        <v>2.4096385542168677</v>
      </c>
      <c r="O49" s="463">
        <v>146</v>
      </c>
      <c r="P49" s="464">
        <f>O49*100/$O$99</f>
        <v>0.85640544345377756</v>
      </c>
      <c r="Q49" s="465">
        <v>136</v>
      </c>
      <c r="R49" s="466">
        <f>Q49*100/$Q$99</f>
        <v>0.85923679555218602</v>
      </c>
      <c r="S49" s="467">
        <v>120</v>
      </c>
      <c r="T49" s="468">
        <f>S49*100/$S$99</f>
        <v>0.80574766668904851</v>
      </c>
      <c r="U49"/>
    </row>
    <row r="50" spans="2:21" x14ac:dyDescent="0.2">
      <c r="B50" s="996">
        <v>41</v>
      </c>
      <c r="C50" s="405">
        <v>31</v>
      </c>
      <c r="D50" s="406">
        <f>C50*100/$C$98</f>
        <v>0.20845941765853002</v>
      </c>
      <c r="E50" s="407">
        <v>27</v>
      </c>
      <c r="F50" s="406">
        <f>E50*100/$E$98</f>
        <v>0.2108057464084947</v>
      </c>
      <c r="G50" s="408">
        <v>20</v>
      </c>
      <c r="H50" s="406">
        <f>G50*100/$G$98</f>
        <v>0.17447439588240427</v>
      </c>
      <c r="I50" s="409">
        <v>123</v>
      </c>
      <c r="J50" s="410">
        <f>I50*100/$I$98</f>
        <v>2.6480086114101185</v>
      </c>
      <c r="K50" s="411">
        <v>111</v>
      </c>
      <c r="L50" s="412">
        <f>K50*100/$K$98</f>
        <v>2.6618705035971222</v>
      </c>
      <c r="M50" s="413">
        <v>98</v>
      </c>
      <c r="N50" s="414">
        <f>M50*100/$M$98</f>
        <v>2.8056112224448899</v>
      </c>
      <c r="O50" s="415">
        <v>154</v>
      </c>
      <c r="P50" s="416">
        <f>O50*100/$O$98</f>
        <v>0.78909612625538017</v>
      </c>
      <c r="Q50" s="417">
        <v>138</v>
      </c>
      <c r="R50" s="418">
        <f>Q50*100/$Q$98</f>
        <v>0.81281658617033803</v>
      </c>
      <c r="S50" s="419">
        <v>118</v>
      </c>
      <c r="T50" s="420">
        <f>S50*100/$S$98</f>
        <v>0.78898101096549877</v>
      </c>
      <c r="U50"/>
    </row>
    <row r="51" spans="2:21" x14ac:dyDescent="0.2">
      <c r="B51" s="994">
        <v>41</v>
      </c>
      <c r="C51" s="421">
        <v>30</v>
      </c>
      <c r="D51" s="422">
        <f>C51*100/$C$99</f>
        <v>0.2308580223162755</v>
      </c>
      <c r="E51" s="423">
        <v>27</v>
      </c>
      <c r="F51" s="422">
        <f>E51*100/$E$99</f>
        <v>0.22470039946737683</v>
      </c>
      <c r="G51" s="424">
        <v>20</v>
      </c>
      <c r="H51" s="422">
        <f>G51*100/$G$99</f>
        <v>0.17505470459518599</v>
      </c>
      <c r="I51" s="425">
        <v>117</v>
      </c>
      <c r="J51" s="426">
        <f>I51*100/$I$99</f>
        <v>2.6621160409556315</v>
      </c>
      <c r="K51" s="427">
        <v>108</v>
      </c>
      <c r="L51" s="428">
        <f>K51*100/$K$99</f>
        <v>2.6872356307539187</v>
      </c>
      <c r="M51" s="429">
        <v>98</v>
      </c>
      <c r="N51" s="430">
        <f>M51*100/$M$99</f>
        <v>2.8112449799196786</v>
      </c>
      <c r="O51" s="431">
        <v>144</v>
      </c>
      <c r="P51" s="432">
        <f>O51*100/$O$99</f>
        <v>0.84467386203660255</v>
      </c>
      <c r="Q51" s="433">
        <v>133</v>
      </c>
      <c r="R51" s="434">
        <f>Q51*100/$Q$99</f>
        <v>0.84028304270912302</v>
      </c>
      <c r="S51" s="435">
        <v>118</v>
      </c>
      <c r="T51" s="436">
        <f>S51*100/$S$99</f>
        <v>0.79231853891089776</v>
      </c>
      <c r="U51"/>
    </row>
    <row r="52" spans="2:21" x14ac:dyDescent="0.2">
      <c r="B52" s="995">
        <v>42</v>
      </c>
      <c r="C52" s="437">
        <v>32</v>
      </c>
      <c r="D52" s="438">
        <f>C52*100/$C$98</f>
        <v>0.21518391500235357</v>
      </c>
      <c r="E52" s="439">
        <v>31</v>
      </c>
      <c r="F52" s="438">
        <f>E52*100/$E$98</f>
        <v>0.24203622735790131</v>
      </c>
      <c r="G52" s="440">
        <v>27</v>
      </c>
      <c r="H52" s="438">
        <f>G52*100/$G$98</f>
        <v>0.23554043444124576</v>
      </c>
      <c r="I52" s="441">
        <v>99</v>
      </c>
      <c r="J52" s="442">
        <f>I52*100/$I$98</f>
        <v>2.1313240043057049</v>
      </c>
      <c r="K52" s="443">
        <v>92</v>
      </c>
      <c r="L52" s="444">
        <f>K52*100/$K$98</f>
        <v>2.2062350119904077</v>
      </c>
      <c r="M52" s="445">
        <v>77</v>
      </c>
      <c r="N52" s="446">
        <f>M52*100/$M$98</f>
        <v>2.2044088176352705</v>
      </c>
      <c r="O52" s="447">
        <v>131</v>
      </c>
      <c r="P52" s="448">
        <f>O52*100/$O$98</f>
        <v>0.67124410739905715</v>
      </c>
      <c r="Q52" s="449">
        <v>123</v>
      </c>
      <c r="R52" s="450">
        <f>Q52*100/$Q$98</f>
        <v>0.72446695723877963</v>
      </c>
      <c r="S52" s="451">
        <v>104</v>
      </c>
      <c r="T52" s="452">
        <f>S52*100/$S$98</f>
        <v>0.69537309441027018</v>
      </c>
      <c r="U52"/>
    </row>
    <row r="53" spans="2:21" x14ac:dyDescent="0.2">
      <c r="B53" s="994">
        <v>42</v>
      </c>
      <c r="C53" s="453">
        <v>32</v>
      </c>
      <c r="D53" s="454">
        <f>C53*100/$C$99</f>
        <v>0.24624855713736052</v>
      </c>
      <c r="E53" s="455">
        <v>31</v>
      </c>
      <c r="F53" s="454">
        <f>E53*100/$E$99</f>
        <v>0.25798934753661784</v>
      </c>
      <c r="G53" s="456">
        <v>27</v>
      </c>
      <c r="H53" s="454">
        <f>G53*100/$G$99</f>
        <v>0.23632385120350111</v>
      </c>
      <c r="I53" s="457">
        <v>95</v>
      </c>
      <c r="J53" s="458">
        <f>I53*100/$I$99</f>
        <v>2.1615472127417519</v>
      </c>
      <c r="K53" s="459">
        <v>91</v>
      </c>
      <c r="L53" s="460">
        <f>K53*100/$K$99</f>
        <v>2.2642448370241355</v>
      </c>
      <c r="M53" s="461">
        <v>77</v>
      </c>
      <c r="N53" s="462">
        <f>M53*100/$M$99</f>
        <v>2.2088353413654618</v>
      </c>
      <c r="O53" s="463">
        <v>125</v>
      </c>
      <c r="P53" s="464">
        <f>O53*100/$O$99</f>
        <v>0.73322383857343965</v>
      </c>
      <c r="Q53" s="465">
        <v>120</v>
      </c>
      <c r="R53" s="466">
        <f>Q53*100/$Q$99</f>
        <v>0.75815011372251706</v>
      </c>
      <c r="S53" s="467">
        <v>104</v>
      </c>
      <c r="T53" s="468">
        <f>S53*100/$S$99</f>
        <v>0.69831464446384206</v>
      </c>
      <c r="U53"/>
    </row>
    <row r="54" spans="2:21" x14ac:dyDescent="0.2">
      <c r="B54" s="996">
        <v>43</v>
      </c>
      <c r="C54" s="405">
        <v>28</v>
      </c>
      <c r="D54" s="406">
        <f>C54*100/$C$98</f>
        <v>0.18828592562705937</v>
      </c>
      <c r="E54" s="407">
        <v>25</v>
      </c>
      <c r="F54" s="406">
        <f>E54*100/$E$98</f>
        <v>0.19519050593379139</v>
      </c>
      <c r="G54" s="408">
        <v>22</v>
      </c>
      <c r="H54" s="406">
        <f>G54*100/$G$98</f>
        <v>0.19192183547064467</v>
      </c>
      <c r="I54" s="409">
        <v>88</v>
      </c>
      <c r="J54" s="410">
        <f>I54*100/$I$98</f>
        <v>1.8945102260495157</v>
      </c>
      <c r="K54" s="411">
        <v>79</v>
      </c>
      <c r="L54" s="412">
        <f>K54*100/$K$98</f>
        <v>1.894484412470024</v>
      </c>
      <c r="M54" s="413">
        <v>66</v>
      </c>
      <c r="N54" s="414">
        <f>M54*100/$M$98</f>
        <v>1.8894932722588034</v>
      </c>
      <c r="O54" s="415">
        <v>116</v>
      </c>
      <c r="P54" s="416">
        <f>O54*100/$O$98</f>
        <v>0.59438409510145518</v>
      </c>
      <c r="Q54" s="417">
        <v>104</v>
      </c>
      <c r="R54" s="418">
        <f>Q54*100/$Q$98</f>
        <v>0.61255742725880546</v>
      </c>
      <c r="S54" s="419">
        <v>88</v>
      </c>
      <c r="T54" s="420">
        <f>S54*100/$S$98</f>
        <v>0.58839261834715162</v>
      </c>
      <c r="U54"/>
    </row>
    <row r="55" spans="2:21" x14ac:dyDescent="0.2">
      <c r="B55" s="994">
        <v>43</v>
      </c>
      <c r="C55" s="421">
        <v>28</v>
      </c>
      <c r="D55" s="422">
        <f>C55*100/$C$99</f>
        <v>0.21546748749519046</v>
      </c>
      <c r="E55" s="423">
        <v>25</v>
      </c>
      <c r="F55" s="422">
        <f>E55*100/$E$99</f>
        <v>0.20805592543275633</v>
      </c>
      <c r="G55" s="424">
        <v>22</v>
      </c>
      <c r="H55" s="422">
        <f>G55*100/$G$99</f>
        <v>0.1925601750547046</v>
      </c>
      <c r="I55" s="425">
        <v>84</v>
      </c>
      <c r="J55" s="426">
        <f>I55*100/$I$99</f>
        <v>1.9112627986348123</v>
      </c>
      <c r="K55" s="427">
        <v>77</v>
      </c>
      <c r="L55" s="428">
        <f>K55*100/$K$99</f>
        <v>1.9158994774819607</v>
      </c>
      <c r="M55" s="429">
        <v>66</v>
      </c>
      <c r="N55" s="430">
        <f>M55*100/$M$99</f>
        <v>1.8932874354561102</v>
      </c>
      <c r="O55" s="431">
        <v>108</v>
      </c>
      <c r="P55" s="432">
        <f>O55*100/$O$99</f>
        <v>0.63350539652745186</v>
      </c>
      <c r="Q55" s="433">
        <v>101</v>
      </c>
      <c r="R55" s="434">
        <f>Q55*100/$Q$99</f>
        <v>0.63810967904978522</v>
      </c>
      <c r="S55" s="435">
        <v>88</v>
      </c>
      <c r="T55" s="436">
        <f>S55*100/$S$99</f>
        <v>0.59088162223863561</v>
      </c>
      <c r="U55"/>
    </row>
    <row r="56" spans="2:21" x14ac:dyDescent="0.2">
      <c r="B56" s="997">
        <v>44</v>
      </c>
      <c r="C56" s="437">
        <v>22</v>
      </c>
      <c r="D56" s="438">
        <f>C56*100/$C$98</f>
        <v>0.14793894156411808</v>
      </c>
      <c r="E56" s="439">
        <v>21</v>
      </c>
      <c r="F56" s="438">
        <f>E56*100/$E$98</f>
        <v>0.16396002498438475</v>
      </c>
      <c r="G56" s="440">
        <v>19</v>
      </c>
      <c r="H56" s="438">
        <f>G56*100/$G$98</f>
        <v>0.16575067608828403</v>
      </c>
      <c r="I56" s="441">
        <v>84</v>
      </c>
      <c r="J56" s="442">
        <f>I56*100/$I$98</f>
        <v>1.8083961248654468</v>
      </c>
      <c r="K56" s="443">
        <v>78</v>
      </c>
      <c r="L56" s="444">
        <f>K56*100/$K$98</f>
        <v>1.8705035971223021</v>
      </c>
      <c r="M56" s="445">
        <v>67</v>
      </c>
      <c r="N56" s="446">
        <f>M56*100/$M$98</f>
        <v>1.9181219582021185</v>
      </c>
      <c r="O56" s="447">
        <v>106</v>
      </c>
      <c r="P56" s="448">
        <f>O56*100/$O$98</f>
        <v>0.54314408690305394</v>
      </c>
      <c r="Q56" s="449">
        <v>99</v>
      </c>
      <c r="R56" s="450">
        <f>Q56*100/$Q$98</f>
        <v>0.58310755094828604</v>
      </c>
      <c r="S56" s="451">
        <v>86</v>
      </c>
      <c r="T56" s="452">
        <f>S56*100/$S$98</f>
        <v>0.57502005883926188</v>
      </c>
      <c r="U56"/>
    </row>
    <row r="57" spans="2:21" x14ac:dyDescent="0.2">
      <c r="B57" s="994">
        <v>44</v>
      </c>
      <c r="C57" s="453">
        <v>22</v>
      </c>
      <c r="D57" s="454">
        <f>C57*100/$C$99</f>
        <v>0.16929588303193535</v>
      </c>
      <c r="E57" s="455">
        <v>21</v>
      </c>
      <c r="F57" s="454">
        <f>E57*100/$E$99</f>
        <v>0.17476697736351532</v>
      </c>
      <c r="G57" s="456">
        <v>19</v>
      </c>
      <c r="H57" s="454">
        <f>G57*100/$G$99</f>
        <v>0.16630196936542668</v>
      </c>
      <c r="I57" s="457">
        <v>83</v>
      </c>
      <c r="J57" s="458">
        <f>I57*100/$I$99</f>
        <v>1.888509670079636</v>
      </c>
      <c r="K57" s="459">
        <v>77</v>
      </c>
      <c r="L57" s="460">
        <f>K57*100/$K$99</f>
        <v>1.9158994774819607</v>
      </c>
      <c r="M57" s="461">
        <v>67</v>
      </c>
      <c r="N57" s="462">
        <f>M57*100/$M$99</f>
        <v>1.9219736087205967</v>
      </c>
      <c r="O57" s="463">
        <v>103</v>
      </c>
      <c r="P57" s="464">
        <f>O57*100/$O$99</f>
        <v>0.60417644298451434</v>
      </c>
      <c r="Q57" s="465">
        <v>97</v>
      </c>
      <c r="R57" s="466">
        <f>Q57*100/$Q$99</f>
        <v>0.61283800859236792</v>
      </c>
      <c r="S57" s="467">
        <v>86</v>
      </c>
      <c r="T57" s="468">
        <f>S57*100/$S$99</f>
        <v>0.57745249446048474</v>
      </c>
      <c r="U57"/>
    </row>
    <row r="58" spans="2:21" x14ac:dyDescent="0.2">
      <c r="B58" s="996">
        <v>45</v>
      </c>
      <c r="C58" s="405">
        <v>31</v>
      </c>
      <c r="D58" s="406">
        <f>C58*100/$C$98</f>
        <v>0.20845941765853002</v>
      </c>
      <c r="E58" s="407">
        <v>29</v>
      </c>
      <c r="F58" s="406">
        <f>E58*100/$E$98</f>
        <v>0.22642098688319801</v>
      </c>
      <c r="G58" s="408">
        <v>29</v>
      </c>
      <c r="H58" s="406">
        <f>G58*100/$G$98</f>
        <v>0.25298787402948619</v>
      </c>
      <c r="I58" s="409">
        <v>78</v>
      </c>
      <c r="J58" s="410">
        <f>I58*100/$I$98</f>
        <v>1.6792249730893434</v>
      </c>
      <c r="K58" s="411">
        <v>73</v>
      </c>
      <c r="L58" s="412">
        <f>K58*100/$K$98</f>
        <v>1.750599520383693</v>
      </c>
      <c r="M58" s="413">
        <v>62</v>
      </c>
      <c r="N58" s="414">
        <f>M58*100/$M$98</f>
        <v>1.7749785284855426</v>
      </c>
      <c r="O58" s="415">
        <v>109</v>
      </c>
      <c r="P58" s="416">
        <f>O58*100/$O$98</f>
        <v>0.55851608936257435</v>
      </c>
      <c r="Q58" s="417">
        <v>102</v>
      </c>
      <c r="R58" s="418">
        <f>Q58*100/$Q$98</f>
        <v>0.60077747673459769</v>
      </c>
      <c r="S58" s="419">
        <v>91</v>
      </c>
      <c r="T58" s="420">
        <f>S58*100/$S$98</f>
        <v>0.60845145760898633</v>
      </c>
      <c r="U58"/>
    </row>
    <row r="59" spans="2:21" x14ac:dyDescent="0.2">
      <c r="B59" s="994">
        <v>45</v>
      </c>
      <c r="C59" s="421">
        <v>31</v>
      </c>
      <c r="D59" s="422">
        <f>C59*100/$C$99</f>
        <v>0.238553289726818</v>
      </c>
      <c r="E59" s="423">
        <v>29</v>
      </c>
      <c r="F59" s="422">
        <f>E59*100/$E$99</f>
        <v>0.24134487350199735</v>
      </c>
      <c r="G59" s="424">
        <v>29</v>
      </c>
      <c r="H59" s="422">
        <f>G59*100/$G$99</f>
        <v>0.25382932166301969</v>
      </c>
      <c r="I59" s="425">
        <v>72</v>
      </c>
      <c r="J59" s="426">
        <f>I59*100/$I$99</f>
        <v>1.6382252559726962</v>
      </c>
      <c r="K59" s="427">
        <v>68</v>
      </c>
      <c r="L59" s="428">
        <f>K59*100/$K$99</f>
        <v>1.6919631749191342</v>
      </c>
      <c r="M59" s="429">
        <v>62</v>
      </c>
      <c r="N59" s="430">
        <f>M59*100/$M$99</f>
        <v>1.7785427423981641</v>
      </c>
      <c r="O59" s="431">
        <v>103</v>
      </c>
      <c r="P59" s="432">
        <f>O59*100/$O$99</f>
        <v>0.60417644298451434</v>
      </c>
      <c r="Q59" s="433">
        <v>97</v>
      </c>
      <c r="R59" s="434">
        <f>Q59*100/$Q$99</f>
        <v>0.61283800859236792</v>
      </c>
      <c r="S59" s="435">
        <v>91</v>
      </c>
      <c r="T59" s="436">
        <f>S59*100/$S$99</f>
        <v>0.61102531390586179</v>
      </c>
      <c r="U59"/>
    </row>
    <row r="60" spans="2:21" x14ac:dyDescent="0.2">
      <c r="B60" s="995">
        <v>46</v>
      </c>
      <c r="C60" s="437">
        <v>35</v>
      </c>
      <c r="D60" s="438">
        <f>C60*100/$C$98</f>
        <v>0.23535740703382421</v>
      </c>
      <c r="E60" s="439">
        <v>31</v>
      </c>
      <c r="F60" s="438">
        <f>E60*100/$E$98</f>
        <v>0.24203622735790131</v>
      </c>
      <c r="G60" s="440">
        <v>30</v>
      </c>
      <c r="H60" s="438">
        <f>G60*100/$G$98</f>
        <v>0.26171159382360637</v>
      </c>
      <c r="I60" s="441">
        <v>88</v>
      </c>
      <c r="J60" s="442">
        <f>I60*100/$I$98</f>
        <v>1.8945102260495157</v>
      </c>
      <c r="K60" s="443">
        <v>84</v>
      </c>
      <c r="L60" s="444">
        <f>K60*100/$K$98</f>
        <v>2.014388489208633</v>
      </c>
      <c r="M60" s="445">
        <v>76</v>
      </c>
      <c r="N60" s="446">
        <f>M60*100/$M$98</f>
        <v>2.1757801316919552</v>
      </c>
      <c r="O60" s="447">
        <v>123</v>
      </c>
      <c r="P60" s="448">
        <f>O60*100/$O$98</f>
        <v>0.63025210084033612</v>
      </c>
      <c r="Q60" s="449">
        <v>115</v>
      </c>
      <c r="R60" s="450">
        <f>Q60*100/$Q$98</f>
        <v>0.67734715514194843</v>
      </c>
      <c r="S60" s="451">
        <v>106</v>
      </c>
      <c r="T60" s="452">
        <f>S60*100/$S$98</f>
        <v>0.70874565391815991</v>
      </c>
      <c r="U60"/>
    </row>
    <row r="61" spans="2:21" x14ac:dyDescent="0.2">
      <c r="B61" s="994">
        <v>46</v>
      </c>
      <c r="C61" s="453">
        <v>34</v>
      </c>
      <c r="D61" s="454">
        <f>C61*100/$C$99</f>
        <v>0.26163909195844554</v>
      </c>
      <c r="E61" s="455">
        <v>31</v>
      </c>
      <c r="F61" s="454">
        <f>E61*100/$E$99</f>
        <v>0.25798934753661784</v>
      </c>
      <c r="G61" s="456">
        <v>30</v>
      </c>
      <c r="H61" s="454">
        <f>G61*100/$G$99</f>
        <v>0.26258205689277897</v>
      </c>
      <c r="I61" s="457">
        <v>85</v>
      </c>
      <c r="J61" s="458">
        <f>I61*100/$I$99</f>
        <v>1.9340159271899886</v>
      </c>
      <c r="K61" s="459">
        <v>83</v>
      </c>
      <c r="L61" s="460">
        <f>K61*100/$K$99</f>
        <v>2.0651903458571783</v>
      </c>
      <c r="M61" s="461">
        <v>75</v>
      </c>
      <c r="N61" s="462">
        <f>M61*100/$M$99</f>
        <v>2.1514629948364887</v>
      </c>
      <c r="O61" s="463">
        <v>118</v>
      </c>
      <c r="P61" s="464">
        <f>O61*100/$O$99</f>
        <v>0.69216330361332712</v>
      </c>
      <c r="Q61" s="465">
        <v>113</v>
      </c>
      <c r="R61" s="466">
        <f>Q61*100/$Q$99</f>
        <v>0.71392469042203688</v>
      </c>
      <c r="S61" s="467">
        <v>105</v>
      </c>
      <c r="T61" s="468">
        <f>S61*100/$S$99</f>
        <v>0.70502920835291749</v>
      </c>
      <c r="U61"/>
    </row>
    <row r="62" spans="2:21" x14ac:dyDescent="0.2">
      <c r="B62" s="996">
        <v>47</v>
      </c>
      <c r="C62" s="405">
        <v>33</v>
      </c>
      <c r="D62" s="406">
        <f>C62*100/$C$98</f>
        <v>0.22190841234617711</v>
      </c>
      <c r="E62" s="407">
        <v>31</v>
      </c>
      <c r="F62" s="406">
        <f>E62*100/$E$98</f>
        <v>0.24203622735790131</v>
      </c>
      <c r="G62" s="408">
        <v>27</v>
      </c>
      <c r="H62" s="406">
        <f>G62*100/$G$98</f>
        <v>0.23554043444124576</v>
      </c>
      <c r="I62" s="409">
        <v>77</v>
      </c>
      <c r="J62" s="410">
        <f>I62*100/$I$98</f>
        <v>1.6576964477933263</v>
      </c>
      <c r="K62" s="411">
        <v>64</v>
      </c>
      <c r="L62" s="412">
        <f>K62*100/$K$98</f>
        <v>1.5347721822541966</v>
      </c>
      <c r="M62" s="413">
        <v>55</v>
      </c>
      <c r="N62" s="414">
        <f>M62*100/$M$98</f>
        <v>1.574577726882336</v>
      </c>
      <c r="O62" s="415">
        <v>110</v>
      </c>
      <c r="P62" s="416">
        <f>O62*100/$O$98</f>
        <v>0.56364009018241445</v>
      </c>
      <c r="Q62" s="417">
        <v>95</v>
      </c>
      <c r="R62" s="418">
        <f>Q62*100/$Q$98</f>
        <v>0.55954764989987038</v>
      </c>
      <c r="S62" s="419">
        <v>82</v>
      </c>
      <c r="T62" s="420">
        <f>S62*100/$S$98</f>
        <v>0.54827493982348219</v>
      </c>
      <c r="U62"/>
    </row>
    <row r="63" spans="2:21" x14ac:dyDescent="0.2">
      <c r="B63" s="994">
        <v>47</v>
      </c>
      <c r="C63" s="421">
        <v>32</v>
      </c>
      <c r="D63" s="422">
        <f>C63*100/$C$99</f>
        <v>0.24624855713736052</v>
      </c>
      <c r="E63" s="423">
        <v>30</v>
      </c>
      <c r="F63" s="422">
        <f>E63*100/$E$99</f>
        <v>0.24966711051930759</v>
      </c>
      <c r="G63" s="424">
        <v>27</v>
      </c>
      <c r="H63" s="422">
        <f>G63*100/$G$99</f>
        <v>0.23632385120350111</v>
      </c>
      <c r="I63" s="425">
        <v>75</v>
      </c>
      <c r="J63" s="426">
        <f>I63*100/$I$99</f>
        <v>1.7064846416382253</v>
      </c>
      <c r="K63" s="427">
        <v>63</v>
      </c>
      <c r="L63" s="428">
        <f>K63*100/$K$99</f>
        <v>1.5675541179397861</v>
      </c>
      <c r="M63" s="429">
        <v>55</v>
      </c>
      <c r="N63" s="430">
        <f>M63*100/$M$99</f>
        <v>1.5777395295467584</v>
      </c>
      <c r="O63" s="431">
        <v>104</v>
      </c>
      <c r="P63" s="432">
        <f>O63*100/$O$99</f>
        <v>0.61004223369310184</v>
      </c>
      <c r="Q63" s="433">
        <v>91</v>
      </c>
      <c r="R63" s="434">
        <f>Q63*100/$Q$99</f>
        <v>0.57493050290624215</v>
      </c>
      <c r="S63" s="435">
        <v>82</v>
      </c>
      <c r="T63" s="436">
        <f>S63*100/$S$99</f>
        <v>0.55059423890418313</v>
      </c>
      <c r="U63"/>
    </row>
    <row r="64" spans="2:21" x14ac:dyDescent="0.2">
      <c r="B64" s="995">
        <v>48</v>
      </c>
      <c r="C64" s="437">
        <v>26</v>
      </c>
      <c r="D64" s="438">
        <f>C64*100/$C$98</f>
        <v>0.17483693093941227</v>
      </c>
      <c r="E64" s="439">
        <v>24</v>
      </c>
      <c r="F64" s="438">
        <f>E64*100/$E$98</f>
        <v>0.18738288569643974</v>
      </c>
      <c r="G64" s="440">
        <v>22</v>
      </c>
      <c r="H64" s="438">
        <f>G64*100/$G$98</f>
        <v>0.19192183547064467</v>
      </c>
      <c r="I64" s="441">
        <v>65</v>
      </c>
      <c r="J64" s="442">
        <f>I64*100/$I$98</f>
        <v>1.3993541442411195</v>
      </c>
      <c r="K64" s="443">
        <v>59</v>
      </c>
      <c r="L64" s="444">
        <f>K64*100/$K$98</f>
        <v>1.4148681055155876</v>
      </c>
      <c r="M64" s="445">
        <v>49</v>
      </c>
      <c r="N64" s="446">
        <f>M64*100/$M$98</f>
        <v>1.402805611222445</v>
      </c>
      <c r="O64" s="447">
        <v>91</v>
      </c>
      <c r="P64" s="448">
        <f>O64*100/$O$98</f>
        <v>0.46628407460545196</v>
      </c>
      <c r="Q64" s="449">
        <v>83</v>
      </c>
      <c r="R64" s="450">
        <f>Q64*100/$Q$98</f>
        <v>0.48886794675462364</v>
      </c>
      <c r="S64" s="451">
        <v>71</v>
      </c>
      <c r="T64" s="452">
        <f>S64*100/$S$98</f>
        <v>0.47472586253008825</v>
      </c>
      <c r="U64"/>
    </row>
    <row r="65" spans="2:21" x14ac:dyDescent="0.2">
      <c r="B65" s="994">
        <v>48</v>
      </c>
      <c r="C65" s="453">
        <v>26</v>
      </c>
      <c r="D65" s="454">
        <f>C65*100/$C$99</f>
        <v>0.20007695267410541</v>
      </c>
      <c r="E65" s="455">
        <v>24</v>
      </c>
      <c r="F65" s="454">
        <f>E65*100/$E$99</f>
        <v>0.19973368841544606</v>
      </c>
      <c r="G65" s="456">
        <v>22</v>
      </c>
      <c r="H65" s="454">
        <f>G65*100/$G$99</f>
        <v>0.1925601750547046</v>
      </c>
      <c r="I65" s="457">
        <v>61</v>
      </c>
      <c r="J65" s="458">
        <f>I65*100/$I$99</f>
        <v>1.3879408418657566</v>
      </c>
      <c r="K65" s="459">
        <v>57</v>
      </c>
      <c r="L65" s="460">
        <f>K65*100/$K$99</f>
        <v>1.4182632495645684</v>
      </c>
      <c r="M65" s="461">
        <v>49</v>
      </c>
      <c r="N65" s="462">
        <f>M65*100/$M$99</f>
        <v>1.4056224899598393</v>
      </c>
      <c r="O65" s="463">
        <v>86</v>
      </c>
      <c r="P65" s="464">
        <f>O65*100/$O$99</f>
        <v>0.50445800093852655</v>
      </c>
      <c r="Q65" s="465">
        <v>80</v>
      </c>
      <c r="R65" s="466">
        <f>Q65*100/$Q$99</f>
        <v>0.50543340914834467</v>
      </c>
      <c r="S65" s="467">
        <v>71</v>
      </c>
      <c r="T65" s="468">
        <f>S65*100/$S$99</f>
        <v>0.47673403612435372</v>
      </c>
      <c r="U65"/>
    </row>
    <row r="66" spans="2:21" x14ac:dyDescent="0.2">
      <c r="B66" s="996">
        <v>49</v>
      </c>
      <c r="C66" s="405">
        <v>25</v>
      </c>
      <c r="D66" s="406">
        <f>C66*100/$C$98</f>
        <v>0.16811243359558872</v>
      </c>
      <c r="E66" s="407">
        <v>21</v>
      </c>
      <c r="F66" s="406">
        <f>E66*100/$E$98</f>
        <v>0.16396002498438475</v>
      </c>
      <c r="G66" s="408">
        <v>19</v>
      </c>
      <c r="H66" s="406">
        <f>G66*100/$G$98</f>
        <v>0.16575067608828403</v>
      </c>
      <c r="I66" s="409">
        <v>52</v>
      </c>
      <c r="J66" s="410">
        <f>I66*100/$I$98</f>
        <v>1.1194833153928956</v>
      </c>
      <c r="K66" s="411">
        <v>53</v>
      </c>
      <c r="L66" s="412">
        <f>K66*100/$K$98</f>
        <v>1.2709832134292567</v>
      </c>
      <c r="M66" s="413">
        <v>46</v>
      </c>
      <c r="N66" s="414">
        <f>M66*100/$M$98</f>
        <v>1.3169195533924993</v>
      </c>
      <c r="O66" s="415">
        <v>77</v>
      </c>
      <c r="P66" s="416">
        <f>O66*100/$O$98</f>
        <v>0.39454806312769009</v>
      </c>
      <c r="Q66" s="417">
        <v>74</v>
      </c>
      <c r="R66" s="418">
        <f>Q66*100/$Q$98</f>
        <v>0.43585816939568855</v>
      </c>
      <c r="S66" s="419">
        <v>65</v>
      </c>
      <c r="T66" s="420">
        <f>S66*100/$S$98</f>
        <v>0.43460818400641882</v>
      </c>
      <c r="U66"/>
    </row>
    <row r="67" spans="2:21" x14ac:dyDescent="0.2">
      <c r="B67" s="994">
        <v>49</v>
      </c>
      <c r="C67" s="421">
        <v>25</v>
      </c>
      <c r="D67" s="422">
        <f>C67*100/$C$99</f>
        <v>0.19238168526356292</v>
      </c>
      <c r="E67" s="423">
        <v>21</v>
      </c>
      <c r="F67" s="422">
        <f>E67*100/$E$99</f>
        <v>0.17476697736351532</v>
      </c>
      <c r="G67" s="424">
        <v>19</v>
      </c>
      <c r="H67" s="422">
        <f>G67*100/$G$99</f>
        <v>0.16630196936542668</v>
      </c>
      <c r="I67" s="425">
        <v>51</v>
      </c>
      <c r="J67" s="426">
        <f>I67*100/$I$99</f>
        <v>1.1604095563139931</v>
      </c>
      <c r="K67" s="427">
        <v>52</v>
      </c>
      <c r="L67" s="428">
        <f>K67*100/$K$99</f>
        <v>1.2938541925852203</v>
      </c>
      <c r="M67" s="429">
        <v>46</v>
      </c>
      <c r="N67" s="430">
        <f>M67*100/$M$99</f>
        <v>1.3195639701663797</v>
      </c>
      <c r="O67" s="431">
        <v>74</v>
      </c>
      <c r="P67" s="432">
        <f>O67*100/$O$99</f>
        <v>0.43406851243547628</v>
      </c>
      <c r="Q67" s="433">
        <v>72</v>
      </c>
      <c r="R67" s="434">
        <f>Q67*100/$Q$99</f>
        <v>0.45489006823351025</v>
      </c>
      <c r="S67" s="435">
        <v>64</v>
      </c>
      <c r="T67" s="436">
        <f>S67*100/$S$99</f>
        <v>0.42973208890082587</v>
      </c>
      <c r="U67"/>
    </row>
    <row r="68" spans="2:21" x14ac:dyDescent="0.2">
      <c r="B68" s="995">
        <v>50</v>
      </c>
      <c r="C68" s="437">
        <v>11</v>
      </c>
      <c r="D68" s="438">
        <f>C68*100/$C$98</f>
        <v>7.3969470782059038E-2</v>
      </c>
      <c r="E68" s="439">
        <v>7</v>
      </c>
      <c r="F68" s="438">
        <f>E68*100/$E$98</f>
        <v>5.4653341661461588E-2</v>
      </c>
      <c r="G68" s="440">
        <v>6</v>
      </c>
      <c r="H68" s="438">
        <f>G68*100/$G$98</f>
        <v>5.2342318764721278E-2</v>
      </c>
      <c r="I68" s="441">
        <v>38</v>
      </c>
      <c r="J68" s="442">
        <f>I68*100/$I$98</f>
        <v>0.81808396124865446</v>
      </c>
      <c r="K68" s="443">
        <v>38</v>
      </c>
      <c r="L68" s="444">
        <f>K68*100/$K$98</f>
        <v>0.91127098321342925</v>
      </c>
      <c r="M68" s="445">
        <v>35</v>
      </c>
      <c r="N68" s="446">
        <f>M68*100/$M$98</f>
        <v>1.002004008016032</v>
      </c>
      <c r="O68" s="447">
        <v>49</v>
      </c>
      <c r="P68" s="448">
        <f>O68*100/$O$98</f>
        <v>0.25107604017216645</v>
      </c>
      <c r="Q68" s="449">
        <v>45</v>
      </c>
      <c r="R68" s="450">
        <f>Q68*100/$Q$98</f>
        <v>0.26504888679467548</v>
      </c>
      <c r="S68" s="451">
        <v>41</v>
      </c>
      <c r="T68" s="452">
        <f>S68*100/$S$98</f>
        <v>0.27413746991174109</v>
      </c>
      <c r="U68"/>
    </row>
    <row r="69" spans="2:21" x14ac:dyDescent="0.2">
      <c r="B69" s="994">
        <v>50</v>
      </c>
      <c r="C69" s="453">
        <v>11</v>
      </c>
      <c r="D69" s="454">
        <f>C69*100/$C$99</f>
        <v>8.4647941515967676E-2</v>
      </c>
      <c r="E69" s="455">
        <v>7</v>
      </c>
      <c r="F69" s="454">
        <f>E69*100/$E$99</f>
        <v>5.8255659121171768E-2</v>
      </c>
      <c r="G69" s="456">
        <v>6</v>
      </c>
      <c r="H69" s="454">
        <f>G69*100/$G$99</f>
        <v>5.2516411378555797E-2</v>
      </c>
      <c r="I69" s="457">
        <v>37</v>
      </c>
      <c r="J69" s="458">
        <f>I69*100/$I$99</f>
        <v>0.84186575654152451</v>
      </c>
      <c r="K69" s="459">
        <v>37</v>
      </c>
      <c r="L69" s="460">
        <f>K69*100/$K$99</f>
        <v>0.92062702164717591</v>
      </c>
      <c r="M69" s="461">
        <v>35</v>
      </c>
      <c r="N69" s="462">
        <f>M69*100/$M$99</f>
        <v>1.0040160642570282</v>
      </c>
      <c r="O69" s="463">
        <v>46</v>
      </c>
      <c r="P69" s="464">
        <f>O69*100/$O$99</f>
        <v>0.26982637259502579</v>
      </c>
      <c r="Q69" s="465">
        <v>43</v>
      </c>
      <c r="R69" s="466">
        <f>Q69*100/$Q$99</f>
        <v>0.27167045741723528</v>
      </c>
      <c r="S69" s="467">
        <v>41</v>
      </c>
      <c r="T69" s="468">
        <f>S69*100/$S$99</f>
        <v>0.27529711945209157</v>
      </c>
      <c r="U69"/>
    </row>
    <row r="70" spans="2:21" x14ac:dyDescent="0.2">
      <c r="B70" s="996">
        <v>51</v>
      </c>
      <c r="C70" s="405">
        <v>13</v>
      </c>
      <c r="D70" s="406">
        <f>C70*100/$C$98</f>
        <v>8.7418465469706136E-2</v>
      </c>
      <c r="E70" s="407">
        <v>11</v>
      </c>
      <c r="F70" s="406">
        <f>E70*100/$E$98</f>
        <v>8.5883822610868202E-2</v>
      </c>
      <c r="G70" s="408">
        <v>11</v>
      </c>
      <c r="H70" s="406">
        <f>G70*100/$G$98</f>
        <v>9.5960917735322337E-2</v>
      </c>
      <c r="I70" s="409">
        <v>36</v>
      </c>
      <c r="J70" s="410">
        <f>I70*100/$I$98</f>
        <v>0.77502691065661999</v>
      </c>
      <c r="K70" s="411">
        <v>33</v>
      </c>
      <c r="L70" s="412">
        <f>K70*100/$K$98</f>
        <v>0.79136690647482011</v>
      </c>
      <c r="M70" s="413">
        <v>28</v>
      </c>
      <c r="N70" s="414">
        <f>M70*100/$M$98</f>
        <v>0.80160320641282568</v>
      </c>
      <c r="O70" s="415">
        <v>49</v>
      </c>
      <c r="P70" s="416">
        <f>O70*100/$O$98</f>
        <v>0.25107604017216645</v>
      </c>
      <c r="Q70" s="417">
        <v>44</v>
      </c>
      <c r="R70" s="418">
        <f>Q70*100/$Q$98</f>
        <v>0.25915891153257159</v>
      </c>
      <c r="S70" s="419">
        <v>39</v>
      </c>
      <c r="T70" s="420">
        <f>S70*100/$S$98</f>
        <v>0.2607649104038513</v>
      </c>
      <c r="U70"/>
    </row>
    <row r="71" spans="2:21" x14ac:dyDescent="0.2">
      <c r="B71" s="994">
        <v>51</v>
      </c>
      <c r="C71" s="421">
        <v>13</v>
      </c>
      <c r="D71" s="422">
        <f>C71*100/$C$99</f>
        <v>0.10003847633705271</v>
      </c>
      <c r="E71" s="423">
        <v>11</v>
      </c>
      <c r="F71" s="422">
        <f>E71*100/$E$99</f>
        <v>9.1544607190412783E-2</v>
      </c>
      <c r="G71" s="424">
        <v>11</v>
      </c>
      <c r="H71" s="422">
        <f>G71*100/$G$99</f>
        <v>9.6280087527352301E-2</v>
      </c>
      <c r="I71" s="425">
        <v>33</v>
      </c>
      <c r="J71" s="426">
        <f>I71*100/$I$99</f>
        <v>0.75085324232081907</v>
      </c>
      <c r="K71" s="427">
        <v>31</v>
      </c>
      <c r="L71" s="428">
        <f>K71*100/$K$99</f>
        <v>0.77133615327195815</v>
      </c>
      <c r="M71" s="429">
        <v>27</v>
      </c>
      <c r="N71" s="430">
        <f>M71*100/$M$99</f>
        <v>0.77452667814113596</v>
      </c>
      <c r="O71" s="431">
        <v>46</v>
      </c>
      <c r="P71" s="432">
        <f>O71*100/$O$99</f>
        <v>0.26982637259502579</v>
      </c>
      <c r="Q71" s="433">
        <v>42</v>
      </c>
      <c r="R71" s="434">
        <f>Q71*100/$Q$99</f>
        <v>0.26535253980288098</v>
      </c>
      <c r="S71" s="435">
        <v>38</v>
      </c>
      <c r="T71" s="436">
        <f>S71*100/$S$99</f>
        <v>0.25515342778486538</v>
      </c>
      <c r="U71"/>
    </row>
    <row r="72" spans="2:21" x14ac:dyDescent="0.2">
      <c r="B72" s="995">
        <v>52</v>
      </c>
      <c r="C72" s="437">
        <v>9</v>
      </c>
      <c r="D72" s="438">
        <f>C72*100/$C$98</f>
        <v>6.052047609441194E-2</v>
      </c>
      <c r="E72" s="439">
        <v>9</v>
      </c>
      <c r="F72" s="438">
        <f>E72*100/$E$98</f>
        <v>7.0268582136164895E-2</v>
      </c>
      <c r="G72" s="440">
        <v>8</v>
      </c>
      <c r="H72" s="438">
        <f>G72*100/$G$98</f>
        <v>6.9789758352961709E-2</v>
      </c>
      <c r="I72" s="441">
        <v>22</v>
      </c>
      <c r="J72" s="442">
        <f>I72*100/$I$98</f>
        <v>0.47362755651237892</v>
      </c>
      <c r="K72" s="443">
        <v>21</v>
      </c>
      <c r="L72" s="444">
        <f>K72*100/$K$98</f>
        <v>0.50359712230215825</v>
      </c>
      <c r="M72" s="445">
        <v>15</v>
      </c>
      <c r="N72" s="446">
        <f>M72*100/$M$98</f>
        <v>0.42943028914972803</v>
      </c>
      <c r="O72" s="447">
        <v>31</v>
      </c>
      <c r="P72" s="448">
        <f>O72*100/$O$98</f>
        <v>0.15884402541504405</v>
      </c>
      <c r="Q72" s="449">
        <v>30</v>
      </c>
      <c r="R72" s="450">
        <f>Q72*100/$Q$98</f>
        <v>0.17669925786311697</v>
      </c>
      <c r="S72" s="451">
        <v>23</v>
      </c>
      <c r="T72" s="452">
        <f>S72*100/$S$98</f>
        <v>0.15378443434073283</v>
      </c>
      <c r="U72"/>
    </row>
    <row r="73" spans="2:21" x14ac:dyDescent="0.2">
      <c r="B73" s="994">
        <v>52</v>
      </c>
      <c r="C73" s="453">
        <v>9</v>
      </c>
      <c r="D73" s="454">
        <f>C73*100/$C$99</f>
        <v>6.9257406694882645E-2</v>
      </c>
      <c r="E73" s="455">
        <v>9</v>
      </c>
      <c r="F73" s="454">
        <f>E73*100/$E$99</f>
        <v>7.4900133155792276E-2</v>
      </c>
      <c r="G73" s="456">
        <v>8</v>
      </c>
      <c r="H73" s="454">
        <f>G73*100/$G$99</f>
        <v>7.0021881838074396E-2</v>
      </c>
      <c r="I73" s="457">
        <v>21</v>
      </c>
      <c r="J73" s="458">
        <f>I73*100/$I$99</f>
        <v>0.47781569965870307</v>
      </c>
      <c r="K73" s="459">
        <v>21</v>
      </c>
      <c r="L73" s="460">
        <f>K73*100/$K$99</f>
        <v>0.52251803931326202</v>
      </c>
      <c r="M73" s="461">
        <v>15</v>
      </c>
      <c r="N73" s="462">
        <f>M73*100/$M$99</f>
        <v>0.43029259896729777</v>
      </c>
      <c r="O73" s="463">
        <v>30</v>
      </c>
      <c r="P73" s="464">
        <f>O73*100/$O$99</f>
        <v>0.17597372125762553</v>
      </c>
      <c r="Q73" s="465">
        <v>30</v>
      </c>
      <c r="R73" s="466">
        <f>Q73*100/$Q$99</f>
        <v>0.18953752843062927</v>
      </c>
      <c r="S73" s="467">
        <v>23</v>
      </c>
      <c r="T73" s="468">
        <f>S73*100/$S$99</f>
        <v>0.1544349694487343</v>
      </c>
      <c r="U73"/>
    </row>
    <row r="74" spans="2:21" x14ac:dyDescent="0.2">
      <c r="B74" s="996">
        <v>53</v>
      </c>
      <c r="C74" s="405">
        <v>6</v>
      </c>
      <c r="D74" s="406">
        <f>C74*100/$C$98</f>
        <v>4.0346984062941293E-2</v>
      </c>
      <c r="E74" s="407">
        <v>5</v>
      </c>
      <c r="F74" s="406">
        <f>E74*100/$E$98</f>
        <v>3.9038101186758274E-2</v>
      </c>
      <c r="G74" s="408">
        <v>5</v>
      </c>
      <c r="H74" s="406">
        <f>G74*100/$G$98</f>
        <v>4.3618598970601066E-2</v>
      </c>
      <c r="I74" s="409">
        <v>13</v>
      </c>
      <c r="J74" s="410">
        <f>I74*100/$I$98</f>
        <v>0.2798708288482239</v>
      </c>
      <c r="K74" s="411">
        <v>12</v>
      </c>
      <c r="L74" s="412">
        <f>K74*100/$K$98</f>
        <v>0.28776978417266186</v>
      </c>
      <c r="M74" s="413">
        <v>9</v>
      </c>
      <c r="N74" s="414">
        <f>M74*100/$M$98</f>
        <v>0.25765817348983683</v>
      </c>
      <c r="O74" s="415">
        <v>19</v>
      </c>
      <c r="P74" s="416">
        <f>O74*100/$O$98</f>
        <v>9.7356015576962496E-2</v>
      </c>
      <c r="Q74" s="417">
        <v>17</v>
      </c>
      <c r="R74" s="418">
        <f>Q74*100/$Q$98</f>
        <v>0.10012957945576628</v>
      </c>
      <c r="S74" s="419">
        <v>14</v>
      </c>
      <c r="T74" s="420">
        <f>S74*100/$S$98</f>
        <v>9.3607916555228668E-2</v>
      </c>
      <c r="U74"/>
    </row>
    <row r="75" spans="2:21" x14ac:dyDescent="0.2">
      <c r="B75" s="994">
        <v>53</v>
      </c>
      <c r="C75" s="421">
        <v>6</v>
      </c>
      <c r="D75" s="422">
        <f>C75*100/$C$99</f>
        <v>4.6171604463255099E-2</v>
      </c>
      <c r="E75" s="423">
        <v>5</v>
      </c>
      <c r="F75" s="422">
        <f>E75*100/$E$99</f>
        <v>4.1611185086551268E-2</v>
      </c>
      <c r="G75" s="424">
        <v>5</v>
      </c>
      <c r="H75" s="422">
        <f>G75*100/$G$99</f>
        <v>4.3763676148796497E-2</v>
      </c>
      <c r="I75" s="425">
        <v>13</v>
      </c>
      <c r="J75" s="426">
        <f>I75*100/$I$99</f>
        <v>0.29579067121729236</v>
      </c>
      <c r="K75" s="427">
        <v>12</v>
      </c>
      <c r="L75" s="428">
        <f>K75*100/$K$99</f>
        <v>0.29858173675043542</v>
      </c>
      <c r="M75" s="429">
        <v>9</v>
      </c>
      <c r="N75" s="430">
        <f>M75*100/$M$99</f>
        <v>0.25817555938037867</v>
      </c>
      <c r="O75" s="431">
        <v>19</v>
      </c>
      <c r="P75" s="432">
        <f>O75*100/$O$99</f>
        <v>0.11145002346316284</v>
      </c>
      <c r="Q75" s="433">
        <v>17</v>
      </c>
      <c r="R75" s="434">
        <f>Q75*100/$Q$99</f>
        <v>0.10740459944402325</v>
      </c>
      <c r="S75" s="435">
        <v>14</v>
      </c>
      <c r="T75" s="436">
        <f>S75*100/$S$99</f>
        <v>9.4003894447055661E-2</v>
      </c>
      <c r="U75"/>
    </row>
    <row r="76" spans="2:21" x14ac:dyDescent="0.2">
      <c r="B76" s="995">
        <v>54</v>
      </c>
      <c r="C76" s="437">
        <v>3</v>
      </c>
      <c r="D76" s="438">
        <f>C76*100/$C$98</f>
        <v>2.0173492031470647E-2</v>
      </c>
      <c r="E76" s="439">
        <v>3</v>
      </c>
      <c r="F76" s="438">
        <f>E76*100/$E$98</f>
        <v>2.3422860712054967E-2</v>
      </c>
      <c r="G76" s="440">
        <v>3</v>
      </c>
      <c r="H76" s="438">
        <f>G76*100/$G$98</f>
        <v>2.6171159382360639E-2</v>
      </c>
      <c r="I76" s="441">
        <v>11</v>
      </c>
      <c r="J76" s="442">
        <f>I76*100/$I$98</f>
        <v>0.23681377825618946</v>
      </c>
      <c r="K76" s="443">
        <v>9</v>
      </c>
      <c r="L76" s="444">
        <f>K76*100/$K$98</f>
        <v>0.21582733812949639</v>
      </c>
      <c r="M76" s="445">
        <v>9</v>
      </c>
      <c r="N76" s="446">
        <f>M76*100/$M$98</f>
        <v>0.25765817348983683</v>
      </c>
      <c r="O76" s="447">
        <v>14</v>
      </c>
      <c r="P76" s="448">
        <f>O76*100/$O$98</f>
        <v>7.1736011477761832E-2</v>
      </c>
      <c r="Q76" s="449">
        <v>12</v>
      </c>
      <c r="R76" s="450">
        <f>Q76*100/$Q$98</f>
        <v>7.0679703145246783E-2</v>
      </c>
      <c r="S76" s="451">
        <v>12</v>
      </c>
      <c r="T76" s="452">
        <f>S76*100/$S$98</f>
        <v>8.0235357047338862E-2</v>
      </c>
      <c r="U76"/>
    </row>
    <row r="77" spans="2:21" x14ac:dyDescent="0.2">
      <c r="B77" s="994">
        <v>54</v>
      </c>
      <c r="C77" s="453">
        <v>3</v>
      </c>
      <c r="D77" s="454">
        <f>C77*100/$C$99</f>
        <v>2.3085802231627549E-2</v>
      </c>
      <c r="E77" s="455">
        <v>3</v>
      </c>
      <c r="F77" s="454">
        <f>E77*100/$E$99</f>
        <v>2.4966711051930757E-2</v>
      </c>
      <c r="G77" s="456">
        <v>3</v>
      </c>
      <c r="H77" s="454">
        <f>G77*100/$G$99</f>
        <v>2.6258205689277898E-2</v>
      </c>
      <c r="I77" s="457">
        <v>11</v>
      </c>
      <c r="J77" s="458">
        <f>I77*100/$I$99</f>
        <v>0.25028441410693969</v>
      </c>
      <c r="K77" s="459">
        <v>9</v>
      </c>
      <c r="L77" s="460">
        <f>K77*100/$K$99</f>
        <v>0.22393630256282657</v>
      </c>
      <c r="M77" s="461">
        <v>9</v>
      </c>
      <c r="N77" s="462">
        <f>M77*100/$M$99</f>
        <v>0.25817555938037867</v>
      </c>
      <c r="O77" s="463">
        <v>14</v>
      </c>
      <c r="P77" s="464">
        <f>O77*100/$O$99</f>
        <v>8.2121069920225248E-2</v>
      </c>
      <c r="Q77" s="465">
        <v>12</v>
      </c>
      <c r="R77" s="466">
        <f>Q77*100/$Q$99</f>
        <v>7.5815011372251703E-2</v>
      </c>
      <c r="S77" s="467">
        <v>12</v>
      </c>
      <c r="T77" s="468">
        <f>S77*100/$S$99</f>
        <v>8.0574766668904854E-2</v>
      </c>
      <c r="U77"/>
    </row>
    <row r="78" spans="2:21" x14ac:dyDescent="0.2">
      <c r="B78" s="996">
        <v>55</v>
      </c>
      <c r="C78" s="405">
        <v>3</v>
      </c>
      <c r="D78" s="406">
        <f>C78*100/$C$98</f>
        <v>2.0173492031470647E-2</v>
      </c>
      <c r="E78" s="407">
        <v>3</v>
      </c>
      <c r="F78" s="406">
        <f>E78*100/$E$98</f>
        <v>2.3422860712054967E-2</v>
      </c>
      <c r="G78" s="408">
        <v>3</v>
      </c>
      <c r="H78" s="406">
        <f>G78*100/$G$98</f>
        <v>2.6171159382360639E-2</v>
      </c>
      <c r="I78" s="409">
        <v>8</v>
      </c>
      <c r="J78" s="410">
        <f>I78*100/$I$98</f>
        <v>0.17222820236813779</v>
      </c>
      <c r="K78" s="411">
        <v>7</v>
      </c>
      <c r="L78" s="412">
        <f>K78*100/$K$98</f>
        <v>0.16786570743405277</v>
      </c>
      <c r="M78" s="413">
        <v>6</v>
      </c>
      <c r="N78" s="414">
        <f>M78*100/$M$98</f>
        <v>0.1717721156598912</v>
      </c>
      <c r="O78" s="415">
        <v>11</v>
      </c>
      <c r="P78" s="416">
        <f>O78*100/$O$98</f>
        <v>5.6364009018241443E-2</v>
      </c>
      <c r="Q78" s="417">
        <v>10</v>
      </c>
      <c r="R78" s="418">
        <f>Q78*100/$Q$98</f>
        <v>5.8899752621038991E-2</v>
      </c>
      <c r="S78" s="419">
        <v>9</v>
      </c>
      <c r="T78" s="420">
        <f>S78*100/$S$98</f>
        <v>6.0176517785504147E-2</v>
      </c>
      <c r="U78"/>
    </row>
    <row r="79" spans="2:21" x14ac:dyDescent="0.2">
      <c r="B79" s="994">
        <v>55</v>
      </c>
      <c r="C79" s="421">
        <v>3</v>
      </c>
      <c r="D79" s="422">
        <f>C79*100/$C$99</f>
        <v>2.3085802231627549E-2</v>
      </c>
      <c r="E79" s="423">
        <v>3</v>
      </c>
      <c r="F79" s="422">
        <f>E79*100/$E$99</f>
        <v>2.4966711051930757E-2</v>
      </c>
      <c r="G79" s="424">
        <v>3</v>
      </c>
      <c r="H79" s="422">
        <f>G79*100/$G$99</f>
        <v>2.6258205689277898E-2</v>
      </c>
      <c r="I79" s="425">
        <v>8</v>
      </c>
      <c r="J79" s="426">
        <f>I79*100/$I$99</f>
        <v>0.18202502844141069</v>
      </c>
      <c r="K79" s="427">
        <v>7</v>
      </c>
      <c r="L79" s="428">
        <f>K79*100/$K$99</f>
        <v>0.17417267977108733</v>
      </c>
      <c r="M79" s="429">
        <v>6</v>
      </c>
      <c r="N79" s="430">
        <f>M79*100/$M$99</f>
        <v>0.1721170395869191</v>
      </c>
      <c r="O79" s="431">
        <v>11</v>
      </c>
      <c r="P79" s="432">
        <f>O79*100/$O$99</f>
        <v>6.4523697794462695E-2</v>
      </c>
      <c r="Q79" s="433">
        <v>10</v>
      </c>
      <c r="R79" s="434">
        <f>Q79*100/$Q$99</f>
        <v>6.3179176143543084E-2</v>
      </c>
      <c r="S79" s="435">
        <v>9</v>
      </c>
      <c r="T79" s="436">
        <f>S79*100/$S$99</f>
        <v>6.0431075001678644E-2</v>
      </c>
      <c r="U79"/>
    </row>
    <row r="80" spans="2:21" x14ac:dyDescent="0.2">
      <c r="B80" s="995">
        <v>56</v>
      </c>
      <c r="C80" s="469">
        <v>5</v>
      </c>
      <c r="D80" s="470">
        <f>C80*100/$C$98</f>
        <v>3.3622486719117745E-2</v>
      </c>
      <c r="E80" s="471">
        <v>5</v>
      </c>
      <c r="F80" s="470">
        <f>E80*100/$E$98</f>
        <v>3.9038101186758274E-2</v>
      </c>
      <c r="G80" s="472">
        <v>5</v>
      </c>
      <c r="H80" s="470">
        <f>G80*100/$G$98</f>
        <v>4.3618598970601066E-2</v>
      </c>
      <c r="I80" s="473">
        <v>5</v>
      </c>
      <c r="J80" s="474">
        <f>I80*100/$I$98</f>
        <v>0.10764262648008611</v>
      </c>
      <c r="K80" s="475">
        <v>5</v>
      </c>
      <c r="L80" s="476">
        <f>K80*100/$K$98</f>
        <v>0.11990407673860912</v>
      </c>
      <c r="M80" s="477">
        <v>5</v>
      </c>
      <c r="N80" s="478">
        <f>M80*100/$M$98</f>
        <v>0.14314342971657601</v>
      </c>
      <c r="O80" s="479">
        <v>10</v>
      </c>
      <c r="P80" s="480">
        <f>O80*100/$O$98</f>
        <v>5.1240008198401313E-2</v>
      </c>
      <c r="Q80" s="481">
        <v>10</v>
      </c>
      <c r="R80" s="482">
        <f>Q80*100/$Q$98</f>
        <v>5.8899752621038991E-2</v>
      </c>
      <c r="S80" s="483">
        <v>10</v>
      </c>
      <c r="T80" s="484">
        <f>S80*100/$S$98</f>
        <v>6.6862797539449056E-2</v>
      </c>
      <c r="U80"/>
    </row>
    <row r="81" spans="2:21" x14ac:dyDescent="0.2">
      <c r="B81" s="994">
        <v>56</v>
      </c>
      <c r="C81" s="453">
        <v>5</v>
      </c>
      <c r="D81" s="454">
        <f>C81*100/$C$99</f>
        <v>3.8476337052712584E-2</v>
      </c>
      <c r="E81" s="455">
        <v>5</v>
      </c>
      <c r="F81" s="454">
        <f>E81*100/$E$99</f>
        <v>4.1611185086551268E-2</v>
      </c>
      <c r="G81" s="456">
        <v>5</v>
      </c>
      <c r="H81" s="454">
        <f>G81*100/$G$99</f>
        <v>4.3763676148796497E-2</v>
      </c>
      <c r="I81" s="457">
        <v>5</v>
      </c>
      <c r="J81" s="458">
        <f>I81*100/$I$99</f>
        <v>0.11376564277588168</v>
      </c>
      <c r="K81" s="459">
        <v>5</v>
      </c>
      <c r="L81" s="460">
        <f>K81*100/$K$99</f>
        <v>0.12440905697934809</v>
      </c>
      <c r="M81" s="461">
        <v>5</v>
      </c>
      <c r="N81" s="462">
        <f>M81*100/$M$99</f>
        <v>0.1434308663224326</v>
      </c>
      <c r="O81" s="463">
        <v>10</v>
      </c>
      <c r="P81" s="464">
        <f>O81*100/$O$99</f>
        <v>5.8657907085875177E-2</v>
      </c>
      <c r="Q81" s="465">
        <v>10</v>
      </c>
      <c r="R81" s="466">
        <f>Q81*100/$Q$99</f>
        <v>6.3179176143543084E-2</v>
      </c>
      <c r="S81" s="467">
        <v>10</v>
      </c>
      <c r="T81" s="468">
        <f>S81*100/$S$99</f>
        <v>6.7145638890754047E-2</v>
      </c>
      <c r="U81"/>
    </row>
    <row r="82" spans="2:21" x14ac:dyDescent="0.2">
      <c r="B82" s="993">
        <v>57</v>
      </c>
      <c r="C82" s="485">
        <v>2</v>
      </c>
      <c r="D82" s="486">
        <f>C82*100/$C$98</f>
        <v>1.3448994687647098E-2</v>
      </c>
      <c r="E82" s="487">
        <v>2</v>
      </c>
      <c r="F82" s="486">
        <f>E82*100/$E$98</f>
        <v>1.561524047470331E-2</v>
      </c>
      <c r="G82" s="488">
        <v>2</v>
      </c>
      <c r="H82" s="486">
        <f>G82*100/$G$98</f>
        <v>1.7447439588240427E-2</v>
      </c>
      <c r="I82" s="489">
        <v>3</v>
      </c>
      <c r="J82" s="490">
        <f>I82*100/$I$98</f>
        <v>6.4585575888051666E-2</v>
      </c>
      <c r="K82" s="491">
        <v>3</v>
      </c>
      <c r="L82" s="492">
        <f>K82*100/$K$98</f>
        <v>7.1942446043165464E-2</v>
      </c>
      <c r="M82" s="493">
        <v>2</v>
      </c>
      <c r="N82" s="494">
        <f>M82*100/$M$98</f>
        <v>5.7257371886630402E-2</v>
      </c>
      <c r="O82" s="495">
        <v>5</v>
      </c>
      <c r="P82" s="496">
        <f>O82*100/$O$98</f>
        <v>2.5620004099200656E-2</v>
      </c>
      <c r="Q82" s="497">
        <v>5</v>
      </c>
      <c r="R82" s="498">
        <f>Q82*100/$Q$98</f>
        <v>2.9449876310519495E-2</v>
      </c>
      <c r="S82" s="499">
        <v>4</v>
      </c>
      <c r="T82" s="500">
        <f>S82*100/$S$98</f>
        <v>2.6745119015779622E-2</v>
      </c>
      <c r="U82"/>
    </row>
    <row r="83" spans="2:21" x14ac:dyDescent="0.2">
      <c r="B83" s="994">
        <v>57</v>
      </c>
      <c r="C83" s="421">
        <v>2</v>
      </c>
      <c r="D83" s="422">
        <f>C83*100/$C$99</f>
        <v>1.5390534821085032E-2</v>
      </c>
      <c r="E83" s="423">
        <v>2</v>
      </c>
      <c r="F83" s="422">
        <f>E83*100/$E$99</f>
        <v>1.6644474034620507E-2</v>
      </c>
      <c r="G83" s="424">
        <v>2</v>
      </c>
      <c r="H83" s="422">
        <f>G83*100/$G$99</f>
        <v>1.7505470459518599E-2</v>
      </c>
      <c r="I83" s="425">
        <v>3</v>
      </c>
      <c r="J83" s="426">
        <f>I83*100/$I$99</f>
        <v>6.8259385665529013E-2</v>
      </c>
      <c r="K83" s="427">
        <v>3</v>
      </c>
      <c r="L83" s="428">
        <f>K83*100/$K$99</f>
        <v>7.4645434187608856E-2</v>
      </c>
      <c r="M83" s="429">
        <v>2</v>
      </c>
      <c r="N83" s="430">
        <f>M83*100/$M$99</f>
        <v>5.7372346528973037E-2</v>
      </c>
      <c r="O83" s="431">
        <v>5</v>
      </c>
      <c r="P83" s="432">
        <f>O83*100/$O$99</f>
        <v>2.9328953542937589E-2</v>
      </c>
      <c r="Q83" s="433">
        <v>5</v>
      </c>
      <c r="R83" s="434">
        <f>Q83*100/$Q$99</f>
        <v>3.1589588071771542E-2</v>
      </c>
      <c r="S83" s="435">
        <v>4</v>
      </c>
      <c r="T83" s="436">
        <f>S83*100/$S$99</f>
        <v>2.6858255556301617E-2</v>
      </c>
      <c r="U83"/>
    </row>
    <row r="84" spans="2:21" x14ac:dyDescent="0.2">
      <c r="B84" s="995">
        <v>58</v>
      </c>
      <c r="C84" s="437">
        <v>3</v>
      </c>
      <c r="D84" s="438">
        <f>C84*100/$C$98</f>
        <v>2.0173492031470647E-2</v>
      </c>
      <c r="E84" s="439">
        <v>3</v>
      </c>
      <c r="F84" s="438">
        <f>E84*100/$E$98</f>
        <v>2.3422860712054967E-2</v>
      </c>
      <c r="G84" s="440">
        <v>3</v>
      </c>
      <c r="H84" s="438">
        <f>G84*100/$G$98</f>
        <v>2.6171159382360639E-2</v>
      </c>
      <c r="I84" s="441">
        <v>4</v>
      </c>
      <c r="J84" s="442">
        <f>I84*100/$I$98</f>
        <v>8.6114101184068897E-2</v>
      </c>
      <c r="K84" s="443">
        <v>4</v>
      </c>
      <c r="L84" s="444">
        <f>K84*100/$K$98</f>
        <v>9.5923261390887291E-2</v>
      </c>
      <c r="M84" s="445">
        <v>4</v>
      </c>
      <c r="N84" s="446">
        <f>M84*100/$M$98</f>
        <v>0.1145147437732608</v>
      </c>
      <c r="O84" s="447">
        <v>7</v>
      </c>
      <c r="P84" s="448">
        <f>O84*100/$O$98</f>
        <v>3.5868005738880916E-2</v>
      </c>
      <c r="Q84" s="449">
        <v>7</v>
      </c>
      <c r="R84" s="450">
        <f>Q84*100/$Q$98</f>
        <v>4.1229826834727291E-2</v>
      </c>
      <c r="S84" s="451">
        <v>7</v>
      </c>
      <c r="T84" s="452">
        <f>S84*100/$S$98</f>
        <v>4.6803958277614334E-2</v>
      </c>
      <c r="U84"/>
    </row>
    <row r="85" spans="2:21" x14ac:dyDescent="0.2">
      <c r="B85" s="994">
        <v>58</v>
      </c>
      <c r="C85" s="453">
        <v>3</v>
      </c>
      <c r="D85" s="454">
        <f>C85*100/$C$99</f>
        <v>2.3085802231627549E-2</v>
      </c>
      <c r="E85" s="455">
        <v>3</v>
      </c>
      <c r="F85" s="454">
        <f>E85*100/$E$99</f>
        <v>2.4966711051930757E-2</v>
      </c>
      <c r="G85" s="456">
        <v>3</v>
      </c>
      <c r="H85" s="454">
        <f>G85*100/$G$99</f>
        <v>2.6258205689277898E-2</v>
      </c>
      <c r="I85" s="457">
        <v>4</v>
      </c>
      <c r="J85" s="458">
        <f>I85*100/$I$99</f>
        <v>9.1012514220705346E-2</v>
      </c>
      <c r="K85" s="459">
        <v>4</v>
      </c>
      <c r="L85" s="460">
        <f>K85*100/$K$99</f>
        <v>9.9527245583478474E-2</v>
      </c>
      <c r="M85" s="461">
        <v>4</v>
      </c>
      <c r="N85" s="462">
        <f>M85*100/$M$99</f>
        <v>0.11474469305794607</v>
      </c>
      <c r="O85" s="463">
        <v>7</v>
      </c>
      <c r="P85" s="464">
        <f>O85*100/$O$99</f>
        <v>4.1060534960112624E-2</v>
      </c>
      <c r="Q85" s="465">
        <v>7</v>
      </c>
      <c r="R85" s="466">
        <f>Q85*100/$Q$99</f>
        <v>4.4225423300480161E-2</v>
      </c>
      <c r="S85" s="467">
        <v>7</v>
      </c>
      <c r="T85" s="468">
        <f>S85*100/$S$99</f>
        <v>4.700194722352783E-2</v>
      </c>
      <c r="U85"/>
    </row>
    <row r="86" spans="2:21" x14ac:dyDescent="0.2">
      <c r="B86" s="996">
        <v>59</v>
      </c>
      <c r="C86" s="405">
        <v>4</v>
      </c>
      <c r="D86" s="406">
        <f>C86*100/$C$98</f>
        <v>2.6897989375294196E-2</v>
      </c>
      <c r="E86" s="407">
        <v>4</v>
      </c>
      <c r="F86" s="406">
        <f>E86*100/$E$98</f>
        <v>3.1230480949406621E-2</v>
      </c>
      <c r="G86" s="408">
        <v>4</v>
      </c>
      <c r="H86" s="406">
        <f>G86*100/$G$98</f>
        <v>3.4894879176480854E-2</v>
      </c>
      <c r="I86" s="409">
        <v>3</v>
      </c>
      <c r="J86" s="410">
        <f>I86*100/$I$98</f>
        <v>6.4585575888051666E-2</v>
      </c>
      <c r="K86" s="411">
        <v>3</v>
      </c>
      <c r="L86" s="412">
        <f>K86*100/$K$98</f>
        <v>7.1942446043165464E-2</v>
      </c>
      <c r="M86" s="413">
        <v>3</v>
      </c>
      <c r="N86" s="414">
        <f>M86*100/$M$98</f>
        <v>8.58860578299456E-2</v>
      </c>
      <c r="O86" s="415">
        <v>7</v>
      </c>
      <c r="P86" s="416">
        <f>O86*100/$O$98</f>
        <v>3.5868005738880916E-2</v>
      </c>
      <c r="Q86" s="417">
        <v>7</v>
      </c>
      <c r="R86" s="418">
        <f>Q86*100/$Q$98</f>
        <v>4.1229826834727291E-2</v>
      </c>
      <c r="S86" s="419">
        <v>7</v>
      </c>
      <c r="T86" s="420">
        <f>S86*100/$S$98</f>
        <v>4.6803958277614334E-2</v>
      </c>
      <c r="U86"/>
    </row>
    <row r="87" spans="2:21" x14ac:dyDescent="0.2">
      <c r="B87" s="994">
        <v>59</v>
      </c>
      <c r="C87" s="421">
        <v>4</v>
      </c>
      <c r="D87" s="422">
        <f>C87*100/$C$99</f>
        <v>3.0781069642170065E-2</v>
      </c>
      <c r="E87" s="423">
        <v>4</v>
      </c>
      <c r="F87" s="422">
        <f>E87*100/$E$99</f>
        <v>3.3288948069241014E-2</v>
      </c>
      <c r="G87" s="424">
        <v>4</v>
      </c>
      <c r="H87" s="422">
        <f>G87*100/$G$99</f>
        <v>3.5010940919037198E-2</v>
      </c>
      <c r="I87" s="425">
        <v>3</v>
      </c>
      <c r="J87" s="426">
        <f>I87*100/$I$99</f>
        <v>6.8259385665529013E-2</v>
      </c>
      <c r="K87" s="427">
        <v>3</v>
      </c>
      <c r="L87" s="428">
        <f>K87*100/$K$99</f>
        <v>7.4645434187608856E-2</v>
      </c>
      <c r="M87" s="429">
        <v>3</v>
      </c>
      <c r="N87" s="430">
        <f>M87*100/$M$99</f>
        <v>8.6058519793459548E-2</v>
      </c>
      <c r="O87" s="431">
        <v>7</v>
      </c>
      <c r="P87" s="432">
        <f>O87*100/$O$99</f>
        <v>4.1060534960112624E-2</v>
      </c>
      <c r="Q87" s="433">
        <v>7</v>
      </c>
      <c r="R87" s="434">
        <f>Q87*100/$Q$99</f>
        <v>4.4225423300480161E-2</v>
      </c>
      <c r="S87" s="435">
        <v>7</v>
      </c>
      <c r="T87" s="436">
        <f>S87*100/$S$99</f>
        <v>4.700194722352783E-2</v>
      </c>
      <c r="U87"/>
    </row>
    <row r="88" spans="2:21" x14ac:dyDescent="0.2">
      <c r="B88" s="995">
        <v>60</v>
      </c>
      <c r="C88" s="437">
        <v>1</v>
      </c>
      <c r="D88" s="438">
        <f>C88*100/$C$98</f>
        <v>6.7244973438235489E-3</v>
      </c>
      <c r="E88" s="439">
        <v>1</v>
      </c>
      <c r="F88" s="438">
        <f>E88*100/$E$98</f>
        <v>7.8076202373516552E-3</v>
      </c>
      <c r="G88" s="440">
        <v>1</v>
      </c>
      <c r="H88" s="438">
        <f>G88*100/$G$98</f>
        <v>8.7237197941202136E-3</v>
      </c>
      <c r="I88" s="441">
        <v>1</v>
      </c>
      <c r="J88" s="442">
        <f>I88*100/$I$98</f>
        <v>2.1528525296017224E-2</v>
      </c>
      <c r="K88" s="443">
        <v>1</v>
      </c>
      <c r="L88" s="444">
        <f>K88*100/$K$98</f>
        <v>2.3980815347721823E-2</v>
      </c>
      <c r="M88" s="445">
        <v>0</v>
      </c>
      <c r="N88" s="446">
        <f>M88*100/$M$98</f>
        <v>0</v>
      </c>
      <c r="O88" s="447">
        <v>2</v>
      </c>
      <c r="P88" s="448">
        <f>O88*100/$O$98</f>
        <v>1.0248001639680262E-2</v>
      </c>
      <c r="Q88" s="449">
        <v>2</v>
      </c>
      <c r="R88" s="450">
        <f>Q88*100/$Q$98</f>
        <v>1.1779950524207798E-2</v>
      </c>
      <c r="S88" s="451">
        <v>1</v>
      </c>
      <c r="T88" s="452">
        <f>S88*100/$S$98</f>
        <v>6.6862797539449055E-3</v>
      </c>
      <c r="U88"/>
    </row>
    <row r="89" spans="2:21" x14ac:dyDescent="0.2">
      <c r="B89" s="994">
        <v>60</v>
      </c>
      <c r="C89" s="453">
        <v>1</v>
      </c>
      <c r="D89" s="454">
        <f>C89*100/$C$99</f>
        <v>7.6952674105425162E-3</v>
      </c>
      <c r="E89" s="455">
        <v>1</v>
      </c>
      <c r="F89" s="454">
        <f>E89*100/$E$99</f>
        <v>8.3222370173102536E-3</v>
      </c>
      <c r="G89" s="456">
        <v>1</v>
      </c>
      <c r="H89" s="454">
        <f>G89*100/$G$99</f>
        <v>8.7527352297592995E-3</v>
      </c>
      <c r="I89" s="457">
        <v>1</v>
      </c>
      <c r="J89" s="458">
        <f>I89*100/$I$99</f>
        <v>2.2753128555176336E-2</v>
      </c>
      <c r="K89" s="459">
        <v>1</v>
      </c>
      <c r="L89" s="460">
        <f>K89*100/$K$99</f>
        <v>2.4881811395869619E-2</v>
      </c>
      <c r="M89" s="461">
        <v>0</v>
      </c>
      <c r="N89" s="462">
        <f>M89*100/$M$99</f>
        <v>0</v>
      </c>
      <c r="O89" s="463">
        <v>2</v>
      </c>
      <c r="P89" s="464">
        <f>O89*100/$O$99</f>
        <v>1.1731581417175035E-2</v>
      </c>
      <c r="Q89" s="465">
        <v>2</v>
      </c>
      <c r="R89" s="466">
        <f>Q89*100/$Q$99</f>
        <v>1.2635835228708618E-2</v>
      </c>
      <c r="S89" s="467">
        <v>1</v>
      </c>
      <c r="T89" s="468">
        <f>S89*100/$S$99</f>
        <v>6.7145638890754042E-3</v>
      </c>
      <c r="U89"/>
    </row>
    <row r="90" spans="2:21" x14ac:dyDescent="0.2">
      <c r="B90" s="996">
        <v>61</v>
      </c>
      <c r="C90" s="405">
        <v>1</v>
      </c>
      <c r="D90" s="406">
        <f>C90*100/$C$98</f>
        <v>6.7244973438235489E-3</v>
      </c>
      <c r="E90" s="407">
        <v>1</v>
      </c>
      <c r="F90" s="406">
        <f>E90*100/$E$98</f>
        <v>7.8076202373516552E-3</v>
      </c>
      <c r="G90" s="408">
        <v>1</v>
      </c>
      <c r="H90" s="406">
        <f>G90*100/$G$98</f>
        <v>8.7237197941202136E-3</v>
      </c>
      <c r="I90" s="409">
        <v>3</v>
      </c>
      <c r="J90" s="410">
        <f>I90*100/$I$98</f>
        <v>6.4585575888051666E-2</v>
      </c>
      <c r="K90" s="411">
        <v>3</v>
      </c>
      <c r="L90" s="412">
        <f>K90*100/$K$98</f>
        <v>7.1942446043165464E-2</v>
      </c>
      <c r="M90" s="413">
        <v>3</v>
      </c>
      <c r="N90" s="414">
        <f>M90*100/$M$98</f>
        <v>8.58860578299456E-2</v>
      </c>
      <c r="O90" s="415">
        <v>4</v>
      </c>
      <c r="P90" s="416">
        <f>O90*100/$O$98</f>
        <v>2.0496003279360523E-2</v>
      </c>
      <c r="Q90" s="417">
        <v>4</v>
      </c>
      <c r="R90" s="418">
        <f>Q90*100/$Q$98</f>
        <v>2.3559901048415596E-2</v>
      </c>
      <c r="S90" s="419">
        <v>4</v>
      </c>
      <c r="T90" s="420">
        <f>S90*100/$S$98</f>
        <v>2.6745119015779622E-2</v>
      </c>
      <c r="U90"/>
    </row>
    <row r="91" spans="2:21" x14ac:dyDescent="0.2">
      <c r="B91" s="994">
        <v>61</v>
      </c>
      <c r="C91" s="421">
        <v>1</v>
      </c>
      <c r="D91" s="422">
        <f>C91*100/$C$99</f>
        <v>7.6952674105425162E-3</v>
      </c>
      <c r="E91" s="423">
        <v>1</v>
      </c>
      <c r="F91" s="422">
        <f>E91*100/$E$99</f>
        <v>8.3222370173102536E-3</v>
      </c>
      <c r="G91" s="424">
        <v>1</v>
      </c>
      <c r="H91" s="422">
        <f>G91*100/$G$99</f>
        <v>8.7527352297592995E-3</v>
      </c>
      <c r="I91" s="425">
        <v>3</v>
      </c>
      <c r="J91" s="426">
        <f>I91*100/$I$99</f>
        <v>6.8259385665529013E-2</v>
      </c>
      <c r="K91" s="427">
        <v>3</v>
      </c>
      <c r="L91" s="428">
        <f>K91*100/$K$99</f>
        <v>7.4645434187608856E-2</v>
      </c>
      <c r="M91" s="429">
        <v>3</v>
      </c>
      <c r="N91" s="430">
        <f>M91*100/$M$99</f>
        <v>8.6058519793459548E-2</v>
      </c>
      <c r="O91" s="431">
        <v>4</v>
      </c>
      <c r="P91" s="432">
        <f>O91*100/$O$99</f>
        <v>2.3463162834350071E-2</v>
      </c>
      <c r="Q91" s="433">
        <v>4</v>
      </c>
      <c r="R91" s="434">
        <f>Q91*100/$Q$99</f>
        <v>2.5271670457417236E-2</v>
      </c>
      <c r="S91" s="435">
        <v>4</v>
      </c>
      <c r="T91" s="436">
        <f>S91*100/$S$99</f>
        <v>2.6858255556301617E-2</v>
      </c>
      <c r="U91"/>
    </row>
    <row r="92" spans="2:21" x14ac:dyDescent="0.2">
      <c r="B92" s="995">
        <v>62</v>
      </c>
      <c r="C92" s="469">
        <v>0</v>
      </c>
      <c r="D92" s="470">
        <f>C92*100/$C$98</f>
        <v>0</v>
      </c>
      <c r="E92" s="471">
        <v>0</v>
      </c>
      <c r="F92" s="470">
        <f>E92*100/$E$98</f>
        <v>0</v>
      </c>
      <c r="G92" s="472">
        <v>0</v>
      </c>
      <c r="H92" s="470">
        <f>G92*100/$G$98</f>
        <v>0</v>
      </c>
      <c r="I92" s="473">
        <v>1</v>
      </c>
      <c r="J92" s="474">
        <f>I92*100/$I$98</f>
        <v>2.1528525296017224E-2</v>
      </c>
      <c r="K92" s="475">
        <v>0</v>
      </c>
      <c r="L92" s="476">
        <f>K92*100/$K$98</f>
        <v>0</v>
      </c>
      <c r="M92" s="477">
        <v>0</v>
      </c>
      <c r="N92" s="478">
        <f>M92*100/$M$98</f>
        <v>0</v>
      </c>
      <c r="O92" s="479">
        <v>1</v>
      </c>
      <c r="P92" s="480">
        <f>O92*100/$O$98</f>
        <v>5.1240008198401308E-3</v>
      </c>
      <c r="Q92" s="481">
        <v>0</v>
      </c>
      <c r="R92" s="482">
        <f>Q92*100/$Q$98</f>
        <v>0</v>
      </c>
      <c r="S92" s="483">
        <v>0</v>
      </c>
      <c r="T92" s="484">
        <f>S92*100/$S$98</f>
        <v>0</v>
      </c>
      <c r="U92"/>
    </row>
    <row r="93" spans="2:21" x14ac:dyDescent="0.2">
      <c r="B93" s="994">
        <v>62</v>
      </c>
      <c r="C93" s="453">
        <v>0</v>
      </c>
      <c r="D93" s="454">
        <f>C93*100/$C$99</f>
        <v>0</v>
      </c>
      <c r="E93" s="455">
        <v>0</v>
      </c>
      <c r="F93" s="454">
        <f>E93*100/$E$99</f>
        <v>0</v>
      </c>
      <c r="G93" s="456">
        <v>0</v>
      </c>
      <c r="H93" s="454">
        <f>G93*100/$G$99</f>
        <v>0</v>
      </c>
      <c r="I93" s="457">
        <v>1</v>
      </c>
      <c r="J93" s="458">
        <f>I93*100/$I$99</f>
        <v>2.2753128555176336E-2</v>
      </c>
      <c r="K93" s="459">
        <v>0</v>
      </c>
      <c r="L93" s="460">
        <f>K93*100/$K$99</f>
        <v>0</v>
      </c>
      <c r="M93" s="461">
        <v>0</v>
      </c>
      <c r="N93" s="462">
        <f>M93*100/$M$99</f>
        <v>0</v>
      </c>
      <c r="O93" s="463">
        <v>1</v>
      </c>
      <c r="P93" s="464">
        <f>O93*100/$O$99</f>
        <v>5.8657907085875177E-3</v>
      </c>
      <c r="Q93" s="465">
        <v>0</v>
      </c>
      <c r="R93" s="466">
        <f>Q93*100/$Q$99</f>
        <v>0</v>
      </c>
      <c r="S93" s="467">
        <v>0</v>
      </c>
      <c r="T93" s="468">
        <f>S93*100/$S$99</f>
        <v>0</v>
      </c>
      <c r="U93"/>
    </row>
    <row r="94" spans="2:21" x14ac:dyDescent="0.2">
      <c r="B94" s="996">
        <v>65</v>
      </c>
      <c r="C94" s="485">
        <v>1</v>
      </c>
      <c r="D94" s="486">
        <f>C94*100/$C$98</f>
        <v>6.7244973438235489E-3</v>
      </c>
      <c r="E94" s="487">
        <v>1</v>
      </c>
      <c r="F94" s="486">
        <f>E94*100/$E$98</f>
        <v>7.8076202373516552E-3</v>
      </c>
      <c r="G94" s="488">
        <v>1</v>
      </c>
      <c r="H94" s="486">
        <f>G94*100/$G$98</f>
        <v>8.7237197941202136E-3</v>
      </c>
      <c r="I94" s="489">
        <v>1</v>
      </c>
      <c r="J94" s="490">
        <f>I94*100/$I$98</f>
        <v>2.1528525296017224E-2</v>
      </c>
      <c r="K94" s="491">
        <v>1</v>
      </c>
      <c r="L94" s="492">
        <f>K94*100/$K$98</f>
        <v>2.3980815347721823E-2</v>
      </c>
      <c r="M94" s="493">
        <v>1</v>
      </c>
      <c r="N94" s="494">
        <f>M94*100/$M$98</f>
        <v>2.8628685943315201E-2</v>
      </c>
      <c r="O94" s="495">
        <v>2</v>
      </c>
      <c r="P94" s="496">
        <f>O94*100/$O$98</f>
        <v>1.0248001639680262E-2</v>
      </c>
      <c r="Q94" s="497">
        <v>2</v>
      </c>
      <c r="R94" s="498">
        <f>Q94*100/$Q$98</f>
        <v>1.1779950524207798E-2</v>
      </c>
      <c r="S94" s="499">
        <v>2</v>
      </c>
      <c r="T94" s="500">
        <f>S94*100/$S$98</f>
        <v>1.3372559507889811E-2</v>
      </c>
      <c r="U94"/>
    </row>
    <row r="95" spans="2:21" x14ac:dyDescent="0.2">
      <c r="B95" s="994">
        <v>65</v>
      </c>
      <c r="C95" s="421">
        <v>1</v>
      </c>
      <c r="D95" s="422">
        <f>C95*100/$C$99</f>
        <v>7.6952674105425162E-3</v>
      </c>
      <c r="E95" s="423">
        <v>1</v>
      </c>
      <c r="F95" s="422">
        <f>E95*100/$E$99</f>
        <v>8.3222370173102536E-3</v>
      </c>
      <c r="G95" s="424">
        <v>1</v>
      </c>
      <c r="H95" s="422">
        <f>G95*100/$G$99</f>
        <v>8.7527352297592995E-3</v>
      </c>
      <c r="I95" s="425">
        <v>1</v>
      </c>
      <c r="J95" s="426">
        <f>I95*100/$I$99</f>
        <v>2.2753128555176336E-2</v>
      </c>
      <c r="K95" s="427">
        <v>1</v>
      </c>
      <c r="L95" s="428">
        <f>K95*100/$K$99</f>
        <v>2.4881811395869619E-2</v>
      </c>
      <c r="M95" s="429">
        <v>1</v>
      </c>
      <c r="N95" s="430">
        <f>M95*100/$M$99</f>
        <v>2.8686173264486518E-2</v>
      </c>
      <c r="O95" s="431">
        <v>2</v>
      </c>
      <c r="P95" s="432">
        <f>O95*100/$O$99</f>
        <v>1.1731581417175035E-2</v>
      </c>
      <c r="Q95" s="433">
        <v>2</v>
      </c>
      <c r="R95" s="434">
        <f>Q95*100/$Q$99</f>
        <v>1.2635835228708618E-2</v>
      </c>
      <c r="S95" s="435">
        <v>2</v>
      </c>
      <c r="T95" s="436">
        <f>S95*100/$S$99</f>
        <v>1.3429127778150808E-2</v>
      </c>
      <c r="U95"/>
    </row>
    <row r="96" spans="2:21" x14ac:dyDescent="0.2">
      <c r="B96" s="995">
        <v>66</v>
      </c>
      <c r="C96" s="437">
        <v>0</v>
      </c>
      <c r="D96" s="438">
        <f>C96*100/$C$98</f>
        <v>0</v>
      </c>
      <c r="E96" s="439">
        <v>0</v>
      </c>
      <c r="F96" s="438">
        <f>E96*100/$E$98</f>
        <v>0</v>
      </c>
      <c r="G96" s="440">
        <v>0</v>
      </c>
      <c r="H96" s="438">
        <f>G96*100/$G$98</f>
        <v>0</v>
      </c>
      <c r="I96" s="441">
        <v>1</v>
      </c>
      <c r="J96" s="442">
        <f>I96*100/$I$98</f>
        <v>2.1528525296017224E-2</v>
      </c>
      <c r="K96" s="443">
        <v>1</v>
      </c>
      <c r="L96" s="444">
        <f>K96*100/$K$98</f>
        <v>2.3980815347721823E-2</v>
      </c>
      <c r="M96" s="445">
        <v>1</v>
      </c>
      <c r="N96" s="446">
        <f>M96*100/$M$98</f>
        <v>2.8628685943315201E-2</v>
      </c>
      <c r="O96" s="447">
        <v>1</v>
      </c>
      <c r="P96" s="448">
        <f>O96*100/$O$98</f>
        <v>5.1240008198401308E-3</v>
      </c>
      <c r="Q96" s="449">
        <v>1</v>
      </c>
      <c r="R96" s="450">
        <f>Q96*100/$Q$98</f>
        <v>5.8899752621038989E-3</v>
      </c>
      <c r="S96" s="451">
        <v>1</v>
      </c>
      <c r="T96" s="452">
        <f>S96*100/$S$98</f>
        <v>6.6862797539449055E-3</v>
      </c>
      <c r="U96"/>
    </row>
    <row r="97" spans="2:21" x14ac:dyDescent="0.2">
      <c r="B97" s="994">
        <v>66</v>
      </c>
      <c r="C97" s="453">
        <v>0</v>
      </c>
      <c r="D97" s="454">
        <f>C97*100/$C$99</f>
        <v>0</v>
      </c>
      <c r="E97" s="455">
        <v>0</v>
      </c>
      <c r="F97" s="454">
        <f>E97*100/$E$99</f>
        <v>0</v>
      </c>
      <c r="G97" s="456">
        <v>0</v>
      </c>
      <c r="H97" s="454">
        <f>G97*100/$G$99</f>
        <v>0</v>
      </c>
      <c r="I97" s="457">
        <v>1</v>
      </c>
      <c r="J97" s="458">
        <f>I97*100/$I$99</f>
        <v>2.2753128555176336E-2</v>
      </c>
      <c r="K97" s="459">
        <v>1</v>
      </c>
      <c r="L97" s="460">
        <f>K97*100/$K$99</f>
        <v>2.4881811395869619E-2</v>
      </c>
      <c r="M97" s="461">
        <v>1</v>
      </c>
      <c r="N97" s="462">
        <f>M97*100/$M$99</f>
        <v>2.8686173264486518E-2</v>
      </c>
      <c r="O97" s="463">
        <v>1</v>
      </c>
      <c r="P97" s="464">
        <f>O97*100/$O$99</f>
        <v>5.8657907085875177E-3</v>
      </c>
      <c r="Q97" s="465">
        <v>1</v>
      </c>
      <c r="R97" s="466">
        <f>Q97*100/$Q$99</f>
        <v>6.3179176143543089E-3</v>
      </c>
      <c r="S97" s="467">
        <v>1</v>
      </c>
      <c r="T97" s="468">
        <f>S97*100/$S$99</f>
        <v>6.7145638890754042E-3</v>
      </c>
      <c r="U97"/>
    </row>
    <row r="98" spans="2:21" x14ac:dyDescent="0.2">
      <c r="B98" s="998" t="s">
        <v>375</v>
      </c>
      <c r="C98" s="501">
        <v>14871</v>
      </c>
      <c r="D98" s="502">
        <f>C98*100/C98</f>
        <v>100</v>
      </c>
      <c r="E98" s="503">
        <v>12808</v>
      </c>
      <c r="F98" s="502">
        <f>E98*100/E98</f>
        <v>100</v>
      </c>
      <c r="G98" s="504">
        <v>11463</v>
      </c>
      <c r="H98" s="502">
        <f>G98*100/G98</f>
        <v>100</v>
      </c>
      <c r="I98" s="505">
        <v>4645</v>
      </c>
      <c r="J98" s="506">
        <f>I98*100/I98</f>
        <v>100</v>
      </c>
      <c r="K98" s="507">
        <v>4170</v>
      </c>
      <c r="L98" s="508">
        <f>K98*100/K98</f>
        <v>100</v>
      </c>
      <c r="M98" s="509">
        <v>3493</v>
      </c>
      <c r="N98" s="510">
        <f>M98*100/M98</f>
        <v>100</v>
      </c>
      <c r="O98" s="511">
        <v>19516</v>
      </c>
      <c r="P98" s="512">
        <f>O98*100/O98</f>
        <v>100</v>
      </c>
      <c r="Q98" s="513">
        <v>16978</v>
      </c>
      <c r="R98" s="514">
        <f>Q98*100/Q98</f>
        <v>100</v>
      </c>
      <c r="S98" s="515">
        <v>14956</v>
      </c>
      <c r="T98" s="516">
        <f>S98*100/S98</f>
        <v>100</v>
      </c>
    </row>
    <row r="99" spans="2:21" x14ac:dyDescent="0.2">
      <c r="B99" s="999"/>
      <c r="C99" s="517">
        <v>12995</v>
      </c>
      <c r="D99" s="518">
        <f>C99*100/C99</f>
        <v>100</v>
      </c>
      <c r="E99" s="519">
        <v>12016</v>
      </c>
      <c r="F99" s="518">
        <f>E99*100/E99</f>
        <v>100</v>
      </c>
      <c r="G99" s="520">
        <v>11425</v>
      </c>
      <c r="H99" s="518">
        <f>G99*100/G99</f>
        <v>100</v>
      </c>
      <c r="I99" s="521">
        <v>4395</v>
      </c>
      <c r="J99" s="522">
        <f>I99*100/I99</f>
        <v>100</v>
      </c>
      <c r="K99" s="523">
        <v>4019</v>
      </c>
      <c r="L99" s="524">
        <f>K99*100/K99</f>
        <v>100</v>
      </c>
      <c r="M99" s="525">
        <v>3486</v>
      </c>
      <c r="N99" s="526">
        <f>M99*100/M99</f>
        <v>100</v>
      </c>
      <c r="O99" s="527">
        <v>17048</v>
      </c>
      <c r="P99" s="528">
        <f>O99*100/O99</f>
        <v>100</v>
      </c>
      <c r="Q99" s="529">
        <v>15828</v>
      </c>
      <c r="R99" s="530">
        <f>Q99*100/Q99</f>
        <v>100</v>
      </c>
      <c r="S99" s="531">
        <v>14893</v>
      </c>
      <c r="T99" s="532">
        <f>S99*100/S99</f>
        <v>100</v>
      </c>
    </row>
  </sheetData>
  <sheetProtection algorithmName="SHA-512" hashValue="kDd4s1Gnopd8qA6sf/nTso5hiXcBWrPgtRAvozfsTEzdc5CaWe7Ui2kzE+M5jd8OxpvgV+RmawxBFaUrlepl2g==" saltValue="Xmz+tIgePe4F8FPcH4APeA==" spinCount="100000" sheet="1" objects="1" scenarios="1"/>
  <mergeCells count="52">
    <mergeCell ref="B92:B93"/>
    <mergeCell ref="B94:B95"/>
    <mergeCell ref="B96:B97"/>
    <mergeCell ref="B98:B99"/>
    <mergeCell ref="B80:B81"/>
    <mergeCell ref="B82:B83"/>
    <mergeCell ref="B84:B85"/>
    <mergeCell ref="B86:B87"/>
    <mergeCell ref="B88:B89"/>
    <mergeCell ref="B90:B91"/>
    <mergeCell ref="B78:B79"/>
    <mergeCell ref="B56:B57"/>
    <mergeCell ref="B58:B59"/>
    <mergeCell ref="B60:B61"/>
    <mergeCell ref="B62:B63"/>
    <mergeCell ref="B64:B65"/>
    <mergeCell ref="B66:B67"/>
    <mergeCell ref="B68:B69"/>
    <mergeCell ref="B70:B71"/>
    <mergeCell ref="B72:B73"/>
    <mergeCell ref="B74:B75"/>
    <mergeCell ref="B76:B77"/>
    <mergeCell ref="B54:B55"/>
    <mergeCell ref="B32:B33"/>
    <mergeCell ref="B34:B35"/>
    <mergeCell ref="B36:B37"/>
    <mergeCell ref="B38:B39"/>
    <mergeCell ref="B40:B41"/>
    <mergeCell ref="B42:B43"/>
    <mergeCell ref="B44:B45"/>
    <mergeCell ref="B46:B47"/>
    <mergeCell ref="B48:B49"/>
    <mergeCell ref="B50:B51"/>
    <mergeCell ref="B52:B53"/>
    <mergeCell ref="B30:B31"/>
    <mergeCell ref="B8:B9"/>
    <mergeCell ref="B10:B11"/>
    <mergeCell ref="B12:B13"/>
    <mergeCell ref="B14:B15"/>
    <mergeCell ref="B16:B17"/>
    <mergeCell ref="B18:B19"/>
    <mergeCell ref="B20:B21"/>
    <mergeCell ref="B22:B23"/>
    <mergeCell ref="B24:B25"/>
    <mergeCell ref="B26:B27"/>
    <mergeCell ref="B28:B29"/>
    <mergeCell ref="B6:B7"/>
    <mergeCell ref="B2:T2"/>
    <mergeCell ref="B4:B5"/>
    <mergeCell ref="C4:H4"/>
    <mergeCell ref="I4:N4"/>
    <mergeCell ref="O4:T4"/>
  </mergeCells>
  <printOptions horizontalCentered="1"/>
  <pageMargins left="0.59055118110236227" right="0.59055118110236227" top="0.70866141732283472" bottom="0.70866141732283472" header="0.39370078740157483" footer="0.39370078740157483"/>
  <pageSetup paperSize="9" firstPageNumber="52" fitToHeight="4" orientation="landscape" useFirstPageNumber="1" r:id="rId1"/>
  <headerFooter alignWithMargins="0">
    <oddHeader>&amp;R&amp;"Times New Roman,Kurzíva"T 13</oddHeader>
    <oddFooter>&amp;L&amp;"Times New Roman,Kurzíva"CVTI SR&amp;C&amp;"Times New Roman,Normálne"&amp;P&amp;R&amp;"Times New Roman,Kurzíva"PK na VŠ SR  2024   2. stupeň</oddFooter>
  </headerFooter>
  <rowBreaks count="3" manualBreakCount="3">
    <brk id="29" min="1" max="19" man="1"/>
    <brk id="55" min="1" max="19" man="1"/>
    <brk id="81" min="1" max="19" man="1"/>
  </rowBreaks>
  <ignoredErrors>
    <ignoredError sqref="D7:T9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2:O30"/>
  <sheetViews>
    <sheetView showGridLines="0" showRowColHeaders="0" zoomScaleNormal="100" workbookViewId="0"/>
  </sheetViews>
  <sheetFormatPr defaultColWidth="9.140625" defaultRowHeight="12.75" x14ac:dyDescent="0.2"/>
  <cols>
    <col min="1" max="1" width="2.7109375" style="342" customWidth="1"/>
    <col min="2" max="2" width="16.7109375" style="342" customWidth="1"/>
    <col min="3" max="3" width="8.7109375" style="342" customWidth="1"/>
    <col min="4" max="5" width="7.7109375" style="342" customWidth="1"/>
    <col min="6" max="6" width="1.7109375" style="342" customWidth="1"/>
    <col min="7" max="7" width="22.7109375" style="342" customWidth="1"/>
    <col min="8" max="8" width="8.5703125" style="342" customWidth="1"/>
    <col min="9" max="10" width="7.7109375" style="342" customWidth="1"/>
    <col min="11" max="11" width="1.7109375" style="342" customWidth="1"/>
    <col min="12" max="12" width="20.7109375" style="342" customWidth="1"/>
    <col min="13" max="13" width="8.7109375" style="342" customWidth="1"/>
    <col min="14" max="15" width="7.7109375" style="342" customWidth="1"/>
    <col min="16" max="16384" width="9.140625" style="342"/>
  </cols>
  <sheetData>
    <row r="2" spans="2:15" s="336" customFormat="1" ht="42" customHeight="1" x14ac:dyDescent="0.2">
      <c r="B2" s="981" t="s">
        <v>496</v>
      </c>
      <c r="C2" s="981"/>
      <c r="D2" s="981"/>
      <c r="E2" s="981"/>
      <c r="F2" s="981"/>
      <c r="G2" s="981"/>
      <c r="H2" s="981"/>
      <c r="I2" s="981"/>
      <c r="J2" s="981"/>
      <c r="K2" s="1000"/>
      <c r="L2" s="1000"/>
      <c r="M2" s="1000"/>
      <c r="N2" s="1000"/>
      <c r="O2" s="1000"/>
    </row>
    <row r="3" spans="2:15" s="336" customFormat="1" ht="21" customHeight="1" x14ac:dyDescent="0.2">
      <c r="B3" s="1001" t="s">
        <v>497</v>
      </c>
      <c r="C3" s="1003" t="s">
        <v>498</v>
      </c>
      <c r="D3" s="1004"/>
      <c r="E3" s="1005"/>
      <c r="F3" s="337"/>
      <c r="G3" s="1001" t="s">
        <v>497</v>
      </c>
      <c r="H3" s="1003" t="s">
        <v>498</v>
      </c>
      <c r="I3" s="1004"/>
      <c r="J3" s="1005"/>
      <c r="K3" s="337"/>
      <c r="L3" s="1001" t="s">
        <v>497</v>
      </c>
      <c r="M3" s="1003" t="s">
        <v>498</v>
      </c>
      <c r="N3" s="1004"/>
      <c r="O3" s="1005"/>
    </row>
    <row r="4" spans="2:15" s="336" customFormat="1" ht="21" customHeight="1" x14ac:dyDescent="0.2">
      <c r="B4" s="1002"/>
      <c r="C4" s="338" t="s">
        <v>455</v>
      </c>
      <c r="D4" s="338" t="s">
        <v>283</v>
      </c>
      <c r="E4" s="338" t="s">
        <v>499</v>
      </c>
      <c r="F4" s="337"/>
      <c r="G4" s="1002"/>
      <c r="H4" s="338" t="s">
        <v>455</v>
      </c>
      <c r="I4" s="338" t="s">
        <v>283</v>
      </c>
      <c r="J4" s="338" t="s">
        <v>499</v>
      </c>
      <c r="K4" s="337"/>
      <c r="L4" s="1002"/>
      <c r="M4" s="338" t="s">
        <v>455</v>
      </c>
      <c r="N4" s="338" t="s">
        <v>283</v>
      </c>
      <c r="O4" s="338" t="s">
        <v>499</v>
      </c>
    </row>
    <row r="5" spans="2:15" ht="14.25" customHeight="1" x14ac:dyDescent="0.2">
      <c r="B5" s="339" t="s">
        <v>500</v>
      </c>
      <c r="C5" s="340">
        <v>992</v>
      </c>
      <c r="D5" s="340">
        <v>804</v>
      </c>
      <c r="E5" s="340">
        <v>639</v>
      </c>
      <c r="F5" s="341"/>
      <c r="G5" s="339" t="s">
        <v>501</v>
      </c>
      <c r="H5" s="340">
        <v>6</v>
      </c>
      <c r="I5" s="340">
        <v>2</v>
      </c>
      <c r="J5" s="340">
        <v>1</v>
      </c>
      <c r="K5" s="341"/>
      <c r="L5" s="339" t="s">
        <v>502</v>
      </c>
      <c r="M5" s="340">
        <v>2</v>
      </c>
      <c r="N5" s="340">
        <v>0</v>
      </c>
      <c r="O5" s="340">
        <v>0</v>
      </c>
    </row>
    <row r="6" spans="2:15" ht="14.25" customHeight="1" x14ac:dyDescent="0.2">
      <c r="B6" s="339" t="s">
        <v>483</v>
      </c>
      <c r="C6" s="340">
        <v>816</v>
      </c>
      <c r="D6" s="340">
        <v>731</v>
      </c>
      <c r="E6" s="340">
        <v>637</v>
      </c>
      <c r="F6" s="341"/>
      <c r="G6" s="339" t="s">
        <v>503</v>
      </c>
      <c r="H6" s="340">
        <v>6</v>
      </c>
      <c r="I6" s="340">
        <v>1</v>
      </c>
      <c r="J6" s="340">
        <v>0</v>
      </c>
      <c r="K6" s="341"/>
      <c r="L6" s="339" t="s">
        <v>494</v>
      </c>
      <c r="M6" s="340">
        <v>2</v>
      </c>
      <c r="N6" s="340">
        <v>0</v>
      </c>
      <c r="O6" s="340">
        <v>0</v>
      </c>
    </row>
    <row r="7" spans="2:15" ht="14.25" customHeight="1" x14ac:dyDescent="0.2">
      <c r="B7" s="339" t="s">
        <v>504</v>
      </c>
      <c r="C7" s="340">
        <v>236</v>
      </c>
      <c r="D7" s="340">
        <v>173</v>
      </c>
      <c r="E7" s="340">
        <v>96</v>
      </c>
      <c r="F7" s="341"/>
      <c r="G7" s="339" t="s">
        <v>486</v>
      </c>
      <c r="H7" s="340">
        <v>5</v>
      </c>
      <c r="I7" s="340">
        <v>5</v>
      </c>
      <c r="J7" s="340">
        <v>5</v>
      </c>
      <c r="K7" s="341"/>
      <c r="L7" s="339" t="s">
        <v>505</v>
      </c>
      <c r="M7" s="340">
        <v>2</v>
      </c>
      <c r="N7" s="340">
        <v>0</v>
      </c>
      <c r="O7" s="340">
        <v>0</v>
      </c>
    </row>
    <row r="8" spans="2:15" ht="14.25" customHeight="1" x14ac:dyDescent="0.2">
      <c r="B8" s="339" t="s">
        <v>506</v>
      </c>
      <c r="C8" s="340">
        <v>191</v>
      </c>
      <c r="D8" s="340">
        <v>145</v>
      </c>
      <c r="E8" s="340">
        <v>96</v>
      </c>
      <c r="F8" s="341"/>
      <c r="G8" s="339" t="s">
        <v>507</v>
      </c>
      <c r="H8" s="340">
        <v>5</v>
      </c>
      <c r="I8" s="340">
        <v>5</v>
      </c>
      <c r="J8" s="340">
        <v>4</v>
      </c>
      <c r="K8" s="341"/>
      <c r="L8" s="339" t="s">
        <v>508</v>
      </c>
      <c r="M8" s="340">
        <v>1</v>
      </c>
      <c r="N8" s="340">
        <v>1</v>
      </c>
      <c r="O8" s="340">
        <v>1</v>
      </c>
    </row>
    <row r="9" spans="2:15" ht="14.25" customHeight="1" x14ac:dyDescent="0.2">
      <c r="B9" s="339" t="s">
        <v>509</v>
      </c>
      <c r="C9" s="340">
        <v>125</v>
      </c>
      <c r="D9" s="340">
        <v>24</v>
      </c>
      <c r="E9" s="340">
        <v>9</v>
      </c>
      <c r="F9" s="341"/>
      <c r="G9" s="339" t="s">
        <v>491</v>
      </c>
      <c r="H9" s="340">
        <v>5</v>
      </c>
      <c r="I9" s="340">
        <v>4</v>
      </c>
      <c r="J9" s="340">
        <v>4</v>
      </c>
      <c r="K9" s="341"/>
      <c r="L9" s="339" t="s">
        <v>481</v>
      </c>
      <c r="M9" s="340">
        <v>1</v>
      </c>
      <c r="N9" s="340">
        <v>1</v>
      </c>
      <c r="O9" s="340">
        <v>1</v>
      </c>
    </row>
    <row r="10" spans="2:15" ht="14.25" customHeight="1" x14ac:dyDescent="0.2">
      <c r="B10" s="339" t="s">
        <v>510</v>
      </c>
      <c r="C10" s="340">
        <v>68</v>
      </c>
      <c r="D10" s="340">
        <v>11</v>
      </c>
      <c r="E10" s="340">
        <v>2</v>
      </c>
      <c r="F10" s="341"/>
      <c r="G10" s="339" t="s">
        <v>511</v>
      </c>
      <c r="H10" s="340">
        <v>5</v>
      </c>
      <c r="I10" s="340">
        <v>2</v>
      </c>
      <c r="J10" s="340">
        <v>0</v>
      </c>
      <c r="K10" s="341"/>
      <c r="L10" s="339" t="s">
        <v>512</v>
      </c>
      <c r="M10" s="340">
        <v>1</v>
      </c>
      <c r="N10" s="340">
        <v>1</v>
      </c>
      <c r="O10" s="340">
        <v>1</v>
      </c>
    </row>
    <row r="11" spans="2:15" ht="14.25" customHeight="1" x14ac:dyDescent="0.2">
      <c r="B11" s="339" t="s">
        <v>513</v>
      </c>
      <c r="C11" s="340">
        <v>63</v>
      </c>
      <c r="D11" s="340">
        <v>55</v>
      </c>
      <c r="E11" s="340">
        <v>44</v>
      </c>
      <c r="F11" s="341"/>
      <c r="G11" s="339" t="s">
        <v>514</v>
      </c>
      <c r="H11" s="340">
        <v>5</v>
      </c>
      <c r="I11" s="340">
        <v>1</v>
      </c>
      <c r="J11" s="340">
        <v>0</v>
      </c>
      <c r="K11" s="341"/>
      <c r="L11" s="339" t="s">
        <v>515</v>
      </c>
      <c r="M11" s="340">
        <v>1</v>
      </c>
      <c r="N11" s="340">
        <v>1</v>
      </c>
      <c r="O11" s="340">
        <v>1</v>
      </c>
    </row>
    <row r="12" spans="2:15" ht="14.25" customHeight="1" x14ac:dyDescent="0.2">
      <c r="B12" s="339" t="s">
        <v>516</v>
      </c>
      <c r="C12" s="340">
        <v>60</v>
      </c>
      <c r="D12" s="340">
        <v>51</v>
      </c>
      <c r="E12" s="340">
        <v>38</v>
      </c>
      <c r="F12" s="341"/>
      <c r="G12" s="339" t="s">
        <v>517</v>
      </c>
      <c r="H12" s="340">
        <v>4</v>
      </c>
      <c r="I12" s="340">
        <v>4</v>
      </c>
      <c r="J12" s="340">
        <v>2</v>
      </c>
      <c r="K12" s="341"/>
      <c r="L12" s="339" t="s">
        <v>518</v>
      </c>
      <c r="M12" s="340">
        <v>1</v>
      </c>
      <c r="N12" s="340">
        <v>1</v>
      </c>
      <c r="O12" s="340">
        <v>1</v>
      </c>
    </row>
    <row r="13" spans="2:15" ht="14.25" customHeight="1" x14ac:dyDescent="0.2">
      <c r="B13" s="339" t="s">
        <v>519</v>
      </c>
      <c r="C13" s="340">
        <v>47</v>
      </c>
      <c r="D13" s="340">
        <v>35</v>
      </c>
      <c r="E13" s="340">
        <v>26</v>
      </c>
      <c r="F13" s="341"/>
      <c r="G13" s="339" t="s">
        <v>520</v>
      </c>
      <c r="H13" s="340">
        <v>4</v>
      </c>
      <c r="I13" s="340">
        <v>2</v>
      </c>
      <c r="J13" s="340">
        <v>2</v>
      </c>
      <c r="K13" s="341"/>
      <c r="L13" s="339" t="s">
        <v>492</v>
      </c>
      <c r="M13" s="340">
        <v>1</v>
      </c>
      <c r="N13" s="340">
        <v>1</v>
      </c>
      <c r="O13" s="340">
        <v>1</v>
      </c>
    </row>
    <row r="14" spans="2:15" ht="14.25" customHeight="1" x14ac:dyDescent="0.2">
      <c r="B14" s="339" t="s">
        <v>487</v>
      </c>
      <c r="C14" s="340">
        <v>41</v>
      </c>
      <c r="D14" s="340">
        <v>40</v>
      </c>
      <c r="E14" s="340">
        <v>36</v>
      </c>
      <c r="F14" s="341"/>
      <c r="G14" s="339" t="s">
        <v>521</v>
      </c>
      <c r="H14" s="340">
        <v>4</v>
      </c>
      <c r="I14" s="340">
        <v>1</v>
      </c>
      <c r="J14" s="340">
        <v>1</v>
      </c>
      <c r="K14" s="341"/>
      <c r="L14" s="339" t="s">
        <v>522</v>
      </c>
      <c r="M14" s="340">
        <v>1</v>
      </c>
      <c r="N14" s="340">
        <v>1</v>
      </c>
      <c r="O14" s="340">
        <v>0</v>
      </c>
    </row>
    <row r="15" spans="2:15" ht="14.25" customHeight="1" x14ac:dyDescent="0.2">
      <c r="B15" s="339" t="s">
        <v>523</v>
      </c>
      <c r="C15" s="340">
        <v>29</v>
      </c>
      <c r="D15" s="340">
        <v>2</v>
      </c>
      <c r="E15" s="340">
        <v>0</v>
      </c>
      <c r="F15" s="341"/>
      <c r="G15" s="339" t="s">
        <v>524</v>
      </c>
      <c r="H15" s="340">
        <v>4</v>
      </c>
      <c r="I15" s="340">
        <v>0</v>
      </c>
      <c r="J15" s="340">
        <v>0</v>
      </c>
      <c r="K15" s="341"/>
      <c r="L15" s="339" t="s">
        <v>525</v>
      </c>
      <c r="M15" s="340">
        <v>1</v>
      </c>
      <c r="N15" s="340">
        <v>0</v>
      </c>
      <c r="O15" s="340">
        <v>0</v>
      </c>
    </row>
    <row r="16" spans="2:15" ht="14.25" customHeight="1" x14ac:dyDescent="0.2">
      <c r="B16" s="339" t="s">
        <v>526</v>
      </c>
      <c r="C16" s="340">
        <v>24</v>
      </c>
      <c r="D16" s="340">
        <v>9</v>
      </c>
      <c r="E16" s="340">
        <v>5</v>
      </c>
      <c r="F16" s="341"/>
      <c r="G16" s="339" t="s">
        <v>482</v>
      </c>
      <c r="H16" s="340">
        <v>3</v>
      </c>
      <c r="I16" s="340">
        <v>3</v>
      </c>
      <c r="J16" s="340">
        <v>3</v>
      </c>
      <c r="K16" s="341"/>
      <c r="L16" s="339" t="s">
        <v>527</v>
      </c>
      <c r="M16" s="340">
        <v>1</v>
      </c>
      <c r="N16" s="340">
        <v>0</v>
      </c>
      <c r="O16" s="340">
        <v>0</v>
      </c>
    </row>
    <row r="17" spans="2:15" ht="14.25" customHeight="1" x14ac:dyDescent="0.2">
      <c r="B17" s="339" t="s">
        <v>528</v>
      </c>
      <c r="C17" s="340">
        <v>22</v>
      </c>
      <c r="D17" s="340">
        <v>14</v>
      </c>
      <c r="E17" s="340">
        <v>9</v>
      </c>
      <c r="F17" s="341"/>
      <c r="G17" s="339" t="s">
        <v>529</v>
      </c>
      <c r="H17" s="340">
        <v>3</v>
      </c>
      <c r="I17" s="340">
        <v>3</v>
      </c>
      <c r="J17" s="340">
        <v>3</v>
      </c>
      <c r="K17" s="341"/>
      <c r="L17" s="339" t="s">
        <v>530</v>
      </c>
      <c r="M17" s="340">
        <v>1</v>
      </c>
      <c r="N17" s="340">
        <v>0</v>
      </c>
      <c r="O17" s="340">
        <v>0</v>
      </c>
    </row>
    <row r="18" spans="2:15" ht="14.25" customHeight="1" x14ac:dyDescent="0.2">
      <c r="B18" s="339" t="s">
        <v>531</v>
      </c>
      <c r="C18" s="340">
        <v>22</v>
      </c>
      <c r="D18" s="340">
        <v>4</v>
      </c>
      <c r="E18" s="340">
        <v>2</v>
      </c>
      <c r="F18" s="341"/>
      <c r="G18" s="339" t="s">
        <v>485</v>
      </c>
      <c r="H18" s="340">
        <v>3</v>
      </c>
      <c r="I18" s="340">
        <v>3</v>
      </c>
      <c r="J18" s="340">
        <v>2</v>
      </c>
      <c r="K18" s="341"/>
      <c r="L18" s="339" t="s">
        <v>532</v>
      </c>
      <c r="M18" s="340">
        <v>1</v>
      </c>
      <c r="N18" s="340">
        <v>0</v>
      </c>
      <c r="O18" s="340">
        <v>0</v>
      </c>
    </row>
    <row r="19" spans="2:15" ht="14.25" customHeight="1" x14ac:dyDescent="0.2">
      <c r="B19" s="339" t="s">
        <v>533</v>
      </c>
      <c r="C19" s="340">
        <v>20</v>
      </c>
      <c r="D19" s="340">
        <v>9</v>
      </c>
      <c r="E19" s="340">
        <v>7</v>
      </c>
      <c r="F19" s="341"/>
      <c r="G19" s="339" t="s">
        <v>534</v>
      </c>
      <c r="H19" s="340">
        <v>3</v>
      </c>
      <c r="I19" s="340">
        <v>2</v>
      </c>
      <c r="J19" s="340">
        <v>2</v>
      </c>
      <c r="K19" s="341"/>
      <c r="L19" s="339" t="s">
        <v>535</v>
      </c>
      <c r="M19" s="340">
        <v>1</v>
      </c>
      <c r="N19" s="340">
        <v>0</v>
      </c>
      <c r="O19" s="340">
        <v>0</v>
      </c>
    </row>
    <row r="20" spans="2:15" ht="14.25" customHeight="1" x14ac:dyDescent="0.2">
      <c r="B20" s="339" t="s">
        <v>536</v>
      </c>
      <c r="C20" s="340">
        <v>18</v>
      </c>
      <c r="D20" s="340">
        <v>5</v>
      </c>
      <c r="E20" s="340">
        <v>5</v>
      </c>
      <c r="F20" s="341"/>
      <c r="G20" s="339" t="s">
        <v>537</v>
      </c>
      <c r="H20" s="340">
        <v>3</v>
      </c>
      <c r="I20" s="340">
        <v>0</v>
      </c>
      <c r="J20" s="340">
        <v>0</v>
      </c>
      <c r="K20" s="341"/>
      <c r="L20" s="339" t="s">
        <v>538</v>
      </c>
      <c r="M20" s="340">
        <v>1</v>
      </c>
      <c r="N20" s="340">
        <v>0</v>
      </c>
      <c r="O20" s="340">
        <v>0</v>
      </c>
    </row>
    <row r="21" spans="2:15" ht="14.25" customHeight="1" x14ac:dyDescent="0.2">
      <c r="B21" s="339" t="s">
        <v>539</v>
      </c>
      <c r="C21" s="340">
        <v>16</v>
      </c>
      <c r="D21" s="340">
        <v>15</v>
      </c>
      <c r="E21" s="340">
        <v>14</v>
      </c>
      <c r="F21" s="341"/>
      <c r="G21" s="339" t="s">
        <v>540</v>
      </c>
      <c r="H21" s="340">
        <v>3</v>
      </c>
      <c r="I21" s="340">
        <v>0</v>
      </c>
      <c r="J21" s="340">
        <v>0</v>
      </c>
      <c r="K21" s="341"/>
      <c r="L21" s="339" t="s">
        <v>541</v>
      </c>
      <c r="M21" s="340">
        <v>1</v>
      </c>
      <c r="N21" s="340">
        <v>0</v>
      </c>
      <c r="O21" s="340">
        <v>0</v>
      </c>
    </row>
    <row r="22" spans="2:15" ht="14.25" customHeight="1" x14ac:dyDescent="0.2">
      <c r="B22" s="339" t="s">
        <v>542</v>
      </c>
      <c r="C22" s="340">
        <v>14</v>
      </c>
      <c r="D22" s="340">
        <v>4</v>
      </c>
      <c r="E22" s="340">
        <v>4</v>
      </c>
      <c r="F22" s="341"/>
      <c r="G22" s="339" t="s">
        <v>543</v>
      </c>
      <c r="H22" s="340">
        <v>2</v>
      </c>
      <c r="I22" s="340">
        <v>2</v>
      </c>
      <c r="J22" s="340">
        <v>2</v>
      </c>
      <c r="K22" s="341"/>
      <c r="L22" s="339" t="s">
        <v>544</v>
      </c>
      <c r="M22" s="340">
        <v>1</v>
      </c>
      <c r="N22" s="340">
        <v>0</v>
      </c>
      <c r="O22" s="340">
        <v>0</v>
      </c>
    </row>
    <row r="23" spans="2:15" ht="14.25" customHeight="1" x14ac:dyDescent="0.2">
      <c r="B23" s="339" t="s">
        <v>545</v>
      </c>
      <c r="C23" s="340">
        <v>14</v>
      </c>
      <c r="D23" s="340">
        <v>3</v>
      </c>
      <c r="E23" s="340">
        <v>2</v>
      </c>
      <c r="F23" s="341"/>
      <c r="G23" s="339" t="s">
        <v>546</v>
      </c>
      <c r="H23" s="340">
        <v>2</v>
      </c>
      <c r="I23" s="340">
        <v>2</v>
      </c>
      <c r="J23" s="340">
        <v>1</v>
      </c>
      <c r="K23" s="341"/>
      <c r="L23" s="339" t="s">
        <v>490</v>
      </c>
      <c r="M23" s="340">
        <v>1</v>
      </c>
      <c r="N23" s="340">
        <v>0</v>
      </c>
      <c r="O23" s="340">
        <v>0</v>
      </c>
    </row>
    <row r="24" spans="2:15" ht="14.25" customHeight="1" x14ac:dyDescent="0.2">
      <c r="B24" s="339" t="s">
        <v>547</v>
      </c>
      <c r="C24" s="340">
        <v>13</v>
      </c>
      <c r="D24" s="340">
        <v>4</v>
      </c>
      <c r="E24" s="340">
        <v>3</v>
      </c>
      <c r="F24" s="341"/>
      <c r="G24" s="339" t="s">
        <v>548</v>
      </c>
      <c r="H24" s="340">
        <v>2</v>
      </c>
      <c r="I24" s="340">
        <v>2</v>
      </c>
      <c r="J24" s="340">
        <v>0</v>
      </c>
      <c r="K24" s="341"/>
      <c r="L24" s="339" t="s">
        <v>549</v>
      </c>
      <c r="M24" s="340">
        <v>1</v>
      </c>
      <c r="N24" s="340">
        <v>0</v>
      </c>
      <c r="O24" s="340">
        <v>0</v>
      </c>
    </row>
    <row r="25" spans="2:15" ht="14.25" customHeight="1" x14ac:dyDescent="0.2">
      <c r="B25" s="339" t="s">
        <v>550</v>
      </c>
      <c r="C25" s="340">
        <v>11</v>
      </c>
      <c r="D25" s="340">
        <v>4</v>
      </c>
      <c r="E25" s="340">
        <v>0</v>
      </c>
      <c r="F25" s="341"/>
      <c r="G25" s="339" t="s">
        <v>551</v>
      </c>
      <c r="H25" s="340">
        <v>2</v>
      </c>
      <c r="I25" s="340">
        <v>1</v>
      </c>
      <c r="J25" s="340">
        <v>1</v>
      </c>
      <c r="K25" s="341"/>
      <c r="L25" s="339" t="s">
        <v>552</v>
      </c>
      <c r="M25" s="340">
        <v>1</v>
      </c>
      <c r="N25" s="340">
        <v>0</v>
      </c>
      <c r="O25" s="340">
        <v>0</v>
      </c>
    </row>
    <row r="26" spans="2:15" ht="14.25" customHeight="1" x14ac:dyDescent="0.2">
      <c r="B26" s="339" t="s">
        <v>553</v>
      </c>
      <c r="C26" s="340">
        <v>8</v>
      </c>
      <c r="D26" s="340">
        <v>6</v>
      </c>
      <c r="E26" s="340">
        <v>2</v>
      </c>
      <c r="F26" s="341"/>
      <c r="G26" s="339" t="s">
        <v>489</v>
      </c>
      <c r="H26" s="340">
        <v>2</v>
      </c>
      <c r="I26" s="340">
        <v>1</v>
      </c>
      <c r="J26" s="340">
        <v>1</v>
      </c>
      <c r="K26" s="341"/>
      <c r="L26" s="339" t="s">
        <v>554</v>
      </c>
      <c r="M26" s="340">
        <v>1</v>
      </c>
      <c r="N26" s="340">
        <v>0</v>
      </c>
      <c r="O26" s="340">
        <v>0</v>
      </c>
    </row>
    <row r="27" spans="2:15" ht="14.25" customHeight="1" x14ac:dyDescent="0.2">
      <c r="B27" s="339" t="s">
        <v>555</v>
      </c>
      <c r="C27" s="340">
        <v>8</v>
      </c>
      <c r="D27" s="340">
        <v>3</v>
      </c>
      <c r="E27" s="340">
        <v>1</v>
      </c>
      <c r="F27" s="341"/>
      <c r="G27" s="339" t="s">
        <v>493</v>
      </c>
      <c r="H27" s="340">
        <v>2</v>
      </c>
      <c r="I27" s="340">
        <v>1</v>
      </c>
      <c r="J27" s="340">
        <v>1</v>
      </c>
      <c r="K27" s="341"/>
      <c r="L27" s="339" t="s">
        <v>556</v>
      </c>
      <c r="M27" s="340">
        <v>1</v>
      </c>
      <c r="N27" s="340">
        <v>0</v>
      </c>
      <c r="O27" s="340">
        <v>0</v>
      </c>
    </row>
    <row r="28" spans="2:15" ht="14.25" customHeight="1" x14ac:dyDescent="0.2">
      <c r="B28" s="339" t="s">
        <v>484</v>
      </c>
      <c r="C28" s="340">
        <v>7</v>
      </c>
      <c r="D28" s="340">
        <v>4</v>
      </c>
      <c r="E28" s="340">
        <v>4</v>
      </c>
      <c r="F28" s="341"/>
      <c r="G28" s="339" t="s">
        <v>557</v>
      </c>
      <c r="H28" s="340">
        <v>2</v>
      </c>
      <c r="I28" s="340">
        <v>0</v>
      </c>
      <c r="J28" s="340">
        <v>0</v>
      </c>
      <c r="K28" s="341"/>
      <c r="L28" s="343" t="s">
        <v>386</v>
      </c>
      <c r="M28" s="344">
        <f>SUM(C5:C30)+SUM(H5:H30)+SUM(M5:M27)</f>
        <v>2993</v>
      </c>
      <c r="N28" s="344">
        <f t="shared" ref="N28:O28" si="0">SUM(D5:D30)+SUM(I5:I30)+SUM(N5:N27)</f>
        <v>2212</v>
      </c>
      <c r="O28" s="344">
        <f t="shared" si="0"/>
        <v>1725</v>
      </c>
    </row>
    <row r="29" spans="2:15" ht="14.25" customHeight="1" x14ac:dyDescent="0.2">
      <c r="B29" s="339" t="s">
        <v>558</v>
      </c>
      <c r="C29" s="340">
        <v>7</v>
      </c>
      <c r="D29" s="340">
        <v>1</v>
      </c>
      <c r="E29" s="340">
        <v>1</v>
      </c>
      <c r="F29" s="341"/>
      <c r="G29" s="339" t="s">
        <v>559</v>
      </c>
      <c r="H29" s="340">
        <v>2</v>
      </c>
      <c r="I29" s="340">
        <v>0</v>
      </c>
      <c r="J29" s="340">
        <v>0</v>
      </c>
      <c r="K29" s="341"/>
      <c r="L29" s="345" t="s">
        <v>324</v>
      </c>
      <c r="M29" s="346">
        <v>22509</v>
      </c>
      <c r="N29" s="346">
        <v>19190</v>
      </c>
      <c r="O29" s="346">
        <v>16981</v>
      </c>
    </row>
    <row r="30" spans="2:15" ht="14.25" customHeight="1" x14ac:dyDescent="0.2">
      <c r="B30" s="339" t="s">
        <v>488</v>
      </c>
      <c r="C30" s="340">
        <v>6</v>
      </c>
      <c r="D30" s="340">
        <v>2</v>
      </c>
      <c r="E30" s="340">
        <v>2</v>
      </c>
      <c r="F30" s="341"/>
      <c r="G30" s="339" t="s">
        <v>560</v>
      </c>
      <c r="H30" s="340">
        <v>2</v>
      </c>
      <c r="I30" s="340">
        <v>0</v>
      </c>
      <c r="J30" s="340">
        <v>0</v>
      </c>
      <c r="K30" s="341"/>
      <c r="L30" s="343" t="s">
        <v>561</v>
      </c>
      <c r="M30" s="347">
        <f>M28*100/M29</f>
        <v>13.296903460837887</v>
      </c>
      <c r="N30" s="347">
        <f>N28*100/N29</f>
        <v>11.526836894215737</v>
      </c>
      <c r="O30" s="347">
        <f>O28*100/O29</f>
        <v>10.158412343207115</v>
      </c>
    </row>
  </sheetData>
  <sheetProtection algorithmName="SHA-512" hashValue="g2EpVPBwWACexaZ+NLstvU9sQKxuevFuZ6AAwKD9tzJOmintdmucMNfSZXhwi4CU4UVBVtR+9KIsCtyUcRIyWw==" saltValue="B1szEqlkXx3ZbUYrJzvF9A==" spinCount="100000" sheet="1" objects="1" scenarios="1"/>
  <mergeCells count="7">
    <mergeCell ref="B2:O2"/>
    <mergeCell ref="B3:B4"/>
    <mergeCell ref="C3:E3"/>
    <mergeCell ref="G3:G4"/>
    <mergeCell ref="H3:J3"/>
    <mergeCell ref="L3:L4"/>
    <mergeCell ref="M3:O3"/>
  </mergeCells>
  <printOptions horizontalCentered="1"/>
  <pageMargins left="0.59055118110236227" right="0.59055118110236227" top="0.70866141732283472" bottom="0.70866141732283472" header="0.39370078740157483" footer="0.39370078740157483"/>
  <pageSetup paperSize="9" firstPageNumber="56" orientation="landscape" useFirstPageNumber="1" r:id="rId1"/>
  <headerFooter scaleWithDoc="0" alignWithMargins="0">
    <oddHeader>&amp;R&amp;"Times New Roman,Kurzíva"T 15</oddHeader>
    <oddFooter>&amp;L&amp;"Times New Roman,Kurzíva"CVTI SR&amp;C&amp;"Times New Roman,Normálne"&amp;P&amp;R&amp;"Times New Roman,Kurzíva"PK na VŠ SR  2024   2. stupeň</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P23"/>
  <sheetViews>
    <sheetView showGridLines="0" showRowColHeaders="0" zoomScaleNormal="100" workbookViewId="0"/>
  </sheetViews>
  <sheetFormatPr defaultColWidth="8.85546875" defaultRowHeight="12.75" x14ac:dyDescent="0.2"/>
  <cols>
    <col min="1" max="1" width="2.7109375" style="313" customWidth="1"/>
    <col min="2" max="2" width="13.28515625" style="334" customWidth="1"/>
    <col min="3" max="4" width="8.7109375" style="313" customWidth="1"/>
    <col min="5" max="7" width="6.85546875" style="313" customWidth="1"/>
    <col min="8" max="8" width="7.7109375" style="313" customWidth="1"/>
    <col min="9" max="9" width="6.85546875" style="313" customWidth="1"/>
    <col min="10" max="11" width="6.7109375" style="313" customWidth="1"/>
    <col min="12" max="12" width="8.7109375" style="334" customWidth="1"/>
    <col min="13" max="13" width="7.7109375" style="313" customWidth="1"/>
    <col min="14" max="15" width="6.7109375" style="313" customWidth="1"/>
    <col min="16" max="16" width="8.7109375" style="313" customWidth="1"/>
    <col min="17" max="16384" width="8.85546875" style="313"/>
  </cols>
  <sheetData>
    <row r="1" spans="2:16" ht="54" customHeight="1" x14ac:dyDescent="0.2">
      <c r="B1" s="1008" t="s">
        <v>466</v>
      </c>
      <c r="C1" s="1009"/>
      <c r="D1" s="1009"/>
      <c r="E1" s="1009"/>
      <c r="F1" s="1009"/>
      <c r="G1" s="1009"/>
      <c r="H1" s="1009"/>
      <c r="I1" s="1009"/>
      <c r="J1" s="1009"/>
      <c r="K1" s="1009"/>
      <c r="L1" s="1009"/>
      <c r="M1" s="1009"/>
      <c r="N1" s="1009"/>
      <c r="O1" s="1009"/>
      <c r="P1" s="1009"/>
    </row>
    <row r="2" spans="2:16" ht="30.75" customHeight="1" x14ac:dyDescent="0.2">
      <c r="B2" s="1010" t="s">
        <v>467</v>
      </c>
      <c r="C2" s="1012" t="s">
        <v>280</v>
      </c>
      <c r="D2" s="1014" t="s">
        <v>468</v>
      </c>
      <c r="E2" s="1015"/>
      <c r="F2" s="1015"/>
      <c r="G2" s="1015"/>
      <c r="H2" s="1015"/>
      <c r="I2" s="1016"/>
      <c r="J2" s="1016"/>
      <c r="K2" s="1017"/>
      <c r="L2" s="1018" t="s">
        <v>282</v>
      </c>
      <c r="M2" s="1019"/>
      <c r="N2" s="1019"/>
      <c r="O2" s="1020"/>
      <c r="P2" s="1012" t="s">
        <v>284</v>
      </c>
    </row>
    <row r="3" spans="2:16" ht="87.75" customHeight="1" x14ac:dyDescent="0.2">
      <c r="B3" s="1011"/>
      <c r="C3" s="1013"/>
      <c r="D3" s="314" t="s">
        <v>469</v>
      </c>
      <c r="E3" s="315" t="s">
        <v>470</v>
      </c>
      <c r="F3" s="316" t="s">
        <v>471</v>
      </c>
      <c r="G3" s="316" t="s">
        <v>472</v>
      </c>
      <c r="H3" s="316" t="s">
        <v>473</v>
      </c>
      <c r="I3" s="316" t="s">
        <v>474</v>
      </c>
      <c r="J3" s="316" t="s">
        <v>475</v>
      </c>
      <c r="K3" s="317" t="s">
        <v>476</v>
      </c>
      <c r="L3" s="314" t="s">
        <v>477</v>
      </c>
      <c r="M3" s="315" t="s">
        <v>478</v>
      </c>
      <c r="N3" s="316" t="s">
        <v>479</v>
      </c>
      <c r="O3" s="317" t="s">
        <v>480</v>
      </c>
      <c r="P3" s="1013"/>
    </row>
    <row r="4" spans="2:16" ht="15" customHeight="1" x14ac:dyDescent="0.2">
      <c r="B4" s="318" t="s">
        <v>481</v>
      </c>
      <c r="C4" s="319">
        <f t="shared" ref="C4:C17" si="0">D4+L4</f>
        <v>1</v>
      </c>
      <c r="D4" s="320">
        <f t="shared" ref="D4:D17" si="1">SUM(E4:K4)</f>
        <v>0</v>
      </c>
      <c r="E4" s="321">
        <v>0</v>
      </c>
      <c r="F4" s="322">
        <v>0</v>
      </c>
      <c r="G4" s="322">
        <v>0</v>
      </c>
      <c r="H4" s="322">
        <v>0</v>
      </c>
      <c r="I4" s="322">
        <v>0</v>
      </c>
      <c r="J4" s="322">
        <v>0</v>
      </c>
      <c r="K4" s="323">
        <v>0</v>
      </c>
      <c r="L4" s="319">
        <f t="shared" ref="L4:L17" si="2">SUM(M4:O4)</f>
        <v>1</v>
      </c>
      <c r="M4" s="321">
        <v>0</v>
      </c>
      <c r="N4" s="322">
        <v>1</v>
      </c>
      <c r="O4" s="323">
        <v>0</v>
      </c>
      <c r="P4" s="319">
        <v>1</v>
      </c>
    </row>
    <row r="5" spans="2:16" ht="15" customHeight="1" x14ac:dyDescent="0.2">
      <c r="B5" s="324" t="s">
        <v>482</v>
      </c>
      <c r="C5" s="320">
        <f t="shared" si="0"/>
        <v>3</v>
      </c>
      <c r="D5" s="320">
        <f t="shared" si="1"/>
        <v>0</v>
      </c>
      <c r="E5" s="325">
        <v>0</v>
      </c>
      <c r="F5" s="326">
        <v>0</v>
      </c>
      <c r="G5" s="326">
        <v>0</v>
      </c>
      <c r="H5" s="326">
        <v>0</v>
      </c>
      <c r="I5" s="326">
        <v>0</v>
      </c>
      <c r="J5" s="326">
        <v>0</v>
      </c>
      <c r="K5" s="327">
        <v>0</v>
      </c>
      <c r="L5" s="320">
        <f t="shared" si="2"/>
        <v>3</v>
      </c>
      <c r="M5" s="325">
        <v>3</v>
      </c>
      <c r="N5" s="326">
        <v>0</v>
      </c>
      <c r="O5" s="327">
        <v>0</v>
      </c>
      <c r="P5" s="320">
        <v>3</v>
      </c>
    </row>
    <row r="6" spans="2:16" ht="15" customHeight="1" x14ac:dyDescent="0.2">
      <c r="B6" s="324" t="s">
        <v>483</v>
      </c>
      <c r="C6" s="320">
        <f t="shared" si="0"/>
        <v>816</v>
      </c>
      <c r="D6" s="320">
        <f t="shared" si="1"/>
        <v>85</v>
      </c>
      <c r="E6" s="325">
        <v>32</v>
      </c>
      <c r="F6" s="326">
        <v>7</v>
      </c>
      <c r="G6" s="326">
        <v>13</v>
      </c>
      <c r="H6" s="326">
        <v>20</v>
      </c>
      <c r="I6" s="326">
        <v>11</v>
      </c>
      <c r="J6" s="326">
        <v>0</v>
      </c>
      <c r="K6" s="327">
        <v>2</v>
      </c>
      <c r="L6" s="320">
        <f t="shared" si="2"/>
        <v>731</v>
      </c>
      <c r="M6" s="325">
        <v>674</v>
      </c>
      <c r="N6" s="326">
        <v>55</v>
      </c>
      <c r="O6" s="327">
        <v>2</v>
      </c>
      <c r="P6" s="320">
        <v>637</v>
      </c>
    </row>
    <row r="7" spans="2:16" ht="15" customHeight="1" x14ac:dyDescent="0.2">
      <c r="B7" s="324" t="s">
        <v>484</v>
      </c>
      <c r="C7" s="320">
        <f t="shared" si="0"/>
        <v>7</v>
      </c>
      <c r="D7" s="320">
        <f t="shared" si="1"/>
        <v>3</v>
      </c>
      <c r="E7" s="325">
        <v>0</v>
      </c>
      <c r="F7" s="326">
        <v>1</v>
      </c>
      <c r="G7" s="326">
        <v>0</v>
      </c>
      <c r="H7" s="326">
        <v>0</v>
      </c>
      <c r="I7" s="326">
        <v>1</v>
      </c>
      <c r="J7" s="326">
        <v>1</v>
      </c>
      <c r="K7" s="327">
        <v>0</v>
      </c>
      <c r="L7" s="320">
        <f t="shared" si="2"/>
        <v>4</v>
      </c>
      <c r="M7" s="325">
        <v>2</v>
      </c>
      <c r="N7" s="326">
        <v>2</v>
      </c>
      <c r="O7" s="327">
        <v>0</v>
      </c>
      <c r="P7" s="320">
        <v>4</v>
      </c>
    </row>
    <row r="8" spans="2:16" ht="15" customHeight="1" x14ac:dyDescent="0.2">
      <c r="B8" s="324" t="s">
        <v>485</v>
      </c>
      <c r="C8" s="320">
        <f t="shared" si="0"/>
        <v>3</v>
      </c>
      <c r="D8" s="320">
        <f t="shared" si="1"/>
        <v>0</v>
      </c>
      <c r="E8" s="325">
        <v>0</v>
      </c>
      <c r="F8" s="326">
        <v>0</v>
      </c>
      <c r="G8" s="326">
        <v>0</v>
      </c>
      <c r="H8" s="326">
        <v>0</v>
      </c>
      <c r="I8" s="326">
        <v>0</v>
      </c>
      <c r="J8" s="326">
        <v>0</v>
      </c>
      <c r="K8" s="327">
        <v>0</v>
      </c>
      <c r="L8" s="320">
        <f t="shared" si="2"/>
        <v>3</v>
      </c>
      <c r="M8" s="325">
        <v>2</v>
      </c>
      <c r="N8" s="326">
        <v>1</v>
      </c>
      <c r="O8" s="327">
        <v>0</v>
      </c>
      <c r="P8" s="320">
        <v>2</v>
      </c>
    </row>
    <row r="9" spans="2:16" ht="15" customHeight="1" x14ac:dyDescent="0.2">
      <c r="B9" s="324" t="s">
        <v>486</v>
      </c>
      <c r="C9" s="320">
        <f t="shared" si="0"/>
        <v>5</v>
      </c>
      <c r="D9" s="320">
        <f t="shared" si="1"/>
        <v>0</v>
      </c>
      <c r="E9" s="325">
        <v>0</v>
      </c>
      <c r="F9" s="326">
        <v>0</v>
      </c>
      <c r="G9" s="326">
        <v>0</v>
      </c>
      <c r="H9" s="326">
        <v>0</v>
      </c>
      <c r="I9" s="326">
        <v>0</v>
      </c>
      <c r="J9" s="326">
        <v>0</v>
      </c>
      <c r="K9" s="327">
        <v>0</v>
      </c>
      <c r="L9" s="320">
        <f t="shared" si="2"/>
        <v>5</v>
      </c>
      <c r="M9" s="325">
        <v>1</v>
      </c>
      <c r="N9" s="326">
        <v>4</v>
      </c>
      <c r="O9" s="327">
        <v>0</v>
      </c>
      <c r="P9" s="320">
        <v>5</v>
      </c>
    </row>
    <row r="10" spans="2:16" ht="15" customHeight="1" x14ac:dyDescent="0.2">
      <c r="B10" s="324" t="s">
        <v>487</v>
      </c>
      <c r="C10" s="320">
        <f t="shared" si="0"/>
        <v>41</v>
      </c>
      <c r="D10" s="320">
        <f t="shared" si="1"/>
        <v>1</v>
      </c>
      <c r="E10" s="325">
        <v>0</v>
      </c>
      <c r="F10" s="326">
        <v>1</v>
      </c>
      <c r="G10" s="326">
        <v>0</v>
      </c>
      <c r="H10" s="326">
        <v>0</v>
      </c>
      <c r="I10" s="326">
        <v>0</v>
      </c>
      <c r="J10" s="326">
        <v>0</v>
      </c>
      <c r="K10" s="327">
        <v>0</v>
      </c>
      <c r="L10" s="320">
        <f t="shared" si="2"/>
        <v>40</v>
      </c>
      <c r="M10" s="325">
        <v>36</v>
      </c>
      <c r="N10" s="326">
        <v>4</v>
      </c>
      <c r="O10" s="327">
        <v>0</v>
      </c>
      <c r="P10" s="320">
        <v>36</v>
      </c>
    </row>
    <row r="11" spans="2:16" ht="15" customHeight="1" x14ac:dyDescent="0.2">
      <c r="B11" s="324" t="s">
        <v>488</v>
      </c>
      <c r="C11" s="320">
        <f t="shared" si="0"/>
        <v>6</v>
      </c>
      <c r="D11" s="320">
        <f t="shared" si="1"/>
        <v>4</v>
      </c>
      <c r="E11" s="325">
        <v>0</v>
      </c>
      <c r="F11" s="326">
        <v>1</v>
      </c>
      <c r="G11" s="326">
        <v>1</v>
      </c>
      <c r="H11" s="326">
        <v>2</v>
      </c>
      <c r="I11" s="326">
        <v>0</v>
      </c>
      <c r="J11" s="326">
        <v>0</v>
      </c>
      <c r="K11" s="327">
        <v>0</v>
      </c>
      <c r="L11" s="320">
        <f t="shared" si="2"/>
        <v>2</v>
      </c>
      <c r="M11" s="325">
        <v>2</v>
      </c>
      <c r="N11" s="326">
        <v>0</v>
      </c>
      <c r="O11" s="327">
        <v>0</v>
      </c>
      <c r="P11" s="320">
        <v>2</v>
      </c>
    </row>
    <row r="12" spans="2:16" ht="15" customHeight="1" x14ac:dyDescent="0.2">
      <c r="B12" s="324" t="s">
        <v>489</v>
      </c>
      <c r="C12" s="320">
        <f t="shared" si="0"/>
        <v>2</v>
      </c>
      <c r="D12" s="320">
        <f t="shared" si="1"/>
        <v>1</v>
      </c>
      <c r="E12" s="325">
        <v>0</v>
      </c>
      <c r="F12" s="326">
        <v>0</v>
      </c>
      <c r="G12" s="326">
        <v>1</v>
      </c>
      <c r="H12" s="326">
        <v>0</v>
      </c>
      <c r="I12" s="326">
        <v>0</v>
      </c>
      <c r="J12" s="326">
        <v>0</v>
      </c>
      <c r="K12" s="327">
        <v>0</v>
      </c>
      <c r="L12" s="320">
        <f t="shared" si="2"/>
        <v>1</v>
      </c>
      <c r="M12" s="325">
        <v>1</v>
      </c>
      <c r="N12" s="326">
        <v>0</v>
      </c>
      <c r="O12" s="327">
        <v>0</v>
      </c>
      <c r="P12" s="320">
        <v>1</v>
      </c>
    </row>
    <row r="13" spans="2:16" ht="15" customHeight="1" x14ac:dyDescent="0.2">
      <c r="B13" s="324" t="s">
        <v>490</v>
      </c>
      <c r="C13" s="320">
        <f t="shared" si="0"/>
        <v>1</v>
      </c>
      <c r="D13" s="320">
        <f t="shared" si="1"/>
        <v>1</v>
      </c>
      <c r="E13" s="325">
        <v>0</v>
      </c>
      <c r="F13" s="326">
        <v>0</v>
      </c>
      <c r="G13" s="326">
        <v>1</v>
      </c>
      <c r="H13" s="326">
        <v>0</v>
      </c>
      <c r="I13" s="326">
        <v>0</v>
      </c>
      <c r="J13" s="326">
        <v>0</v>
      </c>
      <c r="K13" s="327">
        <v>0</v>
      </c>
      <c r="L13" s="320">
        <f t="shared" si="2"/>
        <v>0</v>
      </c>
      <c r="M13" s="325">
        <v>0</v>
      </c>
      <c r="N13" s="326">
        <v>0</v>
      </c>
      <c r="O13" s="327">
        <v>0</v>
      </c>
      <c r="P13" s="320">
        <v>0</v>
      </c>
    </row>
    <row r="14" spans="2:16" ht="15" customHeight="1" x14ac:dyDescent="0.2">
      <c r="B14" s="324" t="s">
        <v>491</v>
      </c>
      <c r="C14" s="320">
        <f t="shared" si="0"/>
        <v>5</v>
      </c>
      <c r="D14" s="320">
        <f t="shared" si="1"/>
        <v>1</v>
      </c>
      <c r="E14" s="325">
        <v>0</v>
      </c>
      <c r="F14" s="326">
        <v>0</v>
      </c>
      <c r="G14" s="326">
        <v>0</v>
      </c>
      <c r="H14" s="326">
        <v>0</v>
      </c>
      <c r="I14" s="326">
        <v>0</v>
      </c>
      <c r="J14" s="326">
        <v>0</v>
      </c>
      <c r="K14" s="327">
        <v>1</v>
      </c>
      <c r="L14" s="320">
        <f t="shared" si="2"/>
        <v>4</v>
      </c>
      <c r="M14" s="325">
        <v>3</v>
      </c>
      <c r="N14" s="326">
        <v>1</v>
      </c>
      <c r="O14" s="327">
        <v>0</v>
      </c>
      <c r="P14" s="320">
        <v>4</v>
      </c>
    </row>
    <row r="15" spans="2:16" ht="15" customHeight="1" x14ac:dyDescent="0.2">
      <c r="B15" s="324" t="s">
        <v>492</v>
      </c>
      <c r="C15" s="320">
        <f t="shared" si="0"/>
        <v>1</v>
      </c>
      <c r="D15" s="320">
        <f t="shared" si="1"/>
        <v>0</v>
      </c>
      <c r="E15" s="325">
        <v>0</v>
      </c>
      <c r="F15" s="326">
        <v>0</v>
      </c>
      <c r="G15" s="326">
        <v>0</v>
      </c>
      <c r="H15" s="326">
        <v>0</v>
      </c>
      <c r="I15" s="326">
        <v>0</v>
      </c>
      <c r="J15" s="326">
        <v>0</v>
      </c>
      <c r="K15" s="327">
        <v>0</v>
      </c>
      <c r="L15" s="320">
        <f t="shared" si="2"/>
        <v>1</v>
      </c>
      <c r="M15" s="325">
        <v>0</v>
      </c>
      <c r="N15" s="326">
        <v>1</v>
      </c>
      <c r="O15" s="327">
        <v>0</v>
      </c>
      <c r="P15" s="320">
        <v>1</v>
      </c>
    </row>
    <row r="16" spans="2:16" ht="15" customHeight="1" x14ac:dyDescent="0.2">
      <c r="B16" s="324" t="s">
        <v>493</v>
      </c>
      <c r="C16" s="320">
        <f t="shared" si="0"/>
        <v>2</v>
      </c>
      <c r="D16" s="320">
        <f t="shared" si="1"/>
        <v>1</v>
      </c>
      <c r="E16" s="325">
        <v>0</v>
      </c>
      <c r="F16" s="326">
        <v>0</v>
      </c>
      <c r="G16" s="326">
        <v>0</v>
      </c>
      <c r="H16" s="326">
        <v>0</v>
      </c>
      <c r="I16" s="326">
        <v>0</v>
      </c>
      <c r="J16" s="326">
        <v>1</v>
      </c>
      <c r="K16" s="327">
        <v>0</v>
      </c>
      <c r="L16" s="320">
        <f t="shared" si="2"/>
        <v>1</v>
      </c>
      <c r="M16" s="325">
        <v>0</v>
      </c>
      <c r="N16" s="326">
        <v>1</v>
      </c>
      <c r="O16" s="327">
        <v>0</v>
      </c>
      <c r="P16" s="320">
        <v>1</v>
      </c>
    </row>
    <row r="17" spans="2:16" ht="15" customHeight="1" x14ac:dyDescent="0.2">
      <c r="B17" s="324" t="s">
        <v>494</v>
      </c>
      <c r="C17" s="320">
        <f t="shared" si="0"/>
        <v>2</v>
      </c>
      <c r="D17" s="320">
        <f t="shared" si="1"/>
        <v>2</v>
      </c>
      <c r="E17" s="325">
        <v>0</v>
      </c>
      <c r="F17" s="326">
        <v>0</v>
      </c>
      <c r="G17" s="326">
        <v>0</v>
      </c>
      <c r="H17" s="326">
        <v>2</v>
      </c>
      <c r="I17" s="326">
        <v>0</v>
      </c>
      <c r="J17" s="326">
        <v>0</v>
      </c>
      <c r="K17" s="327">
        <v>0</v>
      </c>
      <c r="L17" s="320">
        <f t="shared" si="2"/>
        <v>0</v>
      </c>
      <c r="M17" s="325">
        <v>0</v>
      </c>
      <c r="N17" s="326">
        <v>0</v>
      </c>
      <c r="O17" s="327">
        <v>0</v>
      </c>
      <c r="P17" s="320">
        <v>0</v>
      </c>
    </row>
    <row r="18" spans="2:16" s="333" customFormat="1" ht="22.5" customHeight="1" x14ac:dyDescent="0.2">
      <c r="B18" s="328" t="s">
        <v>375</v>
      </c>
      <c r="C18" s="329">
        <f t="shared" ref="C18:P18" si="3">SUM(C4:C17)</f>
        <v>895</v>
      </c>
      <c r="D18" s="329">
        <f t="shared" si="3"/>
        <v>99</v>
      </c>
      <c r="E18" s="330">
        <f t="shared" si="3"/>
        <v>32</v>
      </c>
      <c r="F18" s="331">
        <f t="shared" si="3"/>
        <v>10</v>
      </c>
      <c r="G18" s="331">
        <f t="shared" si="3"/>
        <v>16</v>
      </c>
      <c r="H18" s="331">
        <f t="shared" si="3"/>
        <v>24</v>
      </c>
      <c r="I18" s="331">
        <f t="shared" si="3"/>
        <v>12</v>
      </c>
      <c r="J18" s="331">
        <f t="shared" si="3"/>
        <v>2</v>
      </c>
      <c r="K18" s="332">
        <f t="shared" si="3"/>
        <v>3</v>
      </c>
      <c r="L18" s="329">
        <f t="shared" si="3"/>
        <v>796</v>
      </c>
      <c r="M18" s="330">
        <f t="shared" si="3"/>
        <v>724</v>
      </c>
      <c r="N18" s="331">
        <f t="shared" si="3"/>
        <v>70</v>
      </c>
      <c r="O18" s="332">
        <f t="shared" si="3"/>
        <v>2</v>
      </c>
      <c r="P18" s="329">
        <f t="shared" si="3"/>
        <v>697</v>
      </c>
    </row>
    <row r="19" spans="2:16" ht="8.25" customHeight="1" x14ac:dyDescent="0.2"/>
    <row r="20" spans="2:16" ht="11.25" customHeight="1" x14ac:dyDescent="0.2">
      <c r="B20" s="1006" t="s">
        <v>495</v>
      </c>
      <c r="C20" s="1007"/>
      <c r="D20" s="1007"/>
      <c r="E20" s="1007"/>
      <c r="F20" s="1007"/>
      <c r="G20" s="1007"/>
      <c r="H20" s="1007"/>
      <c r="I20" s="1007"/>
      <c r="J20" s="1007"/>
      <c r="K20" s="1007"/>
      <c r="L20" s="1007"/>
      <c r="M20" s="1007"/>
      <c r="N20" s="1007"/>
      <c r="O20" s="1007"/>
      <c r="P20" s="1007"/>
    </row>
    <row r="23" spans="2:16" x14ac:dyDescent="0.2">
      <c r="F23" s="335"/>
      <c r="I23" s="335"/>
    </row>
  </sheetData>
  <sheetProtection algorithmName="SHA-512" hashValue="pdcAHLHqTLefpyQCwO/cMCFAh0prpQPTtDfr5NTysJDCC/hUO226CA+Mv3l6XMQ7EZlABlbV39ZscahW8EENyA==" saltValue="ZaKEgvux0EVU8tbANYXVpg==" spinCount="100000" sheet="1" objects="1" scenarios="1"/>
  <mergeCells count="7">
    <mergeCell ref="B20:P20"/>
    <mergeCell ref="B1:P1"/>
    <mergeCell ref="B2:B3"/>
    <mergeCell ref="C2:C3"/>
    <mergeCell ref="D2:K2"/>
    <mergeCell ref="L2:O2"/>
    <mergeCell ref="P2:P3"/>
  </mergeCells>
  <printOptions horizontalCentered="1"/>
  <pageMargins left="0.59055118110236227" right="0.59055118110236227" top="0.70866141732283472" bottom="0.70866141732283472" header="0.39370078740157483" footer="0.39370078740157483"/>
  <pageSetup paperSize="9" firstPageNumber="57" orientation="landscape" useFirstPageNumber="1" r:id="rId1"/>
  <headerFooter scaleWithDoc="0" alignWithMargins="0">
    <oddHeader>&amp;R&amp;"Times New Roman,Kurzíva"&amp;10T 15e</oddHeader>
    <oddFooter>&amp;L&amp;"Times New Roman,Kurzíva"CVTI SR&amp;C&amp;"Times New Roman,Normálne"&amp;P&amp;R&amp;"Times New Roman,Kurzíva"PK na VŠ SR  2024   2. stupeň</oddFooter>
  </headerFooter>
  <ignoredErrors>
    <ignoredError sqref="L4:L1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K36"/>
  <sheetViews>
    <sheetView showGridLines="0" showRowColHeaders="0" zoomScaleNormal="100" workbookViewId="0"/>
  </sheetViews>
  <sheetFormatPr defaultColWidth="9.140625" defaultRowHeight="12.75" x14ac:dyDescent="0.2"/>
  <cols>
    <col min="1" max="1" width="2.7109375" style="348" customWidth="1"/>
    <col min="2" max="2" width="15.42578125" style="348" customWidth="1"/>
    <col min="3" max="4" width="12.140625" style="348" customWidth="1"/>
    <col min="5" max="5" width="12.140625" style="349" customWidth="1"/>
    <col min="6" max="7" width="12.140625" style="348" customWidth="1"/>
    <col min="8" max="9" width="12.140625" style="349" customWidth="1"/>
    <col min="10" max="11" width="12.140625" style="348" customWidth="1"/>
    <col min="12" max="16384" width="9.140625" style="348"/>
  </cols>
  <sheetData>
    <row r="1" spans="2:11" ht="30" customHeight="1" x14ac:dyDescent="0.2">
      <c r="B1" s="1021" t="s">
        <v>562</v>
      </c>
      <c r="C1" s="1021"/>
      <c r="D1" s="1021"/>
      <c r="E1" s="1021"/>
      <c r="F1" s="1021"/>
      <c r="G1" s="1021"/>
      <c r="H1" s="1021"/>
      <c r="I1" s="1021"/>
      <c r="J1" s="1021"/>
      <c r="K1" s="1021"/>
    </row>
    <row r="2" spans="2:11" ht="30" customHeight="1" x14ac:dyDescent="0.2"/>
    <row r="3" spans="2:11" ht="4.5" customHeight="1" x14ac:dyDescent="0.2">
      <c r="B3" s="350"/>
      <c r="C3" s="351"/>
      <c r="D3" s="351"/>
      <c r="E3" s="352"/>
      <c r="F3" s="351"/>
      <c r="G3" s="351"/>
      <c r="H3" s="352"/>
      <c r="I3" s="352"/>
      <c r="J3" s="351"/>
      <c r="K3" s="353"/>
    </row>
    <row r="4" spans="2:11" x14ac:dyDescent="0.2">
      <c r="B4" s="1022" t="s">
        <v>563</v>
      </c>
      <c r="C4" s="1023"/>
      <c r="D4" s="1023"/>
      <c r="E4" s="1023"/>
      <c r="F4" s="1023"/>
      <c r="G4" s="1023"/>
      <c r="H4" s="1023"/>
      <c r="I4" s="1023"/>
      <c r="J4" s="1023"/>
      <c r="K4" s="1024"/>
    </row>
    <row r="5" spans="2:11" ht="4.5" customHeight="1" x14ac:dyDescent="0.2">
      <c r="B5" s="354"/>
      <c r="C5" s="355"/>
      <c r="D5" s="355"/>
      <c r="E5" s="356"/>
      <c r="F5" s="355"/>
      <c r="G5" s="355"/>
      <c r="H5" s="356"/>
      <c r="I5" s="356"/>
      <c r="J5" s="355"/>
      <c r="K5" s="357"/>
    </row>
    <row r="6" spans="2:11" x14ac:dyDescent="0.2">
      <c r="B6" s="1025" t="s">
        <v>564</v>
      </c>
      <c r="C6" s="1027" t="s">
        <v>565</v>
      </c>
      <c r="D6" s="1028"/>
      <c r="E6" s="1029"/>
      <c r="F6" s="1027" t="s">
        <v>566</v>
      </c>
      <c r="G6" s="1028"/>
      <c r="H6" s="1029"/>
      <c r="I6" s="1027" t="s">
        <v>567</v>
      </c>
      <c r="J6" s="1028"/>
      <c r="K6" s="1029"/>
    </row>
    <row r="7" spans="2:11" x14ac:dyDescent="0.2">
      <c r="B7" s="1026"/>
      <c r="C7" s="358"/>
      <c r="D7" s="359" t="s">
        <v>568</v>
      </c>
      <c r="E7" s="360" t="s">
        <v>465</v>
      </c>
      <c r="F7" s="358"/>
      <c r="G7" s="359" t="s">
        <v>568</v>
      </c>
      <c r="H7" s="360" t="s">
        <v>465</v>
      </c>
      <c r="I7" s="358"/>
      <c r="J7" s="359" t="s">
        <v>568</v>
      </c>
      <c r="K7" s="360" t="s">
        <v>465</v>
      </c>
    </row>
    <row r="8" spans="2:11" ht="14.25" customHeight="1" x14ac:dyDescent="0.2">
      <c r="B8" s="361">
        <v>2024</v>
      </c>
      <c r="C8" s="362">
        <v>13492</v>
      </c>
      <c r="D8" s="363">
        <v>11754</v>
      </c>
      <c r="E8" s="364">
        <f>C8/D8</f>
        <v>1.1478645567466395</v>
      </c>
      <c r="F8" s="362">
        <v>2830</v>
      </c>
      <c r="G8" s="363">
        <v>2687</v>
      </c>
      <c r="H8" s="364">
        <f>F8/G8</f>
        <v>1.0532192035727577</v>
      </c>
      <c r="I8" s="362">
        <v>16322</v>
      </c>
      <c r="J8" s="363">
        <v>14165</v>
      </c>
      <c r="K8" s="364">
        <f>I8/J8</f>
        <v>1.1522767384398165</v>
      </c>
    </row>
    <row r="9" spans="2:11" ht="14.25" customHeight="1" x14ac:dyDescent="0.2">
      <c r="B9" s="365" t="s">
        <v>569</v>
      </c>
      <c r="C9" s="366">
        <v>1379</v>
      </c>
      <c r="D9" s="367">
        <v>1260</v>
      </c>
      <c r="E9" s="368">
        <f>C9/D9</f>
        <v>1.0944444444444446</v>
      </c>
      <c r="F9" s="366">
        <v>1815</v>
      </c>
      <c r="G9" s="367">
        <v>1723</v>
      </c>
      <c r="H9" s="368">
        <f>F9/G9</f>
        <v>1.0533952408589669</v>
      </c>
      <c r="I9" s="366">
        <v>3194</v>
      </c>
      <c r="J9" s="367">
        <v>2929</v>
      </c>
      <c r="K9" s="368">
        <f>I9/J9</f>
        <v>1.0904745646978491</v>
      </c>
    </row>
    <row r="10" spans="2:11" ht="14.25" customHeight="1" x14ac:dyDescent="0.2">
      <c r="B10" s="361" t="s">
        <v>386</v>
      </c>
      <c r="C10" s="369">
        <f>SUM(C8:C9)</f>
        <v>14871</v>
      </c>
      <c r="D10" s="370">
        <f>SUM(D8:D9)</f>
        <v>13014</v>
      </c>
      <c r="E10" s="371">
        <f>C10/D10</f>
        <v>1.1426924850161364</v>
      </c>
      <c r="F10" s="369">
        <f>SUM(F8:F9)</f>
        <v>4645</v>
      </c>
      <c r="G10" s="370">
        <f>SUM(G8:G9)</f>
        <v>4410</v>
      </c>
      <c r="H10" s="371">
        <f>F10/G10</f>
        <v>1.0532879818594105</v>
      </c>
      <c r="I10" s="369">
        <f>SUM(I8:I9)</f>
        <v>19516</v>
      </c>
      <c r="J10" s="370">
        <f>SUM(J8:J9)</f>
        <v>17094</v>
      </c>
      <c r="K10" s="371">
        <f>I10/J10</f>
        <v>1.1416871416871417</v>
      </c>
    </row>
    <row r="11" spans="2:11" ht="3.75" customHeight="1" x14ac:dyDescent="0.2">
      <c r="B11" s="372"/>
      <c r="C11" s="373"/>
      <c r="D11" s="374"/>
      <c r="E11" s="375"/>
      <c r="F11" s="373"/>
      <c r="G11" s="374"/>
      <c r="H11" s="375"/>
      <c r="I11" s="373"/>
      <c r="J11" s="374"/>
      <c r="K11" s="375"/>
    </row>
    <row r="12" spans="2:11" ht="25.5" customHeight="1" x14ac:dyDescent="0.2">
      <c r="B12" s="376" t="s">
        <v>570</v>
      </c>
      <c r="C12" s="377">
        <f>C8/C10</f>
        <v>0.9072691816286732</v>
      </c>
      <c r="D12" s="378">
        <f>D8/D10</f>
        <v>0.90318118948824344</v>
      </c>
      <c r="E12" s="379"/>
      <c r="F12" s="377">
        <f>F8/F10</f>
        <v>0.60925726587728746</v>
      </c>
      <c r="G12" s="378">
        <f>G8/G10</f>
        <v>0.60929705215419505</v>
      </c>
      <c r="H12" s="379"/>
      <c r="I12" s="377">
        <f>I8/I10</f>
        <v>0.83633941381430621</v>
      </c>
      <c r="J12" s="378">
        <f>J8/J10</f>
        <v>0.82865332865332864</v>
      </c>
      <c r="K12" s="379"/>
    </row>
    <row r="13" spans="2:11" ht="9" customHeight="1" x14ac:dyDescent="0.2">
      <c r="B13" s="380"/>
      <c r="C13" s="381"/>
      <c r="D13" s="381"/>
      <c r="E13" s="382"/>
      <c r="F13" s="381"/>
      <c r="G13" s="381"/>
      <c r="H13" s="382"/>
      <c r="I13" s="382"/>
      <c r="J13" s="381"/>
      <c r="K13" s="381"/>
    </row>
    <row r="14" spans="2:11" ht="9" customHeight="1" x14ac:dyDescent="0.2"/>
    <row r="15" spans="2:11" ht="4.5" customHeight="1" x14ac:dyDescent="0.2">
      <c r="B15" s="350"/>
      <c r="C15" s="351"/>
      <c r="D15" s="351"/>
      <c r="E15" s="352"/>
      <c r="F15" s="351"/>
      <c r="G15" s="351"/>
      <c r="H15" s="352"/>
      <c r="I15" s="352"/>
      <c r="J15" s="351"/>
      <c r="K15" s="353"/>
    </row>
    <row r="16" spans="2:11" x14ac:dyDescent="0.2">
      <c r="B16" s="1022" t="s">
        <v>571</v>
      </c>
      <c r="C16" s="1023"/>
      <c r="D16" s="1023"/>
      <c r="E16" s="1023"/>
      <c r="F16" s="1023"/>
      <c r="G16" s="1023"/>
      <c r="H16" s="1023"/>
      <c r="I16" s="1023"/>
      <c r="J16" s="1023"/>
      <c r="K16" s="1024"/>
    </row>
    <row r="17" spans="2:11" ht="4.5" customHeight="1" x14ac:dyDescent="0.2">
      <c r="B17" s="354"/>
      <c r="C17" s="355"/>
      <c r="D17" s="355"/>
      <c r="E17" s="356"/>
      <c r="F17" s="355"/>
      <c r="G17" s="355"/>
      <c r="H17" s="356"/>
      <c r="I17" s="356"/>
      <c r="J17" s="355"/>
      <c r="K17" s="357"/>
    </row>
    <row r="18" spans="2:11" x14ac:dyDescent="0.2">
      <c r="B18" s="1025" t="s">
        <v>564</v>
      </c>
      <c r="C18" s="1027" t="s">
        <v>565</v>
      </c>
      <c r="D18" s="1028"/>
      <c r="E18" s="1029"/>
      <c r="F18" s="1027" t="s">
        <v>566</v>
      </c>
      <c r="G18" s="1028"/>
      <c r="H18" s="1029"/>
      <c r="I18" s="1027" t="s">
        <v>567</v>
      </c>
      <c r="J18" s="1028"/>
      <c r="K18" s="1029"/>
    </row>
    <row r="19" spans="2:11" x14ac:dyDescent="0.2">
      <c r="B19" s="1026"/>
      <c r="C19" s="358"/>
      <c r="D19" s="359" t="s">
        <v>568</v>
      </c>
      <c r="E19" s="360" t="s">
        <v>465</v>
      </c>
      <c r="F19" s="358"/>
      <c r="G19" s="359" t="s">
        <v>568</v>
      </c>
      <c r="H19" s="360" t="s">
        <v>465</v>
      </c>
      <c r="I19" s="358"/>
      <c r="J19" s="359" t="s">
        <v>568</v>
      </c>
      <c r="K19" s="360" t="s">
        <v>465</v>
      </c>
    </row>
    <row r="20" spans="2:11" ht="14.25" customHeight="1" x14ac:dyDescent="0.2">
      <c r="B20" s="361">
        <v>2024</v>
      </c>
      <c r="C20" s="362">
        <v>11645</v>
      </c>
      <c r="D20" s="363">
        <v>10918</v>
      </c>
      <c r="E20" s="364">
        <f>C20/D20</f>
        <v>1.0665872870489101</v>
      </c>
      <c r="F20" s="362">
        <v>2517</v>
      </c>
      <c r="G20" s="363">
        <v>2430</v>
      </c>
      <c r="H20" s="364">
        <f>F20/G20</f>
        <v>1.0358024691358025</v>
      </c>
      <c r="I20" s="362">
        <v>14162</v>
      </c>
      <c r="J20" s="363">
        <v>13184</v>
      </c>
      <c r="K20" s="364">
        <f>I20/J20</f>
        <v>1.0741808252427185</v>
      </c>
    </row>
    <row r="21" spans="2:11" ht="14.25" customHeight="1" x14ac:dyDescent="0.2">
      <c r="B21" s="365" t="s">
        <v>569</v>
      </c>
      <c r="C21" s="366">
        <v>1163</v>
      </c>
      <c r="D21" s="367">
        <v>1108</v>
      </c>
      <c r="E21" s="368">
        <f>C21/D21</f>
        <v>1.0496389891696751</v>
      </c>
      <c r="F21" s="366">
        <v>1653</v>
      </c>
      <c r="G21" s="367">
        <v>1596</v>
      </c>
      <c r="H21" s="368">
        <f>F21/G21</f>
        <v>1.0357142857142858</v>
      </c>
      <c r="I21" s="366">
        <v>2816</v>
      </c>
      <c r="J21" s="367">
        <v>2670</v>
      </c>
      <c r="K21" s="368">
        <f>I21/J21</f>
        <v>1.0546816479400749</v>
      </c>
    </row>
    <row r="22" spans="2:11" ht="14.25" customHeight="1" x14ac:dyDescent="0.2">
      <c r="B22" s="361" t="s">
        <v>386</v>
      </c>
      <c r="C22" s="369">
        <f>SUM(C20:C21)</f>
        <v>12808</v>
      </c>
      <c r="D22" s="370">
        <f>SUM(D20:D21)</f>
        <v>12026</v>
      </c>
      <c r="E22" s="371">
        <f>C22/D22</f>
        <v>1.0650257774821221</v>
      </c>
      <c r="F22" s="369">
        <f>SUM(F20:F21)</f>
        <v>4170</v>
      </c>
      <c r="G22" s="370">
        <f>SUM(G20:G21)</f>
        <v>4026</v>
      </c>
      <c r="H22" s="371">
        <f>F22/G22</f>
        <v>1.0357675111773472</v>
      </c>
      <c r="I22" s="369">
        <f>SUM(I20:I21)</f>
        <v>16978</v>
      </c>
      <c r="J22" s="370">
        <f>SUM(J20:J21)</f>
        <v>15854</v>
      </c>
      <c r="K22" s="371">
        <f>I22/J22</f>
        <v>1.0708969345275641</v>
      </c>
    </row>
    <row r="23" spans="2:11" ht="3.75" customHeight="1" x14ac:dyDescent="0.2">
      <c r="B23" s="372"/>
      <c r="C23" s="373"/>
      <c r="D23" s="374"/>
      <c r="E23" s="375"/>
      <c r="F23" s="373"/>
      <c r="G23" s="374"/>
      <c r="H23" s="375"/>
      <c r="I23" s="373"/>
      <c r="J23" s="374"/>
      <c r="K23" s="375"/>
    </row>
    <row r="24" spans="2:11" ht="25.5" customHeight="1" x14ac:dyDescent="0.2">
      <c r="B24" s="376" t="s">
        <v>570</v>
      </c>
      <c r="C24" s="377">
        <f>C20/C22</f>
        <v>0.90919737663960021</v>
      </c>
      <c r="D24" s="378">
        <f>D20/D22</f>
        <v>0.90786628970563776</v>
      </c>
      <c r="E24" s="379"/>
      <c r="F24" s="377">
        <f>F20/F22</f>
        <v>0.60359712230215823</v>
      </c>
      <c r="G24" s="378">
        <f>G20/G22</f>
        <v>0.60357675111773468</v>
      </c>
      <c r="H24" s="379"/>
      <c r="I24" s="377">
        <f>I20/I22</f>
        <v>0.83413829661915417</v>
      </c>
      <c r="J24" s="378">
        <f>J20/J22</f>
        <v>0.83158824271477227</v>
      </c>
      <c r="K24" s="379"/>
    </row>
    <row r="25" spans="2:11" ht="9" customHeight="1" x14ac:dyDescent="0.2">
      <c r="C25" s="349"/>
    </row>
    <row r="26" spans="2:11" ht="9" customHeight="1" x14ac:dyDescent="0.2"/>
    <row r="27" spans="2:11" ht="4.5" customHeight="1" x14ac:dyDescent="0.2">
      <c r="B27" s="350"/>
      <c r="C27" s="351"/>
      <c r="D27" s="351"/>
      <c r="E27" s="352"/>
      <c r="F27" s="351"/>
      <c r="G27" s="351"/>
      <c r="H27" s="352"/>
      <c r="I27" s="352"/>
      <c r="J27" s="351"/>
      <c r="K27" s="353"/>
    </row>
    <row r="28" spans="2:11" x14ac:dyDescent="0.2">
      <c r="B28" s="1022" t="s">
        <v>572</v>
      </c>
      <c r="C28" s="1023"/>
      <c r="D28" s="1023"/>
      <c r="E28" s="1023"/>
      <c r="F28" s="1023"/>
      <c r="G28" s="1023"/>
      <c r="H28" s="1023"/>
      <c r="I28" s="1023"/>
      <c r="J28" s="1023"/>
      <c r="K28" s="1024"/>
    </row>
    <row r="29" spans="2:11" ht="4.5" customHeight="1" x14ac:dyDescent="0.2">
      <c r="B29" s="354"/>
      <c r="C29" s="355"/>
      <c r="D29" s="355"/>
      <c r="E29" s="356"/>
      <c r="F29" s="355"/>
      <c r="G29" s="355"/>
      <c r="H29" s="356"/>
      <c r="I29" s="356"/>
      <c r="J29" s="355"/>
      <c r="K29" s="357"/>
    </row>
    <row r="30" spans="2:11" x14ac:dyDescent="0.2">
      <c r="B30" s="1025" t="s">
        <v>564</v>
      </c>
      <c r="C30" s="1027" t="s">
        <v>565</v>
      </c>
      <c r="D30" s="1028"/>
      <c r="E30" s="1029"/>
      <c r="F30" s="1027" t="s">
        <v>566</v>
      </c>
      <c r="G30" s="1028"/>
      <c r="H30" s="1029"/>
      <c r="I30" s="1027" t="s">
        <v>567</v>
      </c>
      <c r="J30" s="1028"/>
      <c r="K30" s="1029"/>
    </row>
    <row r="31" spans="2:11" x14ac:dyDescent="0.2">
      <c r="B31" s="1026"/>
      <c r="C31" s="358"/>
      <c r="D31" s="359" t="s">
        <v>568</v>
      </c>
      <c r="E31" s="360" t="s">
        <v>465</v>
      </c>
      <c r="F31" s="358"/>
      <c r="G31" s="359" t="s">
        <v>568</v>
      </c>
      <c r="H31" s="360" t="s">
        <v>465</v>
      </c>
      <c r="I31" s="358"/>
      <c r="J31" s="359" t="s">
        <v>568</v>
      </c>
      <c r="K31" s="360" t="s">
        <v>465</v>
      </c>
    </row>
    <row r="32" spans="2:11" ht="14.25" customHeight="1" x14ac:dyDescent="0.2">
      <c r="B32" s="361">
        <v>2024</v>
      </c>
      <c r="C32" s="362">
        <v>10505</v>
      </c>
      <c r="D32" s="363">
        <v>10468</v>
      </c>
      <c r="E32" s="364">
        <f>C32/D32</f>
        <v>1.0035345815819641</v>
      </c>
      <c r="F32" s="362">
        <v>2111</v>
      </c>
      <c r="G32" s="363">
        <v>2107</v>
      </c>
      <c r="H32" s="364">
        <f>F32/G32</f>
        <v>1.0018984337921215</v>
      </c>
      <c r="I32" s="362">
        <v>12616</v>
      </c>
      <c r="J32" s="363">
        <v>12563</v>
      </c>
      <c r="K32" s="364">
        <f>I32/J32</f>
        <v>1.0042187375626841</v>
      </c>
    </row>
    <row r="33" spans="2:11" ht="14.25" customHeight="1" x14ac:dyDescent="0.2">
      <c r="B33" s="365" t="s">
        <v>569</v>
      </c>
      <c r="C33" s="366">
        <v>958</v>
      </c>
      <c r="D33" s="367">
        <v>957</v>
      </c>
      <c r="E33" s="368">
        <f>C33/D33</f>
        <v>1.0010449320794148</v>
      </c>
      <c r="F33" s="366">
        <v>1382</v>
      </c>
      <c r="G33" s="367">
        <v>1380</v>
      </c>
      <c r="H33" s="368">
        <f>F33/G33</f>
        <v>1.0014492753623188</v>
      </c>
      <c r="I33" s="366">
        <v>2340</v>
      </c>
      <c r="J33" s="367">
        <v>2332</v>
      </c>
      <c r="K33" s="368">
        <f>I33/J33</f>
        <v>1.0034305317324186</v>
      </c>
    </row>
    <row r="34" spans="2:11" ht="14.25" customHeight="1" x14ac:dyDescent="0.2">
      <c r="B34" s="361" t="s">
        <v>386</v>
      </c>
      <c r="C34" s="369">
        <f>SUM(C32:C33)</f>
        <v>11463</v>
      </c>
      <c r="D34" s="370">
        <f>SUM(D32:D33)</f>
        <v>11425</v>
      </c>
      <c r="E34" s="371">
        <f>C34/D34</f>
        <v>1.0033260393873085</v>
      </c>
      <c r="F34" s="369">
        <f>SUM(F32:F33)</f>
        <v>3493</v>
      </c>
      <c r="G34" s="370">
        <f>SUM(G32:G33)</f>
        <v>3487</v>
      </c>
      <c r="H34" s="371">
        <f>F34/G34</f>
        <v>1.0017206767995412</v>
      </c>
      <c r="I34" s="369">
        <f>SUM(I32:I33)</f>
        <v>14956</v>
      </c>
      <c r="J34" s="370">
        <f>SUM(J32:J33)</f>
        <v>14895</v>
      </c>
      <c r="K34" s="371">
        <f>I34/J34</f>
        <v>1.0040953340046996</v>
      </c>
    </row>
    <row r="35" spans="2:11" ht="3.75" customHeight="1" x14ac:dyDescent="0.2">
      <c r="B35" s="372"/>
      <c r="C35" s="373"/>
      <c r="D35" s="374"/>
      <c r="E35" s="375"/>
      <c r="F35" s="373"/>
      <c r="G35" s="374"/>
      <c r="H35" s="375"/>
      <c r="I35" s="373"/>
      <c r="J35" s="374"/>
      <c r="K35" s="375"/>
    </row>
    <row r="36" spans="2:11" ht="25.5" customHeight="1" x14ac:dyDescent="0.2">
      <c r="B36" s="376" t="s">
        <v>570</v>
      </c>
      <c r="C36" s="377">
        <f>C32/C34</f>
        <v>0.9164267643723284</v>
      </c>
      <c r="D36" s="378">
        <f>D32/D34</f>
        <v>0.91623632385120346</v>
      </c>
      <c r="E36" s="379"/>
      <c r="F36" s="377">
        <f>F32/F34</f>
        <v>0.60435156026338388</v>
      </c>
      <c r="G36" s="378">
        <f>G32/G34</f>
        <v>0.60424433610553485</v>
      </c>
      <c r="H36" s="379"/>
      <c r="I36" s="377">
        <f>I32/I34</f>
        <v>0.84354105375768917</v>
      </c>
      <c r="J36" s="378">
        <f>J32/J34</f>
        <v>0.84343739509902649</v>
      </c>
      <c r="K36" s="379"/>
    </row>
  </sheetData>
  <sheetProtection algorithmName="SHA-512" hashValue="UnXQNzWiCMuZT3ndvsQsir2kIGYuRDVmArBubedzdqyP4QScLNcnxlZmmkS5AQ3QeMfFzFXpvLZsVTbalbeWig==" saltValue="qf4uTVo9RqeCBH8XrtjoNg==" spinCount="100000" sheet="1" objects="1" scenarios="1"/>
  <mergeCells count="16">
    <mergeCell ref="B30:B31"/>
    <mergeCell ref="C30:E30"/>
    <mergeCell ref="F30:H30"/>
    <mergeCell ref="I30:K30"/>
    <mergeCell ref="B16:K16"/>
    <mergeCell ref="B18:B19"/>
    <mergeCell ref="C18:E18"/>
    <mergeCell ref="F18:H18"/>
    <mergeCell ref="I18:K18"/>
    <mergeCell ref="B28:K28"/>
    <mergeCell ref="B1:K1"/>
    <mergeCell ref="B4:K4"/>
    <mergeCell ref="B6:B7"/>
    <mergeCell ref="C6:E6"/>
    <mergeCell ref="F6:H6"/>
    <mergeCell ref="I6:K6"/>
  </mergeCells>
  <printOptions horizontalCentered="1"/>
  <pageMargins left="0.59055118110236227" right="0.59055118110236227" top="0.70866141732283472" bottom="0.70866141732283472" header="0.39370078740157483" footer="0.39370078740157483"/>
  <pageSetup paperSize="9" firstPageNumber="58" orientation="landscape" useFirstPageNumber="1" r:id="rId1"/>
  <headerFooter alignWithMargins="0">
    <oddHeader>&amp;R&amp;"Times New Roman,Kurzíva"&amp;10T 14</oddHeader>
    <oddFooter>&amp;L&amp;"Times New Roman,Kurzíva"&amp;10CVTI SR&amp;C&amp;"Times New Roman,Normálne"&amp;10&amp;P&amp;R&amp;"Times New Roman,Kurzíva"&amp;10PK na VŠ SR  2024   2. stupeň</oddFooter>
  </headerFooter>
  <ignoredErrors>
    <ignoredError sqref="B10:K34"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1:K17"/>
  <sheetViews>
    <sheetView showGridLines="0" showRowColHeaders="0" zoomScaleNormal="100" workbookViewId="0"/>
  </sheetViews>
  <sheetFormatPr defaultRowHeight="12.75" x14ac:dyDescent="0.2"/>
  <cols>
    <col min="1" max="1" width="2.7109375" style="644" customWidth="1"/>
    <col min="2" max="14" width="9.140625" style="644"/>
    <col min="15" max="15" width="7" style="644" customWidth="1"/>
    <col min="16" max="16384" width="9.140625" style="644"/>
  </cols>
  <sheetData>
    <row r="1" spans="3:11" s="113" customFormat="1" x14ac:dyDescent="0.2"/>
    <row r="2" spans="3:11" s="847" customFormat="1" x14ac:dyDescent="0.2"/>
    <row r="3" spans="3:11" s="847" customFormat="1" x14ac:dyDescent="0.2">
      <c r="C3" s="848"/>
      <c r="D3" s="848" t="s">
        <v>280</v>
      </c>
      <c r="E3" s="848" t="s">
        <v>281</v>
      </c>
      <c r="F3" s="848"/>
      <c r="G3" s="848" t="s">
        <v>1013</v>
      </c>
      <c r="H3" s="848" t="s">
        <v>1014</v>
      </c>
      <c r="I3" s="848"/>
      <c r="J3" s="848" t="s">
        <v>1015</v>
      </c>
      <c r="K3" s="848" t="s">
        <v>1016</v>
      </c>
    </row>
    <row r="4" spans="3:11" s="847" customFormat="1" x14ac:dyDescent="0.2">
      <c r="C4" s="848" t="s">
        <v>1017</v>
      </c>
      <c r="D4" s="849">
        <v>7393</v>
      </c>
      <c r="E4" s="849">
        <v>6666</v>
      </c>
      <c r="F4" s="849"/>
      <c r="G4" s="849">
        <v>6482</v>
      </c>
      <c r="H4" s="849">
        <v>6162</v>
      </c>
      <c r="I4" s="849"/>
      <c r="J4" s="849">
        <v>5907</v>
      </c>
      <c r="K4" s="849">
        <v>5870</v>
      </c>
    </row>
    <row r="5" spans="3:11" s="847" customFormat="1" x14ac:dyDescent="0.2">
      <c r="C5" s="848" t="s">
        <v>1018</v>
      </c>
      <c r="D5" s="849">
        <v>12123</v>
      </c>
      <c r="E5" s="849">
        <v>10382</v>
      </c>
      <c r="F5" s="849"/>
      <c r="G5" s="849">
        <v>10496</v>
      </c>
      <c r="H5" s="849">
        <v>9666</v>
      </c>
      <c r="I5" s="849"/>
      <c r="J5" s="849">
        <v>9049</v>
      </c>
      <c r="K5" s="849">
        <v>9023</v>
      </c>
    </row>
    <row r="6" spans="3:11" s="847" customFormat="1" x14ac:dyDescent="0.2">
      <c r="C6" s="848"/>
      <c r="D6" s="849"/>
      <c r="E6" s="849"/>
      <c r="F6" s="849"/>
      <c r="G6" s="849"/>
      <c r="H6" s="849"/>
      <c r="I6" s="849"/>
    </row>
    <row r="7" spans="3:11" s="847" customFormat="1" x14ac:dyDescent="0.2">
      <c r="D7" s="850">
        <f>SUM(D4:D6)</f>
        <v>19516</v>
      </c>
      <c r="E7" s="850">
        <f t="shared" ref="E7:K7" si="0">SUM(E4:E6)</f>
        <v>17048</v>
      </c>
      <c r="F7" s="850"/>
      <c r="G7" s="850">
        <f t="shared" si="0"/>
        <v>16978</v>
      </c>
      <c r="H7" s="850">
        <f t="shared" si="0"/>
        <v>15828</v>
      </c>
      <c r="I7" s="850"/>
      <c r="J7" s="850">
        <f t="shared" si="0"/>
        <v>14956</v>
      </c>
      <c r="K7" s="850">
        <f t="shared" si="0"/>
        <v>14893</v>
      </c>
    </row>
    <row r="8" spans="3:11" s="847" customFormat="1" x14ac:dyDescent="0.2"/>
    <row r="9" spans="3:11" s="113" customFormat="1" x14ac:dyDescent="0.2"/>
    <row r="10" spans="3:11" s="113" customFormat="1" x14ac:dyDescent="0.2"/>
    <row r="11" spans="3:11" s="113" customFormat="1" x14ac:dyDescent="0.2"/>
    <row r="12" spans="3:11" s="113" customFormat="1" x14ac:dyDescent="0.2"/>
    <row r="13" spans="3:11" s="113" customFormat="1" x14ac:dyDescent="0.2"/>
    <row r="14" spans="3:11" s="113" customFormat="1" x14ac:dyDescent="0.2"/>
    <row r="15" spans="3:11" s="113" customFormat="1" x14ac:dyDescent="0.2"/>
    <row r="16" spans="3:11" s="113" customFormat="1" x14ac:dyDescent="0.2"/>
    <row r="17" s="113" customFormat="1" x14ac:dyDescent="0.2"/>
  </sheetData>
  <sheetProtection algorithmName="SHA-512" hashValue="MJ0ijt1RamdMV/aszRSS+MgCInfk8nKyJ3+S9pQmQ9aI1V3aI/ekxDq9smD+DNmCe+c6vhveuYU9y12zy+wosw==" saltValue="lwoWHEirLMpz1xfB8+S7Tg==" spinCount="100000" sheet="1" objects="1" scenarios="1"/>
  <printOptions horizontalCentered="1"/>
  <pageMargins left="0.59055118110236227" right="0.59055118110236227" top="0.70866141732283472" bottom="0.70866141732283472" header="0.39370078740157483" footer="0.39370078740157483"/>
  <pageSetup paperSize="9" firstPageNumber="59" orientation="landscape" useFirstPageNumber="1" r:id="rId1"/>
  <headerFooter alignWithMargins="0">
    <oddHeader>&amp;R&amp;"Times New Roman,Kurzíva"G 11</oddHeader>
    <oddFooter>&amp;L&amp;"Times New Roman,Kurzíva"CVTI SR&amp;C&amp;"Times New Roman,Normálne"&amp;P&amp;R&amp;"Times New Roman,Kurzíva"PK na VŠ SR  2024   2. stupeň</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autoPageBreaks="0"/>
  </sheetPr>
  <dimension ref="B1:L17"/>
  <sheetViews>
    <sheetView showGridLines="0" showRowColHeaders="0" zoomScaleNormal="100" workbookViewId="0"/>
  </sheetViews>
  <sheetFormatPr defaultColWidth="9.140625" defaultRowHeight="12.75" x14ac:dyDescent="0.2"/>
  <cols>
    <col min="1" max="1" width="2.7109375" style="256" customWidth="1"/>
    <col min="2" max="2" width="25.5703125" style="256" customWidth="1"/>
    <col min="3" max="12" width="9.7109375" style="256" customWidth="1"/>
    <col min="13" max="16384" width="9.140625" style="256"/>
  </cols>
  <sheetData>
    <row r="1" spans="2:12" ht="19.5" customHeight="1" x14ac:dyDescent="0.2"/>
    <row r="2" spans="2:12" x14ac:dyDescent="0.2">
      <c r="B2" s="1030" t="s">
        <v>450</v>
      </c>
      <c r="C2" s="1031"/>
      <c r="D2" s="1031"/>
      <c r="E2" s="1031"/>
      <c r="F2" s="1031"/>
      <c r="G2" s="1031"/>
      <c r="H2" s="1031"/>
      <c r="I2" s="1031"/>
      <c r="J2" s="1031"/>
      <c r="K2" s="1031"/>
      <c r="L2" s="1031"/>
    </row>
    <row r="3" spans="2:12" ht="19.5" customHeight="1" x14ac:dyDescent="0.2"/>
    <row r="4" spans="2:12" ht="18.75" customHeight="1" x14ac:dyDescent="0.2">
      <c r="B4" s="1032" t="s">
        <v>451</v>
      </c>
      <c r="C4" s="1035" t="s">
        <v>452</v>
      </c>
      <c r="D4" s="1036"/>
      <c r="E4" s="1036"/>
      <c r="F4" s="1036"/>
      <c r="G4" s="1037"/>
      <c r="H4" s="1038" t="s">
        <v>453</v>
      </c>
      <c r="I4" s="1039"/>
      <c r="J4" s="1039"/>
      <c r="K4" s="1039"/>
      <c r="L4" s="1040"/>
    </row>
    <row r="5" spans="2:12" ht="18.75" customHeight="1" x14ac:dyDescent="0.2">
      <c r="B5" s="1033"/>
      <c r="C5" s="1041" t="s">
        <v>329</v>
      </c>
      <c r="D5" s="1042"/>
      <c r="E5" s="257" t="s">
        <v>454</v>
      </c>
      <c r="F5" s="1035" t="s">
        <v>284</v>
      </c>
      <c r="G5" s="1037"/>
      <c r="H5" s="1043" t="s">
        <v>329</v>
      </c>
      <c r="I5" s="1044"/>
      <c r="J5" s="258" t="s">
        <v>454</v>
      </c>
      <c r="K5" s="1038" t="s">
        <v>284</v>
      </c>
      <c r="L5" s="1040"/>
    </row>
    <row r="6" spans="2:12" ht="18.75" customHeight="1" x14ac:dyDescent="0.2">
      <c r="B6" s="1034"/>
      <c r="C6" s="259" t="s">
        <v>455</v>
      </c>
      <c r="D6" s="260" t="s">
        <v>283</v>
      </c>
      <c r="E6" s="261" t="s">
        <v>456</v>
      </c>
      <c r="F6" s="262" t="s">
        <v>329</v>
      </c>
      <c r="G6" s="263" t="s">
        <v>457</v>
      </c>
      <c r="H6" s="264" t="s">
        <v>455</v>
      </c>
      <c r="I6" s="265" t="s">
        <v>283</v>
      </c>
      <c r="J6" s="266" t="s">
        <v>456</v>
      </c>
      <c r="K6" s="267" t="s">
        <v>329</v>
      </c>
      <c r="L6" s="268" t="s">
        <v>457</v>
      </c>
    </row>
    <row r="7" spans="2:12" ht="30" customHeight="1" x14ac:dyDescent="0.2">
      <c r="B7" s="269" t="s">
        <v>458</v>
      </c>
      <c r="C7" s="270">
        <v>258</v>
      </c>
      <c r="D7" s="271">
        <v>190</v>
      </c>
      <c r="E7" s="272">
        <f t="shared" ref="E7:E14" si="0">D7*100/C7</f>
        <v>73.643410852713174</v>
      </c>
      <c r="F7" s="271">
        <v>171</v>
      </c>
      <c r="G7" s="272">
        <f t="shared" ref="G7:G14" si="1">F7*100/D7</f>
        <v>90</v>
      </c>
      <c r="H7" s="273">
        <v>522</v>
      </c>
      <c r="I7" s="274">
        <v>400</v>
      </c>
      <c r="J7" s="275">
        <f t="shared" ref="J7:J14" si="2">I7*100/H7</f>
        <v>76.628352490421463</v>
      </c>
      <c r="K7" s="274">
        <v>336</v>
      </c>
      <c r="L7" s="275">
        <f t="shared" ref="L7:L14" si="3">K7*100/I7</f>
        <v>84</v>
      </c>
    </row>
    <row r="8" spans="2:12" ht="30" customHeight="1" x14ac:dyDescent="0.2">
      <c r="B8" s="276" t="s">
        <v>459</v>
      </c>
      <c r="C8" s="277">
        <v>2782</v>
      </c>
      <c r="D8" s="278">
        <v>2487</v>
      </c>
      <c r="E8" s="279">
        <f t="shared" si="0"/>
        <v>89.396117900790799</v>
      </c>
      <c r="F8" s="278">
        <v>2260</v>
      </c>
      <c r="G8" s="279">
        <f t="shared" si="1"/>
        <v>90.872537193405705</v>
      </c>
      <c r="H8" s="280">
        <v>867</v>
      </c>
      <c r="I8" s="281">
        <v>805</v>
      </c>
      <c r="J8" s="282">
        <f t="shared" si="2"/>
        <v>92.84890426758939</v>
      </c>
      <c r="K8" s="281">
        <v>705</v>
      </c>
      <c r="L8" s="282">
        <f t="shared" si="3"/>
        <v>87.577639751552795</v>
      </c>
    </row>
    <row r="9" spans="2:12" ht="30" customHeight="1" x14ac:dyDescent="0.2">
      <c r="B9" s="276" t="s">
        <v>460</v>
      </c>
      <c r="C9" s="277">
        <v>169</v>
      </c>
      <c r="D9" s="278">
        <v>163</v>
      </c>
      <c r="E9" s="279">
        <f t="shared" si="0"/>
        <v>96.449704142011839</v>
      </c>
      <c r="F9" s="278">
        <v>157</v>
      </c>
      <c r="G9" s="279">
        <f t="shared" si="1"/>
        <v>96.319018404907979</v>
      </c>
      <c r="H9" s="280">
        <v>278</v>
      </c>
      <c r="I9" s="281">
        <v>265</v>
      </c>
      <c r="J9" s="282">
        <f t="shared" si="2"/>
        <v>95.323741007194243</v>
      </c>
      <c r="K9" s="281">
        <v>242</v>
      </c>
      <c r="L9" s="282">
        <f t="shared" si="3"/>
        <v>91.320754716981128</v>
      </c>
    </row>
    <row r="10" spans="2:12" ht="30" customHeight="1" x14ac:dyDescent="0.2">
      <c r="B10" s="276" t="s">
        <v>461</v>
      </c>
      <c r="C10" s="277">
        <v>203</v>
      </c>
      <c r="D10" s="278">
        <v>182</v>
      </c>
      <c r="E10" s="279">
        <f t="shared" si="0"/>
        <v>89.65517241379311</v>
      </c>
      <c r="F10" s="278">
        <v>152</v>
      </c>
      <c r="G10" s="279">
        <f t="shared" si="1"/>
        <v>83.516483516483518</v>
      </c>
      <c r="H10" s="280">
        <v>1053</v>
      </c>
      <c r="I10" s="281">
        <v>923</v>
      </c>
      <c r="J10" s="282">
        <f t="shared" si="2"/>
        <v>87.654320987654316</v>
      </c>
      <c r="K10" s="281">
        <v>738</v>
      </c>
      <c r="L10" s="282">
        <f t="shared" si="3"/>
        <v>79.956663055254609</v>
      </c>
    </row>
    <row r="11" spans="2:12" ht="30" customHeight="1" x14ac:dyDescent="0.2">
      <c r="B11" s="276" t="s">
        <v>462</v>
      </c>
      <c r="C11" s="277">
        <v>3524</v>
      </c>
      <c r="D11" s="278">
        <v>3043</v>
      </c>
      <c r="E11" s="279">
        <f t="shared" si="0"/>
        <v>86.350737797956867</v>
      </c>
      <c r="F11" s="278">
        <v>2771</v>
      </c>
      <c r="G11" s="279">
        <f t="shared" si="1"/>
        <v>91.061452513966486</v>
      </c>
      <c r="H11" s="280">
        <v>8888</v>
      </c>
      <c r="I11" s="281">
        <v>7632</v>
      </c>
      <c r="J11" s="282">
        <f t="shared" si="2"/>
        <v>85.868586858685873</v>
      </c>
      <c r="K11" s="281">
        <v>6601</v>
      </c>
      <c r="L11" s="282">
        <f t="shared" si="3"/>
        <v>86.491090146750523</v>
      </c>
    </row>
    <row r="12" spans="2:12" ht="30" customHeight="1" x14ac:dyDescent="0.2">
      <c r="B12" s="276" t="s">
        <v>463</v>
      </c>
      <c r="C12" s="277">
        <v>155</v>
      </c>
      <c r="D12" s="278">
        <v>124</v>
      </c>
      <c r="E12" s="279">
        <f t="shared" si="0"/>
        <v>80</v>
      </c>
      <c r="F12" s="278">
        <v>116</v>
      </c>
      <c r="G12" s="279">
        <f t="shared" si="1"/>
        <v>93.548387096774192</v>
      </c>
      <c r="H12" s="280">
        <v>326</v>
      </c>
      <c r="I12" s="281">
        <v>286</v>
      </c>
      <c r="J12" s="282">
        <f t="shared" si="2"/>
        <v>87.730061349693258</v>
      </c>
      <c r="K12" s="281">
        <v>252</v>
      </c>
      <c r="L12" s="282">
        <f t="shared" si="3"/>
        <v>88.111888111888106</v>
      </c>
    </row>
    <row r="13" spans="2:12" ht="30" customHeight="1" x14ac:dyDescent="0.2">
      <c r="B13" s="276" t="s">
        <v>1029</v>
      </c>
      <c r="C13" s="277">
        <v>302</v>
      </c>
      <c r="D13" s="278">
        <v>293</v>
      </c>
      <c r="E13" s="279">
        <f t="shared" si="0"/>
        <v>97.019867549668874</v>
      </c>
      <c r="F13" s="278">
        <v>280</v>
      </c>
      <c r="G13" s="279">
        <f t="shared" si="1"/>
        <v>95.563139931740608</v>
      </c>
      <c r="H13" s="280">
        <v>189</v>
      </c>
      <c r="I13" s="281">
        <v>185</v>
      </c>
      <c r="J13" s="282">
        <f t="shared" si="2"/>
        <v>97.883597883597886</v>
      </c>
      <c r="K13" s="281">
        <v>175</v>
      </c>
      <c r="L13" s="282">
        <f t="shared" si="3"/>
        <v>94.594594594594597</v>
      </c>
    </row>
    <row r="14" spans="2:12" ht="30" customHeight="1" x14ac:dyDescent="0.2">
      <c r="B14" s="283" t="s">
        <v>386</v>
      </c>
      <c r="C14" s="284">
        <f>SUM(C7:C13)</f>
        <v>7393</v>
      </c>
      <c r="D14" s="285">
        <f>SUM(D7:D13)</f>
        <v>6482</v>
      </c>
      <c r="E14" s="286">
        <f t="shared" si="0"/>
        <v>87.677532801298526</v>
      </c>
      <c r="F14" s="285">
        <f>SUM(F7:F13)</f>
        <v>5907</v>
      </c>
      <c r="G14" s="286">
        <f t="shared" si="1"/>
        <v>91.129281086084546</v>
      </c>
      <c r="H14" s="287">
        <f>SUM(H7:H13)</f>
        <v>12123</v>
      </c>
      <c r="I14" s="288">
        <f>SUM(I7:I13)</f>
        <v>10496</v>
      </c>
      <c r="J14" s="289">
        <f t="shared" si="2"/>
        <v>86.579229563639359</v>
      </c>
      <c r="K14" s="288">
        <f>SUM(K7:K13)</f>
        <v>9049</v>
      </c>
      <c r="L14" s="289">
        <f t="shared" si="3"/>
        <v>86.213795731707322</v>
      </c>
    </row>
    <row r="15" spans="2:12" s="298" customFormat="1" ht="30" customHeight="1" x14ac:dyDescent="0.2">
      <c r="B15" s="290"/>
      <c r="C15" s="291"/>
      <c r="D15" s="291"/>
      <c r="E15" s="292"/>
      <c r="F15" s="293"/>
      <c r="G15" s="292"/>
      <c r="H15" s="294"/>
      <c r="I15" s="294"/>
      <c r="J15" s="295"/>
      <c r="K15" s="296"/>
      <c r="L15" s="297"/>
    </row>
    <row r="16" spans="2:12" ht="30" customHeight="1" x14ac:dyDescent="0.2">
      <c r="B16" s="299" t="s">
        <v>464</v>
      </c>
      <c r="C16" s="300">
        <v>6666</v>
      </c>
      <c r="D16" s="301">
        <v>6162</v>
      </c>
      <c r="E16" s="302">
        <f>D16*100/C16</f>
        <v>92.439243924392443</v>
      </c>
      <c r="F16" s="301">
        <v>5870</v>
      </c>
      <c r="G16" s="302">
        <f>F16*100/D16</f>
        <v>95.261278805582606</v>
      </c>
      <c r="H16" s="303">
        <v>10382</v>
      </c>
      <c r="I16" s="304">
        <v>9666</v>
      </c>
      <c r="J16" s="305">
        <f>I16*100/H16</f>
        <v>93.103448275862064</v>
      </c>
      <c r="K16" s="304">
        <v>9023</v>
      </c>
      <c r="L16" s="305">
        <f>K16*100/I16</f>
        <v>93.347817090833857</v>
      </c>
    </row>
    <row r="17" spans="2:12" ht="30" customHeight="1" x14ac:dyDescent="0.2">
      <c r="B17" s="306" t="s">
        <v>465</v>
      </c>
      <c r="C17" s="307">
        <f>C14/C16</f>
        <v>1.1090609060906091</v>
      </c>
      <c r="D17" s="308">
        <f>D14/D16</f>
        <v>1.0519311911716975</v>
      </c>
      <c r="E17" s="309"/>
      <c r="F17" s="308">
        <f>F14/F16</f>
        <v>1.0063032367972742</v>
      </c>
      <c r="G17" s="309"/>
      <c r="H17" s="310">
        <f>H14/H16</f>
        <v>1.1676940859179348</v>
      </c>
      <c r="I17" s="311">
        <f>I14/I16</f>
        <v>1.0858679908959239</v>
      </c>
      <c r="J17" s="312"/>
      <c r="K17" s="311">
        <f>K14/K16</f>
        <v>1.0028815249916878</v>
      </c>
      <c r="L17" s="312"/>
    </row>
  </sheetData>
  <sheetProtection algorithmName="SHA-512" hashValue="2Gw2VzAnPvFhV/FLKtG8WWUlEJBblzoULtS5ucL+PDdJh+6MRfgA8v1UzndpBmeleoZIy3aSpLsFlIVIwj2LiA==" saltValue="pwx4wbbI/9F1XHVqaTWIdg==" spinCount="100000" sheet="1" objects="1" scenarios="1"/>
  <mergeCells count="8">
    <mergeCell ref="B2:L2"/>
    <mergeCell ref="B4:B6"/>
    <mergeCell ref="C4:G4"/>
    <mergeCell ref="H4:L4"/>
    <mergeCell ref="C5:D5"/>
    <mergeCell ref="F5:G5"/>
    <mergeCell ref="H5:I5"/>
    <mergeCell ref="K5:L5"/>
  </mergeCells>
  <printOptions horizontalCentered="1"/>
  <pageMargins left="0.59055118110236227" right="0.59055118110236227" top="0.70866141732283472" bottom="0.70866141732283472" header="0.39370078740157483" footer="0.39370078740157483"/>
  <pageSetup paperSize="9" firstPageNumber="60" orientation="landscape" useFirstPageNumber="1" r:id="rId1"/>
  <headerFooter alignWithMargins="0">
    <oddHeader>&amp;R&amp;"Times New Roman,Kurzíva"&amp;10T 16</oddHeader>
    <oddFooter>&amp;L&amp;"Times New Roman,Kurzíva"&amp;10CVTI SR&amp;C&amp;"Times New Roman,Normálne"&amp;10&amp;P&amp;R&amp;"Times New Roman,Kurzíva"&amp;10PK na VŠ SR  2024   2. stupeň</oddFooter>
  </headerFooter>
  <ignoredErrors>
    <ignoredError sqref="E14:J14"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1:M29"/>
  <sheetViews>
    <sheetView showGridLines="0" showRowColHeaders="0" zoomScaleNormal="100" workbookViewId="0"/>
  </sheetViews>
  <sheetFormatPr defaultRowHeight="12.75" x14ac:dyDescent="0.2"/>
  <cols>
    <col min="1" max="1" width="2.7109375" style="644" customWidth="1"/>
    <col min="2" max="16384" width="9.140625" style="644"/>
  </cols>
  <sheetData>
    <row r="1" spans="3:13" s="847" customFormat="1" x14ac:dyDescent="0.2"/>
    <row r="2" spans="3:13" s="851" customFormat="1" ht="12" customHeight="1" x14ac:dyDescent="0.2"/>
    <row r="3" spans="3:13" s="851" customFormat="1" x14ac:dyDescent="0.2">
      <c r="C3" s="852" t="s">
        <v>1019</v>
      </c>
      <c r="D3" s="852" t="s">
        <v>1020</v>
      </c>
      <c r="E3" s="852" t="s">
        <v>1021</v>
      </c>
      <c r="F3" s="852"/>
      <c r="H3" s="852" t="s">
        <v>1017</v>
      </c>
      <c r="I3" s="852" t="s">
        <v>1018</v>
      </c>
      <c r="J3" s="852" t="s">
        <v>386</v>
      </c>
      <c r="L3" s="852" t="s">
        <v>1017</v>
      </c>
      <c r="M3" s="852" t="s">
        <v>1018</v>
      </c>
    </row>
    <row r="4" spans="3:13" s="851" customFormat="1" x14ac:dyDescent="0.2">
      <c r="C4" s="852" t="s">
        <v>458</v>
      </c>
      <c r="D4" s="853">
        <v>33.1</v>
      </c>
      <c r="E4" s="853">
        <v>66.900000000000006</v>
      </c>
      <c r="F4" s="853">
        <f t="shared" ref="F4:F11" si="0">SUM(D4:E4)</f>
        <v>100</v>
      </c>
      <c r="G4" s="847"/>
      <c r="H4" s="847">
        <v>258</v>
      </c>
      <c r="I4" s="847">
        <v>522</v>
      </c>
      <c r="J4" s="853">
        <f t="shared" ref="J4:J11" si="1">SUM(H4:I4)</f>
        <v>780</v>
      </c>
      <c r="L4" s="851">
        <f t="shared" ref="L4:L11" si="2">H4*100/J4</f>
        <v>33.07692307692308</v>
      </c>
      <c r="M4" s="851">
        <f t="shared" ref="M4:M11" si="3">I4*100/J4</f>
        <v>66.92307692307692</v>
      </c>
    </row>
    <row r="5" spans="3:13" s="851" customFormat="1" x14ac:dyDescent="0.2">
      <c r="C5" s="852" t="s">
        <v>459</v>
      </c>
      <c r="D5" s="853">
        <v>76.2</v>
      </c>
      <c r="E5" s="853">
        <v>23.8</v>
      </c>
      <c r="F5" s="853">
        <f t="shared" si="0"/>
        <v>100</v>
      </c>
      <c r="G5" s="847"/>
      <c r="H5" s="847">
        <v>2782</v>
      </c>
      <c r="I5" s="847">
        <v>867</v>
      </c>
      <c r="J5" s="853">
        <f t="shared" si="1"/>
        <v>3649</v>
      </c>
      <c r="L5" s="851">
        <f t="shared" si="2"/>
        <v>76.240065771444236</v>
      </c>
      <c r="M5" s="851">
        <f t="shared" si="3"/>
        <v>23.759934228555768</v>
      </c>
    </row>
    <row r="6" spans="3:13" s="851" customFormat="1" x14ac:dyDescent="0.2">
      <c r="C6" s="852" t="s">
        <v>1022</v>
      </c>
      <c r="D6" s="853">
        <v>37.799999999999997</v>
      </c>
      <c r="E6" s="853">
        <v>62.2</v>
      </c>
      <c r="F6" s="853">
        <f>SUM(D6:E6)</f>
        <v>100</v>
      </c>
      <c r="G6" s="847"/>
      <c r="H6" s="847">
        <v>169</v>
      </c>
      <c r="I6" s="847">
        <v>278</v>
      </c>
      <c r="J6" s="853">
        <f t="shared" si="1"/>
        <v>447</v>
      </c>
      <c r="L6" s="851">
        <f t="shared" si="2"/>
        <v>37.807606263982102</v>
      </c>
      <c r="M6" s="851">
        <f t="shared" si="3"/>
        <v>62.192393736017898</v>
      </c>
    </row>
    <row r="7" spans="3:13" s="851" customFormat="1" x14ac:dyDescent="0.2">
      <c r="C7" s="852" t="s">
        <v>461</v>
      </c>
      <c r="D7" s="853">
        <v>16.2</v>
      </c>
      <c r="E7" s="853">
        <v>83.8</v>
      </c>
      <c r="F7" s="853">
        <f t="shared" si="0"/>
        <v>100</v>
      </c>
      <c r="G7" s="847"/>
      <c r="H7" s="847">
        <v>203</v>
      </c>
      <c r="I7" s="847">
        <v>1053</v>
      </c>
      <c r="J7" s="853">
        <f t="shared" si="1"/>
        <v>1256</v>
      </c>
      <c r="L7" s="851">
        <f t="shared" si="2"/>
        <v>16.162420382165607</v>
      </c>
      <c r="M7" s="851">
        <f t="shared" si="3"/>
        <v>83.837579617834393</v>
      </c>
    </row>
    <row r="8" spans="3:13" s="851" customFormat="1" x14ac:dyDescent="0.2">
      <c r="C8" s="852" t="s">
        <v>1023</v>
      </c>
      <c r="D8" s="853">
        <v>28.4</v>
      </c>
      <c r="E8" s="853">
        <v>71.599999999999994</v>
      </c>
      <c r="F8" s="853">
        <f t="shared" si="0"/>
        <v>100</v>
      </c>
      <c r="G8" s="847"/>
      <c r="H8" s="847">
        <v>3524</v>
      </c>
      <c r="I8" s="847">
        <v>8888</v>
      </c>
      <c r="J8" s="853">
        <f t="shared" si="1"/>
        <v>12412</v>
      </c>
      <c r="L8" s="851">
        <f t="shared" si="2"/>
        <v>28.391878826941671</v>
      </c>
      <c r="M8" s="851">
        <f t="shared" si="3"/>
        <v>71.608121173058336</v>
      </c>
    </row>
    <row r="9" spans="3:13" s="851" customFormat="1" x14ac:dyDescent="0.2">
      <c r="C9" s="852" t="s">
        <v>1024</v>
      </c>
      <c r="D9" s="853">
        <v>32.200000000000003</v>
      </c>
      <c r="E9" s="853">
        <v>67.8</v>
      </c>
      <c r="F9" s="853">
        <f t="shared" si="0"/>
        <v>100</v>
      </c>
      <c r="G9" s="847"/>
      <c r="H9" s="847">
        <v>155</v>
      </c>
      <c r="I9" s="847">
        <v>326</v>
      </c>
      <c r="J9" s="853">
        <f t="shared" si="1"/>
        <v>481</v>
      </c>
      <c r="L9" s="851">
        <f t="shared" si="2"/>
        <v>32.224532224532226</v>
      </c>
      <c r="M9" s="851">
        <f t="shared" si="3"/>
        <v>67.775467775467774</v>
      </c>
    </row>
    <row r="10" spans="3:13" s="851" customFormat="1" x14ac:dyDescent="0.2">
      <c r="C10" s="852" t="s">
        <v>1025</v>
      </c>
      <c r="D10" s="853">
        <v>61.5</v>
      </c>
      <c r="E10" s="853">
        <v>38.5</v>
      </c>
      <c r="F10" s="853">
        <f t="shared" si="0"/>
        <v>100</v>
      </c>
      <c r="G10" s="847"/>
      <c r="H10" s="847">
        <v>302</v>
      </c>
      <c r="I10" s="847">
        <v>189</v>
      </c>
      <c r="J10" s="853">
        <f t="shared" si="1"/>
        <v>491</v>
      </c>
      <c r="L10" s="851">
        <f t="shared" si="2"/>
        <v>61.507128309572302</v>
      </c>
      <c r="M10" s="851">
        <f t="shared" si="3"/>
        <v>38.492871690427698</v>
      </c>
    </row>
    <row r="11" spans="3:13" s="851" customFormat="1" x14ac:dyDescent="0.2">
      <c r="C11" s="852" t="s">
        <v>1026</v>
      </c>
      <c r="D11" s="853">
        <v>37.9</v>
      </c>
      <c r="E11" s="853">
        <v>62.1</v>
      </c>
      <c r="F11" s="853">
        <f t="shared" si="0"/>
        <v>100</v>
      </c>
      <c r="H11" s="853">
        <f>SUM(H4:H10)</f>
        <v>7393</v>
      </c>
      <c r="I11" s="853">
        <f>SUM(I4:I10)</f>
        <v>12123</v>
      </c>
      <c r="J11" s="853">
        <f t="shared" si="1"/>
        <v>19516</v>
      </c>
      <c r="L11" s="851">
        <f t="shared" si="2"/>
        <v>37.881738061078089</v>
      </c>
      <c r="M11" s="851">
        <f t="shared" si="3"/>
        <v>62.118261938921911</v>
      </c>
    </row>
    <row r="12" spans="3:13" s="851" customFormat="1" x14ac:dyDescent="0.2"/>
    <row r="13" spans="3:13" s="847" customFormat="1" x14ac:dyDescent="0.2"/>
    <row r="14" spans="3:13" s="847" customFormat="1" x14ac:dyDescent="0.2"/>
    <row r="15" spans="3:13" s="113" customFormat="1" x14ac:dyDescent="0.2"/>
    <row r="16" spans="3:13" s="113" customFormat="1" x14ac:dyDescent="0.2">
      <c r="L16" s="854"/>
    </row>
    <row r="17" spans="12:12" s="113" customFormat="1" x14ac:dyDescent="0.2">
      <c r="L17" s="855"/>
    </row>
    <row r="18" spans="12:12" x14ac:dyDescent="0.2">
      <c r="L18" s="855"/>
    </row>
    <row r="19" spans="12:12" x14ac:dyDescent="0.2">
      <c r="L19" s="854"/>
    </row>
    <row r="20" spans="12:12" x14ac:dyDescent="0.2">
      <c r="L20" s="855"/>
    </row>
    <row r="21" spans="12:12" x14ac:dyDescent="0.2">
      <c r="L21" s="855"/>
    </row>
    <row r="29" spans="12:12" ht="17.25" customHeight="1" x14ac:dyDescent="0.2"/>
  </sheetData>
  <sheetProtection algorithmName="SHA-512" hashValue="OmASA/3fxqB/cbypI8YgC01p+3mbc502y5h8mpZO0/6hRokSaknDeTILN1hkKFLcNPEdssYBlSK2FzQ4kduHBw==" saltValue="62CWOk7Z8HsCiotFit3Slw==" spinCount="100000" sheet="1" objects="1" scenarios="1"/>
  <printOptions horizontalCentered="1"/>
  <pageMargins left="0.59055118110236227" right="0.59055118110236227" top="0.70866141732283472" bottom="0.70866141732283472" header="0.39370078740157483" footer="0.39370078740157483"/>
  <pageSetup paperSize="9" firstPageNumber="61" orientation="landscape" useFirstPageNumber="1" r:id="rId1"/>
  <headerFooter scaleWithDoc="0" alignWithMargins="0">
    <oddHeader>&amp;R&amp;"Times New Roman,Kurzíva"&amp;10G 12</oddHeader>
    <oddFooter>&amp;L&amp;"Times New Roman,Kurzíva"&amp;10CVTI SR&amp;C&amp;"Times New Roman,Normálne"&amp;10&amp;P&amp;R&amp;"Times New Roman,Kurzíva"&amp;10PK na VŠ SR  2024   2. stupeň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autoPageBreaks="0" fitToPage="1"/>
  </sheetPr>
  <dimension ref="A1:F58"/>
  <sheetViews>
    <sheetView showGridLines="0" showRowColHeaders="0" showOutlineSymbols="0" zoomScaleNormal="100" workbookViewId="0"/>
  </sheetViews>
  <sheetFormatPr defaultRowHeight="15.75" x14ac:dyDescent="0.2"/>
  <cols>
    <col min="1" max="1" width="3.7109375" style="901" customWidth="1"/>
    <col min="2" max="2" width="2.5703125" style="901" customWidth="1"/>
    <col min="3" max="3" width="125.28515625" style="901" customWidth="1"/>
    <col min="4" max="4" width="2.5703125" style="901" customWidth="1"/>
    <col min="5" max="5" width="4.85546875" style="901" customWidth="1"/>
    <col min="6" max="6" width="3.7109375" style="901" customWidth="1"/>
    <col min="7" max="9" width="9.140625" style="901" customWidth="1"/>
    <col min="10" max="10" width="0.42578125" style="901" customWidth="1"/>
    <col min="11" max="11" width="0.140625" style="901" customWidth="1"/>
    <col min="12" max="16" width="9.140625" style="901" customWidth="1"/>
    <col min="17" max="17" width="41.28515625" style="901" customWidth="1"/>
    <col min="18" max="55" width="9.140625" style="901" customWidth="1"/>
    <col min="56" max="256" width="9.140625" style="901"/>
    <col min="257" max="257" width="3.7109375" style="901" customWidth="1"/>
    <col min="258" max="258" width="2.5703125" style="901" customWidth="1"/>
    <col min="259" max="259" width="125.28515625" style="901" customWidth="1"/>
    <col min="260" max="260" width="2.5703125" style="901" customWidth="1"/>
    <col min="261" max="261" width="4.85546875" style="901" customWidth="1"/>
    <col min="262" max="262" width="3.7109375" style="901" customWidth="1"/>
    <col min="263" max="265" width="9.140625" style="901" customWidth="1"/>
    <col min="266" max="266" width="0.42578125" style="901" customWidth="1"/>
    <col min="267" max="267" width="0.140625" style="901" customWidth="1"/>
    <col min="268" max="272" width="9.140625" style="901" customWidth="1"/>
    <col min="273" max="273" width="41.28515625" style="901" customWidth="1"/>
    <col min="274" max="311" width="9.140625" style="901" customWidth="1"/>
    <col min="312" max="512" width="9.140625" style="901"/>
    <col min="513" max="513" width="3.7109375" style="901" customWidth="1"/>
    <col min="514" max="514" width="2.5703125" style="901" customWidth="1"/>
    <col min="515" max="515" width="125.28515625" style="901" customWidth="1"/>
    <col min="516" max="516" width="2.5703125" style="901" customWidth="1"/>
    <col min="517" max="517" width="4.85546875" style="901" customWidth="1"/>
    <col min="518" max="518" width="3.7109375" style="901" customWidth="1"/>
    <col min="519" max="521" width="9.140625" style="901" customWidth="1"/>
    <col min="522" max="522" width="0.42578125" style="901" customWidth="1"/>
    <col min="523" max="523" width="0.140625" style="901" customWidth="1"/>
    <col min="524" max="528" width="9.140625" style="901" customWidth="1"/>
    <col min="529" max="529" width="41.28515625" style="901" customWidth="1"/>
    <col min="530" max="567" width="9.140625" style="901" customWidth="1"/>
    <col min="568" max="768" width="9.140625" style="901"/>
    <col min="769" max="769" width="3.7109375" style="901" customWidth="1"/>
    <col min="770" max="770" width="2.5703125" style="901" customWidth="1"/>
    <col min="771" max="771" width="125.28515625" style="901" customWidth="1"/>
    <col min="772" max="772" width="2.5703125" style="901" customWidth="1"/>
    <col min="773" max="773" width="4.85546875" style="901" customWidth="1"/>
    <col min="774" max="774" width="3.7109375" style="901" customWidth="1"/>
    <col min="775" max="777" width="9.140625" style="901" customWidth="1"/>
    <col min="778" max="778" width="0.42578125" style="901" customWidth="1"/>
    <col min="779" max="779" width="0.140625" style="901" customWidth="1"/>
    <col min="780" max="784" width="9.140625" style="901" customWidth="1"/>
    <col min="785" max="785" width="41.28515625" style="901" customWidth="1"/>
    <col min="786" max="823" width="9.140625" style="901" customWidth="1"/>
    <col min="824" max="1024" width="9.140625" style="901"/>
    <col min="1025" max="1025" width="3.7109375" style="901" customWidth="1"/>
    <col min="1026" max="1026" width="2.5703125" style="901" customWidth="1"/>
    <col min="1027" max="1027" width="125.28515625" style="901" customWidth="1"/>
    <col min="1028" max="1028" width="2.5703125" style="901" customWidth="1"/>
    <col min="1029" max="1029" width="4.85546875" style="901" customWidth="1"/>
    <col min="1030" max="1030" width="3.7109375" style="901" customWidth="1"/>
    <col min="1031" max="1033" width="9.140625" style="901" customWidth="1"/>
    <col min="1034" max="1034" width="0.42578125" style="901" customWidth="1"/>
    <col min="1035" max="1035" width="0.140625" style="901" customWidth="1"/>
    <col min="1036" max="1040" width="9.140625" style="901" customWidth="1"/>
    <col min="1041" max="1041" width="41.28515625" style="901" customWidth="1"/>
    <col min="1042" max="1079" width="9.140625" style="901" customWidth="1"/>
    <col min="1080" max="1280" width="9.140625" style="901"/>
    <col min="1281" max="1281" width="3.7109375" style="901" customWidth="1"/>
    <col min="1282" max="1282" width="2.5703125" style="901" customWidth="1"/>
    <col min="1283" max="1283" width="125.28515625" style="901" customWidth="1"/>
    <col min="1284" max="1284" width="2.5703125" style="901" customWidth="1"/>
    <col min="1285" max="1285" width="4.85546875" style="901" customWidth="1"/>
    <col min="1286" max="1286" width="3.7109375" style="901" customWidth="1"/>
    <col min="1287" max="1289" width="9.140625" style="901" customWidth="1"/>
    <col min="1290" max="1290" width="0.42578125" style="901" customWidth="1"/>
    <col min="1291" max="1291" width="0.140625" style="901" customWidth="1"/>
    <col min="1292" max="1296" width="9.140625" style="901" customWidth="1"/>
    <col min="1297" max="1297" width="41.28515625" style="901" customWidth="1"/>
    <col min="1298" max="1335" width="9.140625" style="901" customWidth="1"/>
    <col min="1336" max="1536" width="9.140625" style="901"/>
    <col min="1537" max="1537" width="3.7109375" style="901" customWidth="1"/>
    <col min="1538" max="1538" width="2.5703125" style="901" customWidth="1"/>
    <col min="1539" max="1539" width="125.28515625" style="901" customWidth="1"/>
    <col min="1540" max="1540" width="2.5703125" style="901" customWidth="1"/>
    <col min="1541" max="1541" width="4.85546875" style="901" customWidth="1"/>
    <col min="1542" max="1542" width="3.7109375" style="901" customWidth="1"/>
    <col min="1543" max="1545" width="9.140625" style="901" customWidth="1"/>
    <col min="1546" max="1546" width="0.42578125" style="901" customWidth="1"/>
    <col min="1547" max="1547" width="0.140625" style="901" customWidth="1"/>
    <col min="1548" max="1552" width="9.140625" style="901" customWidth="1"/>
    <col min="1553" max="1553" width="41.28515625" style="901" customWidth="1"/>
    <col min="1554" max="1591" width="9.140625" style="901" customWidth="1"/>
    <col min="1592" max="1792" width="9.140625" style="901"/>
    <col min="1793" max="1793" width="3.7109375" style="901" customWidth="1"/>
    <col min="1794" max="1794" width="2.5703125" style="901" customWidth="1"/>
    <col min="1795" max="1795" width="125.28515625" style="901" customWidth="1"/>
    <col min="1796" max="1796" width="2.5703125" style="901" customWidth="1"/>
    <col min="1797" max="1797" width="4.85546875" style="901" customWidth="1"/>
    <col min="1798" max="1798" width="3.7109375" style="901" customWidth="1"/>
    <col min="1799" max="1801" width="9.140625" style="901" customWidth="1"/>
    <col min="1802" max="1802" width="0.42578125" style="901" customWidth="1"/>
    <col min="1803" max="1803" width="0.140625" style="901" customWidth="1"/>
    <col min="1804" max="1808" width="9.140625" style="901" customWidth="1"/>
    <col min="1809" max="1809" width="41.28515625" style="901" customWidth="1"/>
    <col min="1810" max="1847" width="9.140625" style="901" customWidth="1"/>
    <col min="1848" max="2048" width="9.140625" style="901"/>
    <col min="2049" max="2049" width="3.7109375" style="901" customWidth="1"/>
    <col min="2050" max="2050" width="2.5703125" style="901" customWidth="1"/>
    <col min="2051" max="2051" width="125.28515625" style="901" customWidth="1"/>
    <col min="2052" max="2052" width="2.5703125" style="901" customWidth="1"/>
    <col min="2053" max="2053" width="4.85546875" style="901" customWidth="1"/>
    <col min="2054" max="2054" width="3.7109375" style="901" customWidth="1"/>
    <col min="2055" max="2057" width="9.140625" style="901" customWidth="1"/>
    <col min="2058" max="2058" width="0.42578125" style="901" customWidth="1"/>
    <col min="2059" max="2059" width="0.140625" style="901" customWidth="1"/>
    <col min="2060" max="2064" width="9.140625" style="901" customWidth="1"/>
    <col min="2065" max="2065" width="41.28515625" style="901" customWidth="1"/>
    <col min="2066" max="2103" width="9.140625" style="901" customWidth="1"/>
    <col min="2104" max="2304" width="9.140625" style="901"/>
    <col min="2305" max="2305" width="3.7109375" style="901" customWidth="1"/>
    <col min="2306" max="2306" width="2.5703125" style="901" customWidth="1"/>
    <col min="2307" max="2307" width="125.28515625" style="901" customWidth="1"/>
    <col min="2308" max="2308" width="2.5703125" style="901" customWidth="1"/>
    <col min="2309" max="2309" width="4.85546875" style="901" customWidth="1"/>
    <col min="2310" max="2310" width="3.7109375" style="901" customWidth="1"/>
    <col min="2311" max="2313" width="9.140625" style="901" customWidth="1"/>
    <col min="2314" max="2314" width="0.42578125" style="901" customWidth="1"/>
    <col min="2315" max="2315" width="0.140625" style="901" customWidth="1"/>
    <col min="2316" max="2320" width="9.140625" style="901" customWidth="1"/>
    <col min="2321" max="2321" width="41.28515625" style="901" customWidth="1"/>
    <col min="2322" max="2359" width="9.140625" style="901" customWidth="1"/>
    <col min="2360" max="2560" width="9.140625" style="901"/>
    <col min="2561" max="2561" width="3.7109375" style="901" customWidth="1"/>
    <col min="2562" max="2562" width="2.5703125" style="901" customWidth="1"/>
    <col min="2563" max="2563" width="125.28515625" style="901" customWidth="1"/>
    <col min="2564" max="2564" width="2.5703125" style="901" customWidth="1"/>
    <col min="2565" max="2565" width="4.85546875" style="901" customWidth="1"/>
    <col min="2566" max="2566" width="3.7109375" style="901" customWidth="1"/>
    <col min="2567" max="2569" width="9.140625" style="901" customWidth="1"/>
    <col min="2570" max="2570" width="0.42578125" style="901" customWidth="1"/>
    <col min="2571" max="2571" width="0.140625" style="901" customWidth="1"/>
    <col min="2572" max="2576" width="9.140625" style="901" customWidth="1"/>
    <col min="2577" max="2577" width="41.28515625" style="901" customWidth="1"/>
    <col min="2578" max="2615" width="9.140625" style="901" customWidth="1"/>
    <col min="2616" max="2816" width="9.140625" style="901"/>
    <col min="2817" max="2817" width="3.7109375" style="901" customWidth="1"/>
    <col min="2818" max="2818" width="2.5703125" style="901" customWidth="1"/>
    <col min="2819" max="2819" width="125.28515625" style="901" customWidth="1"/>
    <col min="2820" max="2820" width="2.5703125" style="901" customWidth="1"/>
    <col min="2821" max="2821" width="4.85546875" style="901" customWidth="1"/>
    <col min="2822" max="2822" width="3.7109375" style="901" customWidth="1"/>
    <col min="2823" max="2825" width="9.140625" style="901" customWidth="1"/>
    <col min="2826" max="2826" width="0.42578125" style="901" customWidth="1"/>
    <col min="2827" max="2827" width="0.140625" style="901" customWidth="1"/>
    <col min="2828" max="2832" width="9.140625" style="901" customWidth="1"/>
    <col min="2833" max="2833" width="41.28515625" style="901" customWidth="1"/>
    <col min="2834" max="2871" width="9.140625" style="901" customWidth="1"/>
    <col min="2872" max="3072" width="9.140625" style="901"/>
    <col min="3073" max="3073" width="3.7109375" style="901" customWidth="1"/>
    <col min="3074" max="3074" width="2.5703125" style="901" customWidth="1"/>
    <col min="3075" max="3075" width="125.28515625" style="901" customWidth="1"/>
    <col min="3076" max="3076" width="2.5703125" style="901" customWidth="1"/>
    <col min="3077" max="3077" width="4.85546875" style="901" customWidth="1"/>
    <col min="3078" max="3078" width="3.7109375" style="901" customWidth="1"/>
    <col min="3079" max="3081" width="9.140625" style="901" customWidth="1"/>
    <col min="3082" max="3082" width="0.42578125" style="901" customWidth="1"/>
    <col min="3083" max="3083" width="0.140625" style="901" customWidth="1"/>
    <col min="3084" max="3088" width="9.140625" style="901" customWidth="1"/>
    <col min="3089" max="3089" width="41.28515625" style="901" customWidth="1"/>
    <col min="3090" max="3127" width="9.140625" style="901" customWidth="1"/>
    <col min="3128" max="3328" width="9.140625" style="901"/>
    <col min="3329" max="3329" width="3.7109375" style="901" customWidth="1"/>
    <col min="3330" max="3330" width="2.5703125" style="901" customWidth="1"/>
    <col min="3331" max="3331" width="125.28515625" style="901" customWidth="1"/>
    <col min="3332" max="3332" width="2.5703125" style="901" customWidth="1"/>
    <col min="3333" max="3333" width="4.85546875" style="901" customWidth="1"/>
    <col min="3334" max="3334" width="3.7109375" style="901" customWidth="1"/>
    <col min="3335" max="3337" width="9.140625" style="901" customWidth="1"/>
    <col min="3338" max="3338" width="0.42578125" style="901" customWidth="1"/>
    <col min="3339" max="3339" width="0.140625" style="901" customWidth="1"/>
    <col min="3340" max="3344" width="9.140625" style="901" customWidth="1"/>
    <col min="3345" max="3345" width="41.28515625" style="901" customWidth="1"/>
    <col min="3346" max="3383" width="9.140625" style="901" customWidth="1"/>
    <col min="3384" max="3584" width="9.140625" style="901"/>
    <col min="3585" max="3585" width="3.7109375" style="901" customWidth="1"/>
    <col min="3586" max="3586" width="2.5703125" style="901" customWidth="1"/>
    <col min="3587" max="3587" width="125.28515625" style="901" customWidth="1"/>
    <col min="3588" max="3588" width="2.5703125" style="901" customWidth="1"/>
    <col min="3589" max="3589" width="4.85546875" style="901" customWidth="1"/>
    <col min="3590" max="3590" width="3.7109375" style="901" customWidth="1"/>
    <col min="3591" max="3593" width="9.140625" style="901" customWidth="1"/>
    <col min="3594" max="3594" width="0.42578125" style="901" customWidth="1"/>
    <col min="3595" max="3595" width="0.140625" style="901" customWidth="1"/>
    <col min="3596" max="3600" width="9.140625" style="901" customWidth="1"/>
    <col min="3601" max="3601" width="41.28515625" style="901" customWidth="1"/>
    <col min="3602" max="3639" width="9.140625" style="901" customWidth="1"/>
    <col min="3640" max="3840" width="9.140625" style="901"/>
    <col min="3841" max="3841" width="3.7109375" style="901" customWidth="1"/>
    <col min="3842" max="3842" width="2.5703125" style="901" customWidth="1"/>
    <col min="3843" max="3843" width="125.28515625" style="901" customWidth="1"/>
    <col min="3844" max="3844" width="2.5703125" style="901" customWidth="1"/>
    <col min="3845" max="3845" width="4.85546875" style="901" customWidth="1"/>
    <col min="3846" max="3846" width="3.7109375" style="901" customWidth="1"/>
    <col min="3847" max="3849" width="9.140625" style="901" customWidth="1"/>
    <col min="3850" max="3850" width="0.42578125" style="901" customWidth="1"/>
    <col min="3851" max="3851" width="0.140625" style="901" customWidth="1"/>
    <col min="3852" max="3856" width="9.140625" style="901" customWidth="1"/>
    <col min="3857" max="3857" width="41.28515625" style="901" customWidth="1"/>
    <col min="3858" max="3895" width="9.140625" style="901" customWidth="1"/>
    <col min="3896" max="4096" width="9.140625" style="901"/>
    <col min="4097" max="4097" width="3.7109375" style="901" customWidth="1"/>
    <col min="4098" max="4098" width="2.5703125" style="901" customWidth="1"/>
    <col min="4099" max="4099" width="125.28515625" style="901" customWidth="1"/>
    <col min="4100" max="4100" width="2.5703125" style="901" customWidth="1"/>
    <col min="4101" max="4101" width="4.85546875" style="901" customWidth="1"/>
    <col min="4102" max="4102" width="3.7109375" style="901" customWidth="1"/>
    <col min="4103" max="4105" width="9.140625" style="901" customWidth="1"/>
    <col min="4106" max="4106" width="0.42578125" style="901" customWidth="1"/>
    <col min="4107" max="4107" width="0.140625" style="901" customWidth="1"/>
    <col min="4108" max="4112" width="9.140625" style="901" customWidth="1"/>
    <col min="4113" max="4113" width="41.28515625" style="901" customWidth="1"/>
    <col min="4114" max="4151" width="9.140625" style="901" customWidth="1"/>
    <col min="4152" max="4352" width="9.140625" style="901"/>
    <col min="4353" max="4353" width="3.7109375" style="901" customWidth="1"/>
    <col min="4354" max="4354" width="2.5703125" style="901" customWidth="1"/>
    <col min="4355" max="4355" width="125.28515625" style="901" customWidth="1"/>
    <col min="4356" max="4356" width="2.5703125" style="901" customWidth="1"/>
    <col min="4357" max="4357" width="4.85546875" style="901" customWidth="1"/>
    <col min="4358" max="4358" width="3.7109375" style="901" customWidth="1"/>
    <col min="4359" max="4361" width="9.140625" style="901" customWidth="1"/>
    <col min="4362" max="4362" width="0.42578125" style="901" customWidth="1"/>
    <col min="4363" max="4363" width="0.140625" style="901" customWidth="1"/>
    <col min="4364" max="4368" width="9.140625" style="901" customWidth="1"/>
    <col min="4369" max="4369" width="41.28515625" style="901" customWidth="1"/>
    <col min="4370" max="4407" width="9.140625" style="901" customWidth="1"/>
    <col min="4408" max="4608" width="9.140625" style="901"/>
    <col min="4609" max="4609" width="3.7109375" style="901" customWidth="1"/>
    <col min="4610" max="4610" width="2.5703125" style="901" customWidth="1"/>
    <col min="4611" max="4611" width="125.28515625" style="901" customWidth="1"/>
    <col min="4612" max="4612" width="2.5703125" style="901" customWidth="1"/>
    <col min="4613" max="4613" width="4.85546875" style="901" customWidth="1"/>
    <col min="4614" max="4614" width="3.7109375" style="901" customWidth="1"/>
    <col min="4615" max="4617" width="9.140625" style="901" customWidth="1"/>
    <col min="4618" max="4618" width="0.42578125" style="901" customWidth="1"/>
    <col min="4619" max="4619" width="0.140625" style="901" customWidth="1"/>
    <col min="4620" max="4624" width="9.140625" style="901" customWidth="1"/>
    <col min="4625" max="4625" width="41.28515625" style="901" customWidth="1"/>
    <col min="4626" max="4663" width="9.140625" style="901" customWidth="1"/>
    <col min="4664" max="4864" width="9.140625" style="901"/>
    <col min="4865" max="4865" width="3.7109375" style="901" customWidth="1"/>
    <col min="4866" max="4866" width="2.5703125" style="901" customWidth="1"/>
    <col min="4867" max="4867" width="125.28515625" style="901" customWidth="1"/>
    <col min="4868" max="4868" width="2.5703125" style="901" customWidth="1"/>
    <col min="4869" max="4869" width="4.85546875" style="901" customWidth="1"/>
    <col min="4870" max="4870" width="3.7109375" style="901" customWidth="1"/>
    <col min="4871" max="4873" width="9.140625" style="901" customWidth="1"/>
    <col min="4874" max="4874" width="0.42578125" style="901" customWidth="1"/>
    <col min="4875" max="4875" width="0.140625" style="901" customWidth="1"/>
    <col min="4876" max="4880" width="9.140625" style="901" customWidth="1"/>
    <col min="4881" max="4881" width="41.28515625" style="901" customWidth="1"/>
    <col min="4882" max="4919" width="9.140625" style="901" customWidth="1"/>
    <col min="4920" max="5120" width="9.140625" style="901"/>
    <col min="5121" max="5121" width="3.7109375" style="901" customWidth="1"/>
    <col min="5122" max="5122" width="2.5703125" style="901" customWidth="1"/>
    <col min="5123" max="5123" width="125.28515625" style="901" customWidth="1"/>
    <col min="5124" max="5124" width="2.5703125" style="901" customWidth="1"/>
    <col min="5125" max="5125" width="4.85546875" style="901" customWidth="1"/>
    <col min="5126" max="5126" width="3.7109375" style="901" customWidth="1"/>
    <col min="5127" max="5129" width="9.140625" style="901" customWidth="1"/>
    <col min="5130" max="5130" width="0.42578125" style="901" customWidth="1"/>
    <col min="5131" max="5131" width="0.140625" style="901" customWidth="1"/>
    <col min="5132" max="5136" width="9.140625" style="901" customWidth="1"/>
    <col min="5137" max="5137" width="41.28515625" style="901" customWidth="1"/>
    <col min="5138" max="5175" width="9.140625" style="901" customWidth="1"/>
    <col min="5176" max="5376" width="9.140625" style="901"/>
    <col min="5377" max="5377" width="3.7109375" style="901" customWidth="1"/>
    <col min="5378" max="5378" width="2.5703125" style="901" customWidth="1"/>
    <col min="5379" max="5379" width="125.28515625" style="901" customWidth="1"/>
    <col min="5380" max="5380" width="2.5703125" style="901" customWidth="1"/>
    <col min="5381" max="5381" width="4.85546875" style="901" customWidth="1"/>
    <col min="5382" max="5382" width="3.7109375" style="901" customWidth="1"/>
    <col min="5383" max="5385" width="9.140625" style="901" customWidth="1"/>
    <col min="5386" max="5386" width="0.42578125" style="901" customWidth="1"/>
    <col min="5387" max="5387" width="0.140625" style="901" customWidth="1"/>
    <col min="5388" max="5392" width="9.140625" style="901" customWidth="1"/>
    <col min="5393" max="5393" width="41.28515625" style="901" customWidth="1"/>
    <col min="5394" max="5431" width="9.140625" style="901" customWidth="1"/>
    <col min="5432" max="5632" width="9.140625" style="901"/>
    <col min="5633" max="5633" width="3.7109375" style="901" customWidth="1"/>
    <col min="5634" max="5634" width="2.5703125" style="901" customWidth="1"/>
    <col min="5635" max="5635" width="125.28515625" style="901" customWidth="1"/>
    <col min="5636" max="5636" width="2.5703125" style="901" customWidth="1"/>
    <col min="5637" max="5637" width="4.85546875" style="901" customWidth="1"/>
    <col min="5638" max="5638" width="3.7109375" style="901" customWidth="1"/>
    <col min="5639" max="5641" width="9.140625" style="901" customWidth="1"/>
    <col min="5642" max="5642" width="0.42578125" style="901" customWidth="1"/>
    <col min="5643" max="5643" width="0.140625" style="901" customWidth="1"/>
    <col min="5644" max="5648" width="9.140625" style="901" customWidth="1"/>
    <col min="5649" max="5649" width="41.28515625" style="901" customWidth="1"/>
    <col min="5650" max="5687" width="9.140625" style="901" customWidth="1"/>
    <col min="5688" max="5888" width="9.140625" style="901"/>
    <col min="5889" max="5889" width="3.7109375" style="901" customWidth="1"/>
    <col min="5890" max="5890" width="2.5703125" style="901" customWidth="1"/>
    <col min="5891" max="5891" width="125.28515625" style="901" customWidth="1"/>
    <col min="5892" max="5892" width="2.5703125" style="901" customWidth="1"/>
    <col min="5893" max="5893" width="4.85546875" style="901" customWidth="1"/>
    <col min="5894" max="5894" width="3.7109375" style="901" customWidth="1"/>
    <col min="5895" max="5897" width="9.140625" style="901" customWidth="1"/>
    <col min="5898" max="5898" width="0.42578125" style="901" customWidth="1"/>
    <col min="5899" max="5899" width="0.140625" style="901" customWidth="1"/>
    <col min="5900" max="5904" width="9.140625" style="901" customWidth="1"/>
    <col min="5905" max="5905" width="41.28515625" style="901" customWidth="1"/>
    <col min="5906" max="5943" width="9.140625" style="901" customWidth="1"/>
    <col min="5944" max="6144" width="9.140625" style="901"/>
    <col min="6145" max="6145" width="3.7109375" style="901" customWidth="1"/>
    <col min="6146" max="6146" width="2.5703125" style="901" customWidth="1"/>
    <col min="6147" max="6147" width="125.28515625" style="901" customWidth="1"/>
    <col min="6148" max="6148" width="2.5703125" style="901" customWidth="1"/>
    <col min="6149" max="6149" width="4.85546875" style="901" customWidth="1"/>
    <col min="6150" max="6150" width="3.7109375" style="901" customWidth="1"/>
    <col min="6151" max="6153" width="9.140625" style="901" customWidth="1"/>
    <col min="6154" max="6154" width="0.42578125" style="901" customWidth="1"/>
    <col min="6155" max="6155" width="0.140625" style="901" customWidth="1"/>
    <col min="6156" max="6160" width="9.140625" style="901" customWidth="1"/>
    <col min="6161" max="6161" width="41.28515625" style="901" customWidth="1"/>
    <col min="6162" max="6199" width="9.140625" style="901" customWidth="1"/>
    <col min="6200" max="6400" width="9.140625" style="901"/>
    <col min="6401" max="6401" width="3.7109375" style="901" customWidth="1"/>
    <col min="6402" max="6402" width="2.5703125" style="901" customWidth="1"/>
    <col min="6403" max="6403" width="125.28515625" style="901" customWidth="1"/>
    <col min="6404" max="6404" width="2.5703125" style="901" customWidth="1"/>
    <col min="6405" max="6405" width="4.85546875" style="901" customWidth="1"/>
    <col min="6406" max="6406" width="3.7109375" style="901" customWidth="1"/>
    <col min="6407" max="6409" width="9.140625" style="901" customWidth="1"/>
    <col min="6410" max="6410" width="0.42578125" style="901" customWidth="1"/>
    <col min="6411" max="6411" width="0.140625" style="901" customWidth="1"/>
    <col min="6412" max="6416" width="9.140625" style="901" customWidth="1"/>
    <col min="6417" max="6417" width="41.28515625" style="901" customWidth="1"/>
    <col min="6418" max="6455" width="9.140625" style="901" customWidth="1"/>
    <col min="6456" max="6656" width="9.140625" style="901"/>
    <col min="6657" max="6657" width="3.7109375" style="901" customWidth="1"/>
    <col min="6658" max="6658" width="2.5703125" style="901" customWidth="1"/>
    <col min="6659" max="6659" width="125.28515625" style="901" customWidth="1"/>
    <col min="6660" max="6660" width="2.5703125" style="901" customWidth="1"/>
    <col min="6661" max="6661" width="4.85546875" style="901" customWidth="1"/>
    <col min="6662" max="6662" width="3.7109375" style="901" customWidth="1"/>
    <col min="6663" max="6665" width="9.140625" style="901" customWidth="1"/>
    <col min="6666" max="6666" width="0.42578125" style="901" customWidth="1"/>
    <col min="6667" max="6667" width="0.140625" style="901" customWidth="1"/>
    <col min="6668" max="6672" width="9.140625" style="901" customWidth="1"/>
    <col min="6673" max="6673" width="41.28515625" style="901" customWidth="1"/>
    <col min="6674" max="6711" width="9.140625" style="901" customWidth="1"/>
    <col min="6712" max="6912" width="9.140625" style="901"/>
    <col min="6913" max="6913" width="3.7109375" style="901" customWidth="1"/>
    <col min="6914" max="6914" width="2.5703125" style="901" customWidth="1"/>
    <col min="6915" max="6915" width="125.28515625" style="901" customWidth="1"/>
    <col min="6916" max="6916" width="2.5703125" style="901" customWidth="1"/>
    <col min="6917" max="6917" width="4.85546875" style="901" customWidth="1"/>
    <col min="6918" max="6918" width="3.7109375" style="901" customWidth="1"/>
    <col min="6919" max="6921" width="9.140625" style="901" customWidth="1"/>
    <col min="6922" max="6922" width="0.42578125" style="901" customWidth="1"/>
    <col min="6923" max="6923" width="0.140625" style="901" customWidth="1"/>
    <col min="6924" max="6928" width="9.140625" style="901" customWidth="1"/>
    <col min="6929" max="6929" width="41.28515625" style="901" customWidth="1"/>
    <col min="6930" max="6967" width="9.140625" style="901" customWidth="1"/>
    <col min="6968" max="7168" width="9.140625" style="901"/>
    <col min="7169" max="7169" width="3.7109375" style="901" customWidth="1"/>
    <col min="7170" max="7170" width="2.5703125" style="901" customWidth="1"/>
    <col min="7171" max="7171" width="125.28515625" style="901" customWidth="1"/>
    <col min="7172" max="7172" width="2.5703125" style="901" customWidth="1"/>
    <col min="7173" max="7173" width="4.85546875" style="901" customWidth="1"/>
    <col min="7174" max="7174" width="3.7109375" style="901" customWidth="1"/>
    <col min="7175" max="7177" width="9.140625" style="901" customWidth="1"/>
    <col min="7178" max="7178" width="0.42578125" style="901" customWidth="1"/>
    <col min="7179" max="7179" width="0.140625" style="901" customWidth="1"/>
    <col min="7180" max="7184" width="9.140625" style="901" customWidth="1"/>
    <col min="7185" max="7185" width="41.28515625" style="901" customWidth="1"/>
    <col min="7186" max="7223" width="9.140625" style="901" customWidth="1"/>
    <col min="7224" max="7424" width="9.140625" style="901"/>
    <col min="7425" max="7425" width="3.7109375" style="901" customWidth="1"/>
    <col min="7426" max="7426" width="2.5703125" style="901" customWidth="1"/>
    <col min="7427" max="7427" width="125.28515625" style="901" customWidth="1"/>
    <col min="7428" max="7428" width="2.5703125" style="901" customWidth="1"/>
    <col min="7429" max="7429" width="4.85546875" style="901" customWidth="1"/>
    <col min="7430" max="7430" width="3.7109375" style="901" customWidth="1"/>
    <col min="7431" max="7433" width="9.140625" style="901" customWidth="1"/>
    <col min="7434" max="7434" width="0.42578125" style="901" customWidth="1"/>
    <col min="7435" max="7435" width="0.140625" style="901" customWidth="1"/>
    <col min="7436" max="7440" width="9.140625" style="901" customWidth="1"/>
    <col min="7441" max="7441" width="41.28515625" style="901" customWidth="1"/>
    <col min="7442" max="7479" width="9.140625" style="901" customWidth="1"/>
    <col min="7480" max="7680" width="9.140625" style="901"/>
    <col min="7681" max="7681" width="3.7109375" style="901" customWidth="1"/>
    <col min="7682" max="7682" width="2.5703125" style="901" customWidth="1"/>
    <col min="7683" max="7683" width="125.28515625" style="901" customWidth="1"/>
    <col min="7684" max="7684" width="2.5703125" style="901" customWidth="1"/>
    <col min="7685" max="7685" width="4.85546875" style="901" customWidth="1"/>
    <col min="7686" max="7686" width="3.7109375" style="901" customWidth="1"/>
    <col min="7687" max="7689" width="9.140625" style="901" customWidth="1"/>
    <col min="7690" max="7690" width="0.42578125" style="901" customWidth="1"/>
    <col min="7691" max="7691" width="0.140625" style="901" customWidth="1"/>
    <col min="7692" max="7696" width="9.140625" style="901" customWidth="1"/>
    <col min="7697" max="7697" width="41.28515625" style="901" customWidth="1"/>
    <col min="7698" max="7735" width="9.140625" style="901" customWidth="1"/>
    <col min="7736" max="7936" width="9.140625" style="901"/>
    <col min="7937" max="7937" width="3.7109375" style="901" customWidth="1"/>
    <col min="7938" max="7938" width="2.5703125" style="901" customWidth="1"/>
    <col min="7939" max="7939" width="125.28515625" style="901" customWidth="1"/>
    <col min="7940" max="7940" width="2.5703125" style="901" customWidth="1"/>
    <col min="7941" max="7941" width="4.85546875" style="901" customWidth="1"/>
    <col min="7942" max="7942" width="3.7109375" style="901" customWidth="1"/>
    <col min="7943" max="7945" width="9.140625" style="901" customWidth="1"/>
    <col min="7946" max="7946" width="0.42578125" style="901" customWidth="1"/>
    <col min="7947" max="7947" width="0.140625" style="901" customWidth="1"/>
    <col min="7948" max="7952" width="9.140625" style="901" customWidth="1"/>
    <col min="7953" max="7953" width="41.28515625" style="901" customWidth="1"/>
    <col min="7954" max="7991" width="9.140625" style="901" customWidth="1"/>
    <col min="7992" max="8192" width="9.140625" style="901"/>
    <col min="8193" max="8193" width="3.7109375" style="901" customWidth="1"/>
    <col min="8194" max="8194" width="2.5703125" style="901" customWidth="1"/>
    <col min="8195" max="8195" width="125.28515625" style="901" customWidth="1"/>
    <col min="8196" max="8196" width="2.5703125" style="901" customWidth="1"/>
    <col min="8197" max="8197" width="4.85546875" style="901" customWidth="1"/>
    <col min="8198" max="8198" width="3.7109375" style="901" customWidth="1"/>
    <col min="8199" max="8201" width="9.140625" style="901" customWidth="1"/>
    <col min="8202" max="8202" width="0.42578125" style="901" customWidth="1"/>
    <col min="8203" max="8203" width="0.140625" style="901" customWidth="1"/>
    <col min="8204" max="8208" width="9.140625" style="901" customWidth="1"/>
    <col min="8209" max="8209" width="41.28515625" style="901" customWidth="1"/>
    <col min="8210" max="8247" width="9.140625" style="901" customWidth="1"/>
    <col min="8248" max="8448" width="9.140625" style="901"/>
    <col min="8449" max="8449" width="3.7109375" style="901" customWidth="1"/>
    <col min="8450" max="8450" width="2.5703125" style="901" customWidth="1"/>
    <col min="8451" max="8451" width="125.28515625" style="901" customWidth="1"/>
    <col min="8452" max="8452" width="2.5703125" style="901" customWidth="1"/>
    <col min="8453" max="8453" width="4.85546875" style="901" customWidth="1"/>
    <col min="8454" max="8454" width="3.7109375" style="901" customWidth="1"/>
    <col min="8455" max="8457" width="9.140625" style="901" customWidth="1"/>
    <col min="8458" max="8458" width="0.42578125" style="901" customWidth="1"/>
    <col min="8459" max="8459" width="0.140625" style="901" customWidth="1"/>
    <col min="8460" max="8464" width="9.140625" style="901" customWidth="1"/>
    <col min="8465" max="8465" width="41.28515625" style="901" customWidth="1"/>
    <col min="8466" max="8503" width="9.140625" style="901" customWidth="1"/>
    <col min="8504" max="8704" width="9.140625" style="901"/>
    <col min="8705" max="8705" width="3.7109375" style="901" customWidth="1"/>
    <col min="8706" max="8706" width="2.5703125" style="901" customWidth="1"/>
    <col min="8707" max="8707" width="125.28515625" style="901" customWidth="1"/>
    <col min="8708" max="8708" width="2.5703125" style="901" customWidth="1"/>
    <col min="8709" max="8709" width="4.85546875" style="901" customWidth="1"/>
    <col min="8710" max="8710" width="3.7109375" style="901" customWidth="1"/>
    <col min="8711" max="8713" width="9.140625" style="901" customWidth="1"/>
    <col min="8714" max="8714" width="0.42578125" style="901" customWidth="1"/>
    <col min="8715" max="8715" width="0.140625" style="901" customWidth="1"/>
    <col min="8716" max="8720" width="9.140625" style="901" customWidth="1"/>
    <col min="8721" max="8721" width="41.28515625" style="901" customWidth="1"/>
    <col min="8722" max="8759" width="9.140625" style="901" customWidth="1"/>
    <col min="8760" max="8960" width="9.140625" style="901"/>
    <col min="8961" max="8961" width="3.7109375" style="901" customWidth="1"/>
    <col min="8962" max="8962" width="2.5703125" style="901" customWidth="1"/>
    <col min="8963" max="8963" width="125.28515625" style="901" customWidth="1"/>
    <col min="8964" max="8964" width="2.5703125" style="901" customWidth="1"/>
    <col min="8965" max="8965" width="4.85546875" style="901" customWidth="1"/>
    <col min="8966" max="8966" width="3.7109375" style="901" customWidth="1"/>
    <col min="8967" max="8969" width="9.140625" style="901" customWidth="1"/>
    <col min="8970" max="8970" width="0.42578125" style="901" customWidth="1"/>
    <col min="8971" max="8971" width="0.140625" style="901" customWidth="1"/>
    <col min="8972" max="8976" width="9.140625" style="901" customWidth="1"/>
    <col min="8977" max="8977" width="41.28515625" style="901" customWidth="1"/>
    <col min="8978" max="9015" width="9.140625" style="901" customWidth="1"/>
    <col min="9016" max="9216" width="9.140625" style="901"/>
    <col min="9217" max="9217" width="3.7109375" style="901" customWidth="1"/>
    <col min="9218" max="9218" width="2.5703125" style="901" customWidth="1"/>
    <col min="9219" max="9219" width="125.28515625" style="901" customWidth="1"/>
    <col min="9220" max="9220" width="2.5703125" style="901" customWidth="1"/>
    <col min="9221" max="9221" width="4.85546875" style="901" customWidth="1"/>
    <col min="9222" max="9222" width="3.7109375" style="901" customWidth="1"/>
    <col min="9223" max="9225" width="9.140625" style="901" customWidth="1"/>
    <col min="9226" max="9226" width="0.42578125" style="901" customWidth="1"/>
    <col min="9227" max="9227" width="0.140625" style="901" customWidth="1"/>
    <col min="9228" max="9232" width="9.140625" style="901" customWidth="1"/>
    <col min="9233" max="9233" width="41.28515625" style="901" customWidth="1"/>
    <col min="9234" max="9271" width="9.140625" style="901" customWidth="1"/>
    <col min="9272" max="9472" width="9.140625" style="901"/>
    <col min="9473" max="9473" width="3.7109375" style="901" customWidth="1"/>
    <col min="9474" max="9474" width="2.5703125" style="901" customWidth="1"/>
    <col min="9475" max="9475" width="125.28515625" style="901" customWidth="1"/>
    <col min="9476" max="9476" width="2.5703125" style="901" customWidth="1"/>
    <col min="9477" max="9477" width="4.85546875" style="901" customWidth="1"/>
    <col min="9478" max="9478" width="3.7109375" style="901" customWidth="1"/>
    <col min="9479" max="9481" width="9.140625" style="901" customWidth="1"/>
    <col min="9482" max="9482" width="0.42578125" style="901" customWidth="1"/>
    <col min="9483" max="9483" width="0.140625" style="901" customWidth="1"/>
    <col min="9484" max="9488" width="9.140625" style="901" customWidth="1"/>
    <col min="9489" max="9489" width="41.28515625" style="901" customWidth="1"/>
    <col min="9490" max="9527" width="9.140625" style="901" customWidth="1"/>
    <col min="9528" max="9728" width="9.140625" style="901"/>
    <col min="9729" max="9729" width="3.7109375" style="901" customWidth="1"/>
    <col min="9730" max="9730" width="2.5703125" style="901" customWidth="1"/>
    <col min="9731" max="9731" width="125.28515625" style="901" customWidth="1"/>
    <col min="9732" max="9732" width="2.5703125" style="901" customWidth="1"/>
    <col min="9733" max="9733" width="4.85546875" style="901" customWidth="1"/>
    <col min="9734" max="9734" width="3.7109375" style="901" customWidth="1"/>
    <col min="9735" max="9737" width="9.140625" style="901" customWidth="1"/>
    <col min="9738" max="9738" width="0.42578125" style="901" customWidth="1"/>
    <col min="9739" max="9739" width="0.140625" style="901" customWidth="1"/>
    <col min="9740" max="9744" width="9.140625" style="901" customWidth="1"/>
    <col min="9745" max="9745" width="41.28515625" style="901" customWidth="1"/>
    <col min="9746" max="9783" width="9.140625" style="901" customWidth="1"/>
    <col min="9784" max="9984" width="9.140625" style="901"/>
    <col min="9985" max="9985" width="3.7109375" style="901" customWidth="1"/>
    <col min="9986" max="9986" width="2.5703125" style="901" customWidth="1"/>
    <col min="9987" max="9987" width="125.28515625" style="901" customWidth="1"/>
    <col min="9988" max="9988" width="2.5703125" style="901" customWidth="1"/>
    <col min="9989" max="9989" width="4.85546875" style="901" customWidth="1"/>
    <col min="9990" max="9990" width="3.7109375" style="901" customWidth="1"/>
    <col min="9991" max="9993" width="9.140625" style="901" customWidth="1"/>
    <col min="9994" max="9994" width="0.42578125" style="901" customWidth="1"/>
    <col min="9995" max="9995" width="0.140625" style="901" customWidth="1"/>
    <col min="9996" max="10000" width="9.140625" style="901" customWidth="1"/>
    <col min="10001" max="10001" width="41.28515625" style="901" customWidth="1"/>
    <col min="10002" max="10039" width="9.140625" style="901" customWidth="1"/>
    <col min="10040" max="10240" width="9.140625" style="901"/>
    <col min="10241" max="10241" width="3.7109375" style="901" customWidth="1"/>
    <col min="10242" max="10242" width="2.5703125" style="901" customWidth="1"/>
    <col min="10243" max="10243" width="125.28515625" style="901" customWidth="1"/>
    <col min="10244" max="10244" width="2.5703125" style="901" customWidth="1"/>
    <col min="10245" max="10245" width="4.85546875" style="901" customWidth="1"/>
    <col min="10246" max="10246" width="3.7109375" style="901" customWidth="1"/>
    <col min="10247" max="10249" width="9.140625" style="901" customWidth="1"/>
    <col min="10250" max="10250" width="0.42578125" style="901" customWidth="1"/>
    <col min="10251" max="10251" width="0.140625" style="901" customWidth="1"/>
    <col min="10252" max="10256" width="9.140625" style="901" customWidth="1"/>
    <col min="10257" max="10257" width="41.28515625" style="901" customWidth="1"/>
    <col min="10258" max="10295" width="9.140625" style="901" customWidth="1"/>
    <col min="10296" max="10496" width="9.140625" style="901"/>
    <col min="10497" max="10497" width="3.7109375" style="901" customWidth="1"/>
    <col min="10498" max="10498" width="2.5703125" style="901" customWidth="1"/>
    <col min="10499" max="10499" width="125.28515625" style="901" customWidth="1"/>
    <col min="10500" max="10500" width="2.5703125" style="901" customWidth="1"/>
    <col min="10501" max="10501" width="4.85546875" style="901" customWidth="1"/>
    <col min="10502" max="10502" width="3.7109375" style="901" customWidth="1"/>
    <col min="10503" max="10505" width="9.140625" style="901" customWidth="1"/>
    <col min="10506" max="10506" width="0.42578125" style="901" customWidth="1"/>
    <col min="10507" max="10507" width="0.140625" style="901" customWidth="1"/>
    <col min="10508" max="10512" width="9.140625" style="901" customWidth="1"/>
    <col min="10513" max="10513" width="41.28515625" style="901" customWidth="1"/>
    <col min="10514" max="10551" width="9.140625" style="901" customWidth="1"/>
    <col min="10552" max="10752" width="9.140625" style="901"/>
    <col min="10753" max="10753" width="3.7109375" style="901" customWidth="1"/>
    <col min="10754" max="10754" width="2.5703125" style="901" customWidth="1"/>
    <col min="10755" max="10755" width="125.28515625" style="901" customWidth="1"/>
    <col min="10756" max="10756" width="2.5703125" style="901" customWidth="1"/>
    <col min="10757" max="10757" width="4.85546875" style="901" customWidth="1"/>
    <col min="10758" max="10758" width="3.7109375" style="901" customWidth="1"/>
    <col min="10759" max="10761" width="9.140625" style="901" customWidth="1"/>
    <col min="10762" max="10762" width="0.42578125" style="901" customWidth="1"/>
    <col min="10763" max="10763" width="0.140625" style="901" customWidth="1"/>
    <col min="10764" max="10768" width="9.140625" style="901" customWidth="1"/>
    <col min="10769" max="10769" width="41.28515625" style="901" customWidth="1"/>
    <col min="10770" max="10807" width="9.140625" style="901" customWidth="1"/>
    <col min="10808" max="11008" width="9.140625" style="901"/>
    <col min="11009" max="11009" width="3.7109375" style="901" customWidth="1"/>
    <col min="11010" max="11010" width="2.5703125" style="901" customWidth="1"/>
    <col min="11011" max="11011" width="125.28515625" style="901" customWidth="1"/>
    <col min="11012" max="11012" width="2.5703125" style="901" customWidth="1"/>
    <col min="11013" max="11013" width="4.85546875" style="901" customWidth="1"/>
    <col min="11014" max="11014" width="3.7109375" style="901" customWidth="1"/>
    <col min="11015" max="11017" width="9.140625" style="901" customWidth="1"/>
    <col min="11018" max="11018" width="0.42578125" style="901" customWidth="1"/>
    <col min="11019" max="11019" width="0.140625" style="901" customWidth="1"/>
    <col min="11020" max="11024" width="9.140625" style="901" customWidth="1"/>
    <col min="11025" max="11025" width="41.28515625" style="901" customWidth="1"/>
    <col min="11026" max="11063" width="9.140625" style="901" customWidth="1"/>
    <col min="11064" max="11264" width="9.140625" style="901"/>
    <col min="11265" max="11265" width="3.7109375" style="901" customWidth="1"/>
    <col min="11266" max="11266" width="2.5703125" style="901" customWidth="1"/>
    <col min="11267" max="11267" width="125.28515625" style="901" customWidth="1"/>
    <col min="11268" max="11268" width="2.5703125" style="901" customWidth="1"/>
    <col min="11269" max="11269" width="4.85546875" style="901" customWidth="1"/>
    <col min="11270" max="11270" width="3.7109375" style="901" customWidth="1"/>
    <col min="11271" max="11273" width="9.140625" style="901" customWidth="1"/>
    <col min="11274" max="11274" width="0.42578125" style="901" customWidth="1"/>
    <col min="11275" max="11275" width="0.140625" style="901" customWidth="1"/>
    <col min="11276" max="11280" width="9.140625" style="901" customWidth="1"/>
    <col min="11281" max="11281" width="41.28515625" style="901" customWidth="1"/>
    <col min="11282" max="11319" width="9.140625" style="901" customWidth="1"/>
    <col min="11320" max="11520" width="9.140625" style="901"/>
    <col min="11521" max="11521" width="3.7109375" style="901" customWidth="1"/>
    <col min="11522" max="11522" width="2.5703125" style="901" customWidth="1"/>
    <col min="11523" max="11523" width="125.28515625" style="901" customWidth="1"/>
    <col min="11524" max="11524" width="2.5703125" style="901" customWidth="1"/>
    <col min="11525" max="11525" width="4.85546875" style="901" customWidth="1"/>
    <col min="11526" max="11526" width="3.7109375" style="901" customWidth="1"/>
    <col min="11527" max="11529" width="9.140625" style="901" customWidth="1"/>
    <col min="11530" max="11530" width="0.42578125" style="901" customWidth="1"/>
    <col min="11531" max="11531" width="0.140625" style="901" customWidth="1"/>
    <col min="11532" max="11536" width="9.140625" style="901" customWidth="1"/>
    <col min="11537" max="11537" width="41.28515625" style="901" customWidth="1"/>
    <col min="11538" max="11575" width="9.140625" style="901" customWidth="1"/>
    <col min="11576" max="11776" width="9.140625" style="901"/>
    <col min="11777" max="11777" width="3.7109375" style="901" customWidth="1"/>
    <col min="11778" max="11778" width="2.5703125" style="901" customWidth="1"/>
    <col min="11779" max="11779" width="125.28515625" style="901" customWidth="1"/>
    <col min="11780" max="11780" width="2.5703125" style="901" customWidth="1"/>
    <col min="11781" max="11781" width="4.85546875" style="901" customWidth="1"/>
    <col min="11782" max="11782" width="3.7109375" style="901" customWidth="1"/>
    <col min="11783" max="11785" width="9.140625" style="901" customWidth="1"/>
    <col min="11786" max="11786" width="0.42578125" style="901" customWidth="1"/>
    <col min="11787" max="11787" width="0.140625" style="901" customWidth="1"/>
    <col min="11788" max="11792" width="9.140625" style="901" customWidth="1"/>
    <col min="11793" max="11793" width="41.28515625" style="901" customWidth="1"/>
    <col min="11794" max="11831" width="9.140625" style="901" customWidth="1"/>
    <col min="11832" max="12032" width="9.140625" style="901"/>
    <col min="12033" max="12033" width="3.7109375" style="901" customWidth="1"/>
    <col min="12034" max="12034" width="2.5703125" style="901" customWidth="1"/>
    <col min="12035" max="12035" width="125.28515625" style="901" customWidth="1"/>
    <col min="12036" max="12036" width="2.5703125" style="901" customWidth="1"/>
    <col min="12037" max="12037" width="4.85546875" style="901" customWidth="1"/>
    <col min="12038" max="12038" width="3.7109375" style="901" customWidth="1"/>
    <col min="12039" max="12041" width="9.140625" style="901" customWidth="1"/>
    <col min="12042" max="12042" width="0.42578125" style="901" customWidth="1"/>
    <col min="12043" max="12043" width="0.140625" style="901" customWidth="1"/>
    <col min="12044" max="12048" width="9.140625" style="901" customWidth="1"/>
    <col min="12049" max="12049" width="41.28515625" style="901" customWidth="1"/>
    <col min="12050" max="12087" width="9.140625" style="901" customWidth="1"/>
    <col min="12088" max="12288" width="9.140625" style="901"/>
    <col min="12289" max="12289" width="3.7109375" style="901" customWidth="1"/>
    <col min="12290" max="12290" width="2.5703125" style="901" customWidth="1"/>
    <col min="12291" max="12291" width="125.28515625" style="901" customWidth="1"/>
    <col min="12292" max="12292" width="2.5703125" style="901" customWidth="1"/>
    <col min="12293" max="12293" width="4.85546875" style="901" customWidth="1"/>
    <col min="12294" max="12294" width="3.7109375" style="901" customWidth="1"/>
    <col min="12295" max="12297" width="9.140625" style="901" customWidth="1"/>
    <col min="12298" max="12298" width="0.42578125" style="901" customWidth="1"/>
    <col min="12299" max="12299" width="0.140625" style="901" customWidth="1"/>
    <col min="12300" max="12304" width="9.140625" style="901" customWidth="1"/>
    <col min="12305" max="12305" width="41.28515625" style="901" customWidth="1"/>
    <col min="12306" max="12343" width="9.140625" style="901" customWidth="1"/>
    <col min="12344" max="12544" width="9.140625" style="901"/>
    <col min="12545" max="12545" width="3.7109375" style="901" customWidth="1"/>
    <col min="12546" max="12546" width="2.5703125" style="901" customWidth="1"/>
    <col min="12547" max="12547" width="125.28515625" style="901" customWidth="1"/>
    <col min="12548" max="12548" width="2.5703125" style="901" customWidth="1"/>
    <col min="12549" max="12549" width="4.85546875" style="901" customWidth="1"/>
    <col min="12550" max="12550" width="3.7109375" style="901" customWidth="1"/>
    <col min="12551" max="12553" width="9.140625" style="901" customWidth="1"/>
    <col min="12554" max="12554" width="0.42578125" style="901" customWidth="1"/>
    <col min="12555" max="12555" width="0.140625" style="901" customWidth="1"/>
    <col min="12556" max="12560" width="9.140625" style="901" customWidth="1"/>
    <col min="12561" max="12561" width="41.28515625" style="901" customWidth="1"/>
    <col min="12562" max="12599" width="9.140625" style="901" customWidth="1"/>
    <col min="12600" max="12800" width="9.140625" style="901"/>
    <col min="12801" max="12801" width="3.7109375" style="901" customWidth="1"/>
    <col min="12802" max="12802" width="2.5703125" style="901" customWidth="1"/>
    <col min="12803" max="12803" width="125.28515625" style="901" customWidth="1"/>
    <col min="12804" max="12804" width="2.5703125" style="901" customWidth="1"/>
    <col min="12805" max="12805" width="4.85546875" style="901" customWidth="1"/>
    <col min="12806" max="12806" width="3.7109375" style="901" customWidth="1"/>
    <col min="12807" max="12809" width="9.140625" style="901" customWidth="1"/>
    <col min="12810" max="12810" width="0.42578125" style="901" customWidth="1"/>
    <col min="12811" max="12811" width="0.140625" style="901" customWidth="1"/>
    <col min="12812" max="12816" width="9.140625" style="901" customWidth="1"/>
    <col min="12817" max="12817" width="41.28515625" style="901" customWidth="1"/>
    <col min="12818" max="12855" width="9.140625" style="901" customWidth="1"/>
    <col min="12856" max="13056" width="9.140625" style="901"/>
    <col min="13057" max="13057" width="3.7109375" style="901" customWidth="1"/>
    <col min="13058" max="13058" width="2.5703125" style="901" customWidth="1"/>
    <col min="13059" max="13059" width="125.28515625" style="901" customWidth="1"/>
    <col min="13060" max="13060" width="2.5703125" style="901" customWidth="1"/>
    <col min="13061" max="13061" width="4.85546875" style="901" customWidth="1"/>
    <col min="13062" max="13062" width="3.7109375" style="901" customWidth="1"/>
    <col min="13063" max="13065" width="9.140625" style="901" customWidth="1"/>
    <col min="13066" max="13066" width="0.42578125" style="901" customWidth="1"/>
    <col min="13067" max="13067" width="0.140625" style="901" customWidth="1"/>
    <col min="13068" max="13072" width="9.140625" style="901" customWidth="1"/>
    <col min="13073" max="13073" width="41.28515625" style="901" customWidth="1"/>
    <col min="13074" max="13111" width="9.140625" style="901" customWidth="1"/>
    <col min="13112" max="13312" width="9.140625" style="901"/>
    <col min="13313" max="13313" width="3.7109375" style="901" customWidth="1"/>
    <col min="13314" max="13314" width="2.5703125" style="901" customWidth="1"/>
    <col min="13315" max="13315" width="125.28515625" style="901" customWidth="1"/>
    <col min="13316" max="13316" width="2.5703125" style="901" customWidth="1"/>
    <col min="13317" max="13317" width="4.85546875" style="901" customWidth="1"/>
    <col min="13318" max="13318" width="3.7109375" style="901" customWidth="1"/>
    <col min="13319" max="13321" width="9.140625" style="901" customWidth="1"/>
    <col min="13322" max="13322" width="0.42578125" style="901" customWidth="1"/>
    <col min="13323" max="13323" width="0.140625" style="901" customWidth="1"/>
    <col min="13324" max="13328" width="9.140625" style="901" customWidth="1"/>
    <col min="13329" max="13329" width="41.28515625" style="901" customWidth="1"/>
    <col min="13330" max="13367" width="9.140625" style="901" customWidth="1"/>
    <col min="13368" max="13568" width="9.140625" style="901"/>
    <col min="13569" max="13569" width="3.7109375" style="901" customWidth="1"/>
    <col min="13570" max="13570" width="2.5703125" style="901" customWidth="1"/>
    <col min="13571" max="13571" width="125.28515625" style="901" customWidth="1"/>
    <col min="13572" max="13572" width="2.5703125" style="901" customWidth="1"/>
    <col min="13573" max="13573" width="4.85546875" style="901" customWidth="1"/>
    <col min="13574" max="13574" width="3.7109375" style="901" customWidth="1"/>
    <col min="13575" max="13577" width="9.140625" style="901" customWidth="1"/>
    <col min="13578" max="13578" width="0.42578125" style="901" customWidth="1"/>
    <col min="13579" max="13579" width="0.140625" style="901" customWidth="1"/>
    <col min="13580" max="13584" width="9.140625" style="901" customWidth="1"/>
    <col min="13585" max="13585" width="41.28515625" style="901" customWidth="1"/>
    <col min="13586" max="13623" width="9.140625" style="901" customWidth="1"/>
    <col min="13624" max="13824" width="9.140625" style="901"/>
    <col min="13825" max="13825" width="3.7109375" style="901" customWidth="1"/>
    <col min="13826" max="13826" width="2.5703125" style="901" customWidth="1"/>
    <col min="13827" max="13827" width="125.28515625" style="901" customWidth="1"/>
    <col min="13828" max="13828" width="2.5703125" style="901" customWidth="1"/>
    <col min="13829" max="13829" width="4.85546875" style="901" customWidth="1"/>
    <col min="13830" max="13830" width="3.7109375" style="901" customWidth="1"/>
    <col min="13831" max="13833" width="9.140625" style="901" customWidth="1"/>
    <col min="13834" max="13834" width="0.42578125" style="901" customWidth="1"/>
    <col min="13835" max="13835" width="0.140625" style="901" customWidth="1"/>
    <col min="13836" max="13840" width="9.140625" style="901" customWidth="1"/>
    <col min="13841" max="13841" width="41.28515625" style="901" customWidth="1"/>
    <col min="13842" max="13879" width="9.140625" style="901" customWidth="1"/>
    <col min="13880" max="14080" width="9.140625" style="901"/>
    <col min="14081" max="14081" width="3.7109375" style="901" customWidth="1"/>
    <col min="14082" max="14082" width="2.5703125" style="901" customWidth="1"/>
    <col min="14083" max="14083" width="125.28515625" style="901" customWidth="1"/>
    <col min="14084" max="14084" width="2.5703125" style="901" customWidth="1"/>
    <col min="14085" max="14085" width="4.85546875" style="901" customWidth="1"/>
    <col min="14086" max="14086" width="3.7109375" style="901" customWidth="1"/>
    <col min="14087" max="14089" width="9.140625" style="901" customWidth="1"/>
    <col min="14090" max="14090" width="0.42578125" style="901" customWidth="1"/>
    <col min="14091" max="14091" width="0.140625" style="901" customWidth="1"/>
    <col min="14092" max="14096" width="9.140625" style="901" customWidth="1"/>
    <col min="14097" max="14097" width="41.28515625" style="901" customWidth="1"/>
    <col min="14098" max="14135" width="9.140625" style="901" customWidth="1"/>
    <col min="14136" max="14336" width="9.140625" style="901"/>
    <col min="14337" max="14337" width="3.7109375" style="901" customWidth="1"/>
    <col min="14338" max="14338" width="2.5703125" style="901" customWidth="1"/>
    <col min="14339" max="14339" width="125.28515625" style="901" customWidth="1"/>
    <col min="14340" max="14340" width="2.5703125" style="901" customWidth="1"/>
    <col min="14341" max="14341" width="4.85546875" style="901" customWidth="1"/>
    <col min="14342" max="14342" width="3.7109375" style="901" customWidth="1"/>
    <col min="14343" max="14345" width="9.140625" style="901" customWidth="1"/>
    <col min="14346" max="14346" width="0.42578125" style="901" customWidth="1"/>
    <col min="14347" max="14347" width="0.140625" style="901" customWidth="1"/>
    <col min="14348" max="14352" width="9.140625" style="901" customWidth="1"/>
    <col min="14353" max="14353" width="41.28515625" style="901" customWidth="1"/>
    <col min="14354" max="14391" width="9.140625" style="901" customWidth="1"/>
    <col min="14392" max="14592" width="9.140625" style="901"/>
    <col min="14593" max="14593" width="3.7109375" style="901" customWidth="1"/>
    <col min="14594" max="14594" width="2.5703125" style="901" customWidth="1"/>
    <col min="14595" max="14595" width="125.28515625" style="901" customWidth="1"/>
    <col min="14596" max="14596" width="2.5703125" style="901" customWidth="1"/>
    <col min="14597" max="14597" width="4.85546875" style="901" customWidth="1"/>
    <col min="14598" max="14598" width="3.7109375" style="901" customWidth="1"/>
    <col min="14599" max="14601" width="9.140625" style="901" customWidth="1"/>
    <col min="14602" max="14602" width="0.42578125" style="901" customWidth="1"/>
    <col min="14603" max="14603" width="0.140625" style="901" customWidth="1"/>
    <col min="14604" max="14608" width="9.140625" style="901" customWidth="1"/>
    <col min="14609" max="14609" width="41.28515625" style="901" customWidth="1"/>
    <col min="14610" max="14647" width="9.140625" style="901" customWidth="1"/>
    <col min="14648" max="14848" width="9.140625" style="901"/>
    <col min="14849" max="14849" width="3.7109375" style="901" customWidth="1"/>
    <col min="14850" max="14850" width="2.5703125" style="901" customWidth="1"/>
    <col min="14851" max="14851" width="125.28515625" style="901" customWidth="1"/>
    <col min="14852" max="14852" width="2.5703125" style="901" customWidth="1"/>
    <col min="14853" max="14853" width="4.85546875" style="901" customWidth="1"/>
    <col min="14854" max="14854" width="3.7109375" style="901" customWidth="1"/>
    <col min="14855" max="14857" width="9.140625" style="901" customWidth="1"/>
    <col min="14858" max="14858" width="0.42578125" style="901" customWidth="1"/>
    <col min="14859" max="14859" width="0.140625" style="901" customWidth="1"/>
    <col min="14860" max="14864" width="9.140625" style="901" customWidth="1"/>
    <col min="14865" max="14865" width="41.28515625" style="901" customWidth="1"/>
    <col min="14866" max="14903" width="9.140625" style="901" customWidth="1"/>
    <col min="14904" max="15104" width="9.140625" style="901"/>
    <col min="15105" max="15105" width="3.7109375" style="901" customWidth="1"/>
    <col min="15106" max="15106" width="2.5703125" style="901" customWidth="1"/>
    <col min="15107" max="15107" width="125.28515625" style="901" customWidth="1"/>
    <col min="15108" max="15108" width="2.5703125" style="901" customWidth="1"/>
    <col min="15109" max="15109" width="4.85546875" style="901" customWidth="1"/>
    <col min="15110" max="15110" width="3.7109375" style="901" customWidth="1"/>
    <col min="15111" max="15113" width="9.140625" style="901" customWidth="1"/>
    <col min="15114" max="15114" width="0.42578125" style="901" customWidth="1"/>
    <col min="15115" max="15115" width="0.140625" style="901" customWidth="1"/>
    <col min="15116" max="15120" width="9.140625" style="901" customWidth="1"/>
    <col min="15121" max="15121" width="41.28515625" style="901" customWidth="1"/>
    <col min="15122" max="15159" width="9.140625" style="901" customWidth="1"/>
    <col min="15160" max="15360" width="9.140625" style="901"/>
    <col min="15361" max="15361" width="3.7109375" style="901" customWidth="1"/>
    <col min="15362" max="15362" width="2.5703125" style="901" customWidth="1"/>
    <col min="15363" max="15363" width="125.28515625" style="901" customWidth="1"/>
    <col min="15364" max="15364" width="2.5703125" style="901" customWidth="1"/>
    <col min="15365" max="15365" width="4.85546875" style="901" customWidth="1"/>
    <col min="15366" max="15366" width="3.7109375" style="901" customWidth="1"/>
    <col min="15367" max="15369" width="9.140625" style="901" customWidth="1"/>
    <col min="15370" max="15370" width="0.42578125" style="901" customWidth="1"/>
    <col min="15371" max="15371" width="0.140625" style="901" customWidth="1"/>
    <col min="15372" max="15376" width="9.140625" style="901" customWidth="1"/>
    <col min="15377" max="15377" width="41.28515625" style="901" customWidth="1"/>
    <col min="15378" max="15415" width="9.140625" style="901" customWidth="1"/>
    <col min="15416" max="15616" width="9.140625" style="901"/>
    <col min="15617" max="15617" width="3.7109375" style="901" customWidth="1"/>
    <col min="15618" max="15618" width="2.5703125" style="901" customWidth="1"/>
    <col min="15619" max="15619" width="125.28515625" style="901" customWidth="1"/>
    <col min="15620" max="15620" width="2.5703125" style="901" customWidth="1"/>
    <col min="15621" max="15621" width="4.85546875" style="901" customWidth="1"/>
    <col min="15622" max="15622" width="3.7109375" style="901" customWidth="1"/>
    <col min="15623" max="15625" width="9.140625" style="901" customWidth="1"/>
    <col min="15626" max="15626" width="0.42578125" style="901" customWidth="1"/>
    <col min="15627" max="15627" width="0.140625" style="901" customWidth="1"/>
    <col min="15628" max="15632" width="9.140625" style="901" customWidth="1"/>
    <col min="15633" max="15633" width="41.28515625" style="901" customWidth="1"/>
    <col min="15634" max="15671" width="9.140625" style="901" customWidth="1"/>
    <col min="15672" max="15872" width="9.140625" style="901"/>
    <col min="15873" max="15873" width="3.7109375" style="901" customWidth="1"/>
    <col min="15874" max="15874" width="2.5703125" style="901" customWidth="1"/>
    <col min="15875" max="15875" width="125.28515625" style="901" customWidth="1"/>
    <col min="15876" max="15876" width="2.5703125" style="901" customWidth="1"/>
    <col min="15877" max="15877" width="4.85546875" style="901" customWidth="1"/>
    <col min="15878" max="15878" width="3.7109375" style="901" customWidth="1"/>
    <col min="15879" max="15881" width="9.140625" style="901" customWidth="1"/>
    <col min="15882" max="15882" width="0.42578125" style="901" customWidth="1"/>
    <col min="15883" max="15883" width="0.140625" style="901" customWidth="1"/>
    <col min="15884" max="15888" width="9.140625" style="901" customWidth="1"/>
    <col min="15889" max="15889" width="41.28515625" style="901" customWidth="1"/>
    <col min="15890" max="15927" width="9.140625" style="901" customWidth="1"/>
    <col min="15928" max="16128" width="9.140625" style="901"/>
    <col min="16129" max="16129" width="3.7109375" style="901" customWidth="1"/>
    <col min="16130" max="16130" width="2.5703125" style="901" customWidth="1"/>
    <col min="16131" max="16131" width="125.28515625" style="901" customWidth="1"/>
    <col min="16132" max="16132" width="2.5703125" style="901" customWidth="1"/>
    <col min="16133" max="16133" width="4.85546875" style="901" customWidth="1"/>
    <col min="16134" max="16134" width="3.7109375" style="901" customWidth="1"/>
    <col min="16135" max="16137" width="9.140625" style="901" customWidth="1"/>
    <col min="16138" max="16138" width="0.42578125" style="901" customWidth="1"/>
    <col min="16139" max="16139" width="0.140625" style="901" customWidth="1"/>
    <col min="16140" max="16144" width="9.140625" style="901" customWidth="1"/>
    <col min="16145" max="16145" width="41.28515625" style="901" customWidth="1"/>
    <col min="16146" max="16183" width="9.140625" style="901" customWidth="1"/>
    <col min="16184" max="16384" width="9.140625" style="901"/>
  </cols>
  <sheetData>
    <row r="1" spans="1:6" ht="18" customHeight="1" x14ac:dyDescent="0.2">
      <c r="A1" s="899"/>
      <c r="B1" s="899"/>
      <c r="C1" s="899"/>
      <c r="D1" s="899"/>
      <c r="E1" s="899"/>
      <c r="F1" s="900"/>
    </row>
    <row r="2" spans="1:6" ht="24" customHeight="1" x14ac:dyDescent="0.2">
      <c r="A2" s="899"/>
      <c r="B2" s="902"/>
      <c r="C2" s="903" t="s">
        <v>1070</v>
      </c>
      <c r="D2" s="902"/>
      <c r="E2" s="902"/>
      <c r="F2" s="900"/>
    </row>
    <row r="3" spans="1:6" ht="6" customHeight="1" x14ac:dyDescent="0.2">
      <c r="A3" s="899"/>
      <c r="B3" s="902"/>
      <c r="C3" s="904"/>
      <c r="D3" s="902"/>
      <c r="E3" s="902"/>
      <c r="F3" s="900"/>
    </row>
    <row r="4" spans="1:6" ht="63.75" customHeight="1" x14ac:dyDescent="0.2">
      <c r="A4" s="899"/>
      <c r="B4" s="902"/>
      <c r="C4" s="905" t="s">
        <v>1092</v>
      </c>
      <c r="D4" s="902"/>
      <c r="E4" s="902"/>
      <c r="F4" s="900"/>
    </row>
    <row r="5" spans="1:6" ht="6" customHeight="1" x14ac:dyDescent="0.2">
      <c r="A5" s="899"/>
      <c r="B5" s="902"/>
      <c r="C5" s="906"/>
      <c r="D5" s="902"/>
      <c r="E5" s="902"/>
      <c r="F5" s="900"/>
    </row>
    <row r="6" spans="1:6" ht="31.5" customHeight="1" x14ac:dyDescent="0.2">
      <c r="A6" s="899"/>
      <c r="B6" s="902"/>
      <c r="C6" s="906" t="s">
        <v>1071</v>
      </c>
      <c r="D6" s="902"/>
      <c r="E6" s="902"/>
      <c r="F6" s="900"/>
    </row>
    <row r="7" spans="1:6" ht="6" customHeight="1" x14ac:dyDescent="0.2">
      <c r="A7" s="899"/>
      <c r="B7" s="902"/>
      <c r="C7" s="906"/>
      <c r="D7" s="902"/>
      <c r="E7" s="902"/>
      <c r="F7" s="900"/>
    </row>
    <row r="8" spans="1:6" ht="63.75" customHeight="1" x14ac:dyDescent="0.2">
      <c r="A8" s="899"/>
      <c r="B8" s="902"/>
      <c r="C8" s="906" t="s">
        <v>1093</v>
      </c>
      <c r="D8" s="902"/>
      <c r="E8" s="902"/>
      <c r="F8" s="900"/>
    </row>
    <row r="9" spans="1:6" ht="6" customHeight="1" x14ac:dyDescent="0.2">
      <c r="A9" s="899"/>
      <c r="B9" s="902"/>
      <c r="C9" s="906"/>
      <c r="D9" s="902"/>
      <c r="E9" s="902"/>
      <c r="F9" s="900"/>
    </row>
    <row r="10" spans="1:6" ht="31.5" customHeight="1" x14ac:dyDescent="0.2">
      <c r="A10" s="899"/>
      <c r="B10" s="902"/>
      <c r="C10" s="906" t="s">
        <v>1094</v>
      </c>
      <c r="D10" s="902"/>
      <c r="E10" s="902"/>
      <c r="F10" s="900"/>
    </row>
    <row r="11" spans="1:6" ht="6" customHeight="1" x14ac:dyDescent="0.2">
      <c r="A11" s="899"/>
      <c r="B11" s="902"/>
      <c r="C11" s="906"/>
      <c r="D11" s="902"/>
      <c r="E11" s="902"/>
      <c r="F11" s="900"/>
    </row>
    <row r="12" spans="1:6" ht="33" customHeight="1" x14ac:dyDescent="0.2">
      <c r="A12" s="899"/>
      <c r="B12" s="902"/>
      <c r="C12" s="907" t="s">
        <v>1072</v>
      </c>
      <c r="D12" s="902"/>
      <c r="E12" s="902"/>
      <c r="F12" s="900"/>
    </row>
    <row r="13" spans="1:6" ht="6" customHeight="1" x14ac:dyDescent="0.2">
      <c r="A13" s="899"/>
      <c r="B13" s="902"/>
      <c r="C13" s="906"/>
      <c r="D13" s="902"/>
      <c r="E13" s="902"/>
      <c r="F13" s="900"/>
    </row>
    <row r="14" spans="1:6" ht="96.6" customHeight="1" x14ac:dyDescent="0.2">
      <c r="A14" s="899"/>
      <c r="B14" s="902"/>
      <c r="C14" s="906" t="s">
        <v>1073</v>
      </c>
      <c r="D14" s="902"/>
      <c r="E14" s="902"/>
      <c r="F14" s="900"/>
    </row>
    <row r="15" spans="1:6" ht="6" customHeight="1" x14ac:dyDescent="0.2">
      <c r="A15" s="899"/>
      <c r="B15" s="902"/>
      <c r="C15" s="906"/>
      <c r="D15" s="902"/>
      <c r="E15" s="902"/>
      <c r="F15" s="900"/>
    </row>
    <row r="16" spans="1:6" ht="33" customHeight="1" x14ac:dyDescent="0.25">
      <c r="A16" s="900"/>
      <c r="B16" s="902"/>
      <c r="C16" s="908" t="s">
        <v>1095</v>
      </c>
      <c r="D16" s="902"/>
      <c r="E16" s="902"/>
      <c r="F16" s="900"/>
    </row>
    <row r="17" spans="1:6" ht="33" customHeight="1" x14ac:dyDescent="0.25">
      <c r="A17" s="900"/>
      <c r="B17" s="902" t="s">
        <v>1074</v>
      </c>
      <c r="C17" s="908" t="s">
        <v>1097</v>
      </c>
      <c r="D17" s="902"/>
      <c r="E17" s="902"/>
      <c r="F17" s="900"/>
    </row>
    <row r="18" spans="1:6" ht="15.75" customHeight="1" x14ac:dyDescent="0.25">
      <c r="A18" s="900"/>
      <c r="B18" s="902" t="s">
        <v>1074</v>
      </c>
      <c r="C18" s="908" t="s">
        <v>1098</v>
      </c>
      <c r="D18" s="902"/>
      <c r="E18" s="902"/>
      <c r="F18" s="900"/>
    </row>
    <row r="19" spans="1:6" ht="33" customHeight="1" x14ac:dyDescent="0.25">
      <c r="A19" s="900"/>
      <c r="B19" s="902" t="s">
        <v>1074</v>
      </c>
      <c r="C19" s="908" t="s">
        <v>1099</v>
      </c>
      <c r="D19" s="902"/>
      <c r="E19" s="902"/>
      <c r="F19" s="900"/>
    </row>
    <row r="20" spans="1:6" ht="15.75" customHeight="1" x14ac:dyDescent="0.25">
      <c r="A20" s="900"/>
      <c r="B20" s="902" t="s">
        <v>1074</v>
      </c>
      <c r="C20" s="908" t="s">
        <v>1100</v>
      </c>
      <c r="D20" s="902"/>
      <c r="E20" s="902"/>
      <c r="F20" s="900"/>
    </row>
    <row r="21" spans="1:6" ht="48" customHeight="1" x14ac:dyDescent="0.25">
      <c r="A21" s="900"/>
      <c r="B21" s="902" t="s">
        <v>1074</v>
      </c>
      <c r="C21" s="908" t="s">
        <v>1101</v>
      </c>
      <c r="D21" s="902"/>
      <c r="E21" s="902"/>
      <c r="F21" s="900"/>
    </row>
    <row r="22" spans="1:6" ht="48" customHeight="1" x14ac:dyDescent="0.25">
      <c r="A22" s="900"/>
      <c r="B22" s="902" t="s">
        <v>1074</v>
      </c>
      <c r="C22" s="908" t="s">
        <v>1102</v>
      </c>
      <c r="D22" s="902"/>
      <c r="E22" s="902"/>
      <c r="F22" s="900"/>
    </row>
    <row r="23" spans="1:6" ht="15.75" customHeight="1" x14ac:dyDescent="0.25">
      <c r="A23" s="900"/>
      <c r="B23" s="902" t="s">
        <v>1074</v>
      </c>
      <c r="C23" s="908" t="s">
        <v>1103</v>
      </c>
      <c r="D23" s="902"/>
      <c r="E23" s="902"/>
      <c r="F23" s="900"/>
    </row>
    <row r="24" spans="1:6" ht="15.75" customHeight="1" x14ac:dyDescent="0.25">
      <c r="A24" s="900"/>
      <c r="B24" s="902" t="s">
        <v>1074</v>
      </c>
      <c r="C24" s="908" t="s">
        <v>1104</v>
      </c>
      <c r="D24" s="902"/>
      <c r="E24" s="902"/>
      <c r="F24" s="900"/>
    </row>
    <row r="25" spans="1:6" ht="15.75" customHeight="1" x14ac:dyDescent="0.25">
      <c r="A25" s="900"/>
      <c r="B25" s="902" t="s">
        <v>1074</v>
      </c>
      <c r="C25" s="908" t="s">
        <v>1075</v>
      </c>
      <c r="D25" s="902"/>
      <c r="E25" s="902"/>
      <c r="F25" s="900"/>
    </row>
    <row r="26" spans="1:6" ht="48" customHeight="1" x14ac:dyDescent="0.25">
      <c r="A26" s="900"/>
      <c r="B26" s="902" t="s">
        <v>1074</v>
      </c>
      <c r="C26" s="908" t="s">
        <v>1105</v>
      </c>
      <c r="D26" s="902"/>
      <c r="E26" s="902"/>
      <c r="F26" s="900"/>
    </row>
    <row r="27" spans="1:6" ht="15.75" customHeight="1" x14ac:dyDescent="0.25">
      <c r="A27" s="900"/>
      <c r="B27" s="902" t="s">
        <v>1074</v>
      </c>
      <c r="C27" s="908" t="s">
        <v>1106</v>
      </c>
      <c r="D27" s="902"/>
      <c r="E27" s="902"/>
      <c r="F27" s="900"/>
    </row>
    <row r="28" spans="1:6" ht="15.75" customHeight="1" x14ac:dyDescent="0.25">
      <c r="A28" s="900"/>
      <c r="B28" s="902" t="s">
        <v>1074</v>
      </c>
      <c r="C28" s="908" t="s">
        <v>1107</v>
      </c>
      <c r="D28" s="902"/>
      <c r="E28" s="902"/>
      <c r="F28" s="900"/>
    </row>
    <row r="29" spans="1:6" ht="33" customHeight="1" x14ac:dyDescent="0.25">
      <c r="A29" s="900"/>
      <c r="B29" s="902" t="s">
        <v>1074</v>
      </c>
      <c r="C29" s="908" t="s">
        <v>1108</v>
      </c>
      <c r="D29" s="902"/>
      <c r="E29" s="902"/>
      <c r="F29" s="900"/>
    </row>
    <row r="30" spans="1:6" ht="33" customHeight="1" x14ac:dyDescent="0.25">
      <c r="A30" s="900"/>
      <c r="B30" s="902" t="s">
        <v>1074</v>
      </c>
      <c r="C30" s="908" t="s">
        <v>1109</v>
      </c>
      <c r="D30" s="902"/>
      <c r="E30" s="902"/>
      <c r="F30" s="900"/>
    </row>
    <row r="31" spans="1:6" ht="33" customHeight="1" x14ac:dyDescent="0.25">
      <c r="A31" s="900"/>
      <c r="B31" s="902" t="s">
        <v>1074</v>
      </c>
      <c r="C31" s="908" t="s">
        <v>1110</v>
      </c>
      <c r="D31" s="902"/>
      <c r="E31" s="902"/>
      <c r="F31" s="900"/>
    </row>
    <row r="32" spans="1:6" ht="15.75" customHeight="1" x14ac:dyDescent="0.25">
      <c r="A32" s="900"/>
      <c r="B32" s="902" t="s">
        <v>1074</v>
      </c>
      <c r="C32" s="908" t="s">
        <v>1111</v>
      </c>
      <c r="D32" s="902"/>
      <c r="E32" s="902"/>
      <c r="F32" s="900"/>
    </row>
    <row r="33" spans="1:6" ht="33" customHeight="1" x14ac:dyDescent="0.25">
      <c r="A33" s="900"/>
      <c r="B33" s="902" t="s">
        <v>1074</v>
      </c>
      <c r="C33" s="908" t="s">
        <v>1112</v>
      </c>
      <c r="D33" s="902"/>
      <c r="E33" s="902"/>
      <c r="F33" s="900"/>
    </row>
    <row r="34" spans="1:6" ht="48" customHeight="1" x14ac:dyDescent="0.25">
      <c r="A34" s="900"/>
      <c r="B34" s="902" t="s">
        <v>1074</v>
      </c>
      <c r="C34" s="908" t="s">
        <v>1113</v>
      </c>
      <c r="D34" s="902"/>
      <c r="E34" s="902"/>
      <c r="F34" s="900"/>
    </row>
    <row r="35" spans="1:6" ht="63" customHeight="1" x14ac:dyDescent="0.25">
      <c r="A35" s="900"/>
      <c r="B35" s="902" t="s">
        <v>1074</v>
      </c>
      <c r="C35" s="908" t="s">
        <v>1114</v>
      </c>
      <c r="D35" s="902"/>
      <c r="E35" s="902"/>
      <c r="F35" s="900"/>
    </row>
    <row r="36" spans="1:6" ht="6" customHeight="1" x14ac:dyDescent="0.2">
      <c r="A36" s="899"/>
      <c r="B36" s="902"/>
      <c r="C36" s="902"/>
      <c r="D36" s="902"/>
      <c r="E36" s="902"/>
      <c r="F36" s="900"/>
    </row>
    <row r="37" spans="1:6" ht="33" customHeight="1" x14ac:dyDescent="0.2">
      <c r="A37" s="899"/>
      <c r="B37" s="902"/>
      <c r="C37" s="906" t="s">
        <v>1076</v>
      </c>
      <c r="D37" s="902"/>
      <c r="E37" s="902"/>
      <c r="F37" s="900"/>
    </row>
    <row r="38" spans="1:6" ht="6" customHeight="1" x14ac:dyDescent="0.2">
      <c r="A38" s="899"/>
      <c r="B38" s="902"/>
      <c r="C38" s="902"/>
      <c r="D38" s="902"/>
      <c r="E38" s="902"/>
      <c r="F38" s="900"/>
    </row>
    <row r="39" spans="1:6" ht="31.5" x14ac:dyDescent="0.2">
      <c r="A39" s="899"/>
      <c r="B39" s="902"/>
      <c r="C39" s="906" t="s">
        <v>1077</v>
      </c>
      <c r="D39" s="902"/>
      <c r="E39" s="902"/>
      <c r="F39" s="900"/>
    </row>
    <row r="40" spans="1:6" ht="6" customHeight="1" x14ac:dyDescent="0.2">
      <c r="A40" s="899"/>
      <c r="B40" s="902"/>
      <c r="C40" s="902"/>
      <c r="D40" s="902"/>
      <c r="E40" s="902"/>
      <c r="F40" s="900"/>
    </row>
    <row r="41" spans="1:6" ht="12" customHeight="1" x14ac:dyDescent="0.2">
      <c r="A41" s="899"/>
      <c r="B41" s="902"/>
      <c r="C41" s="902"/>
      <c r="D41" s="902"/>
      <c r="E41" s="902"/>
      <c r="F41" s="900"/>
    </row>
    <row r="42" spans="1:6" x14ac:dyDescent="0.2">
      <c r="A42" s="899"/>
      <c r="B42" s="902"/>
      <c r="C42" s="909" t="s">
        <v>1078</v>
      </c>
      <c r="D42" s="902"/>
      <c r="E42" s="902"/>
      <c r="F42" s="900"/>
    </row>
    <row r="43" spans="1:6" ht="7.5" customHeight="1" x14ac:dyDescent="0.2">
      <c r="A43" s="899"/>
      <c r="B43" s="902"/>
      <c r="C43" s="909"/>
      <c r="D43" s="902"/>
      <c r="E43" s="902"/>
      <c r="F43" s="900"/>
    </row>
    <row r="44" spans="1:6" ht="16.149999999999999" customHeight="1" x14ac:dyDescent="0.2">
      <c r="A44" s="899"/>
      <c r="B44" s="902"/>
      <c r="C44" s="910" t="s">
        <v>1096</v>
      </c>
      <c r="D44" s="902"/>
      <c r="E44" s="902"/>
      <c r="F44" s="900"/>
    </row>
    <row r="45" spans="1:6" ht="47.25" x14ac:dyDescent="0.2">
      <c r="A45" s="899"/>
      <c r="B45" s="902"/>
      <c r="C45" s="910" t="s">
        <v>1079</v>
      </c>
      <c r="D45" s="902"/>
      <c r="E45" s="902"/>
      <c r="F45" s="900"/>
    </row>
    <row r="46" spans="1:6" ht="16.149999999999999" customHeight="1" x14ac:dyDescent="0.2">
      <c r="A46" s="899"/>
      <c r="B46" s="902"/>
      <c r="C46" s="911" t="s">
        <v>1080</v>
      </c>
      <c r="D46" s="902"/>
      <c r="E46" s="902"/>
      <c r="F46" s="900"/>
    </row>
    <row r="47" spans="1:6" ht="16.149999999999999" customHeight="1" x14ac:dyDescent="0.2">
      <c r="A47" s="899"/>
      <c r="B47" s="902"/>
      <c r="C47" s="911" t="s">
        <v>1081</v>
      </c>
      <c r="D47" s="902"/>
      <c r="E47" s="902"/>
      <c r="F47" s="900"/>
    </row>
    <row r="48" spans="1:6" ht="32.450000000000003" customHeight="1" x14ac:dyDescent="0.2">
      <c r="A48" s="899"/>
      <c r="B48" s="902"/>
      <c r="C48" s="910" t="s">
        <v>1082</v>
      </c>
      <c r="D48" s="902"/>
      <c r="E48" s="902"/>
      <c r="F48" s="900"/>
    </row>
    <row r="49" spans="1:6" ht="32.450000000000003" customHeight="1" x14ac:dyDescent="0.2">
      <c r="A49" s="899"/>
      <c r="B49" s="902"/>
      <c r="C49" s="910" t="s">
        <v>1083</v>
      </c>
      <c r="D49" s="902"/>
      <c r="E49" s="902"/>
      <c r="F49" s="900"/>
    </row>
    <row r="50" spans="1:6" ht="32.450000000000003" customHeight="1" x14ac:dyDescent="0.2">
      <c r="A50" s="899"/>
      <c r="B50" s="902"/>
      <c r="C50" s="910" t="s">
        <v>1084</v>
      </c>
      <c r="D50" s="902"/>
      <c r="E50" s="902"/>
      <c r="F50" s="900"/>
    </row>
    <row r="51" spans="1:6" ht="15" customHeight="1" x14ac:dyDescent="0.2">
      <c r="A51" s="899"/>
      <c r="B51" s="902"/>
      <c r="C51" s="902"/>
      <c r="D51" s="902"/>
      <c r="E51" s="902"/>
      <c r="F51" s="900"/>
    </row>
    <row r="52" spans="1:6" x14ac:dyDescent="0.2">
      <c r="A52" s="899"/>
      <c r="B52" s="902"/>
      <c r="C52" s="909" t="s">
        <v>1085</v>
      </c>
      <c r="D52" s="902"/>
      <c r="E52" s="902"/>
      <c r="F52" s="900"/>
    </row>
    <row r="53" spans="1:6" ht="7.5" customHeight="1" x14ac:dyDescent="0.2">
      <c r="A53" s="899"/>
      <c r="B53" s="902"/>
      <c r="C53" s="909"/>
      <c r="D53" s="902"/>
      <c r="E53" s="902"/>
      <c r="F53" s="900"/>
    </row>
    <row r="54" spans="1:6" ht="60" customHeight="1" x14ac:dyDescent="0.2">
      <c r="A54" s="899"/>
      <c r="B54" s="902"/>
      <c r="C54" s="912" t="s">
        <v>1086</v>
      </c>
      <c r="D54" s="902"/>
      <c r="E54" s="902"/>
      <c r="F54" s="900"/>
    </row>
    <row r="55" spans="1:6" ht="7.5" customHeight="1" x14ac:dyDescent="0.2">
      <c r="A55" s="899"/>
      <c r="B55" s="902"/>
      <c r="C55" s="906"/>
      <c r="D55" s="902"/>
      <c r="E55" s="902"/>
      <c r="F55" s="900"/>
    </row>
    <row r="56" spans="1:6" ht="79.5" customHeight="1" x14ac:dyDescent="0.2">
      <c r="A56" s="899"/>
      <c r="B56" s="902"/>
      <c r="C56" s="912" t="s">
        <v>1087</v>
      </c>
      <c r="D56" s="902"/>
      <c r="E56" s="902"/>
      <c r="F56" s="900"/>
    </row>
    <row r="57" spans="1:6" ht="7.5" customHeight="1" x14ac:dyDescent="0.2">
      <c r="A57" s="899"/>
      <c r="B57" s="902"/>
      <c r="C57" s="906"/>
      <c r="D57" s="902"/>
      <c r="E57" s="902"/>
      <c r="F57" s="900"/>
    </row>
    <row r="58" spans="1:6" ht="18" customHeight="1" x14ac:dyDescent="0.2">
      <c r="A58" s="900"/>
      <c r="B58" s="900"/>
      <c r="C58" s="900"/>
      <c r="D58" s="900"/>
      <c r="E58" s="900"/>
      <c r="F58" s="900"/>
    </row>
  </sheetData>
  <sheetProtection algorithmName="SHA-512" hashValue="lp1U8c7tAx+LDggW8waNGcyi6ia5z2v3ZDrYp5x8UTgA56p8HU4wxCf/kJcZ0Ecj0hDaXT+iF4t/ond9JHdRyQ==" saltValue="eiqX5VB+J0TqY4qjSxUL8g==" spinCount="100000" sheet="1" objects="1" scenarios="1"/>
  <printOptions horizontalCentered="1" verticalCentered="1"/>
  <pageMargins left="0.78740157480314965" right="0.78740157480314965" top="0.78740157480314965" bottom="0.78740157480314965" header="0.31496062992125984" footer="0.31496062992125984"/>
  <pageSetup paperSize="9" scale="96" firstPageNumber="3" fitToHeight="3" orientation="landscape" useFirstPageNumber="1" r:id="rId1"/>
  <headerFooter alignWithMargins="0">
    <oddFooter>&amp;L&amp;"Times New Roman,Kurzíva"CVTI SR&amp;C&amp;"Times New Roman,Normálne"&amp;P&amp;R&amp;"Times New Roman,Kurzíva"PK na VŠ SR  2024   2. stupeň</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Q43"/>
  <sheetViews>
    <sheetView showGridLines="0" showRowColHeaders="0" zoomScaleNormal="100" workbookViewId="0">
      <pane ySplit="4" topLeftCell="A5" activePane="bottomLeft" state="frozen"/>
      <selection pane="bottomLeft"/>
    </sheetView>
  </sheetViews>
  <sheetFormatPr defaultColWidth="9.140625" defaultRowHeight="12.75" x14ac:dyDescent="0.2"/>
  <cols>
    <col min="1" max="1" width="2.7109375" style="110" customWidth="1"/>
    <col min="2" max="2" width="21.7109375" style="255" customWidth="1"/>
    <col min="3" max="3" width="9.28515625" style="110" customWidth="1"/>
    <col min="4" max="4" width="8.7109375" style="110" customWidth="1"/>
    <col min="5" max="6" width="9.28515625" style="110" customWidth="1"/>
    <col min="7" max="7" width="8.7109375" style="110" customWidth="1"/>
    <col min="8" max="8" width="9.28515625" style="110" customWidth="1"/>
    <col min="9" max="10" width="8.7109375" style="110" customWidth="1"/>
    <col min="11" max="13" width="7.7109375" style="110" customWidth="1"/>
    <col min="14" max="14" width="6.7109375" style="110" customWidth="1"/>
    <col min="15" max="15" width="7.7109375" style="110" customWidth="1"/>
    <col min="16" max="16" width="6.7109375" style="110" customWidth="1"/>
    <col min="17" max="17" width="7.28515625" style="110" customWidth="1"/>
    <col min="18" max="16384" width="9.140625" style="110"/>
  </cols>
  <sheetData>
    <row r="1" spans="2:17" s="173" customFormat="1" ht="51" customHeight="1" x14ac:dyDescent="0.2">
      <c r="B1" s="1045" t="s">
        <v>398</v>
      </c>
      <c r="C1" s="1046"/>
      <c r="D1" s="1046"/>
      <c r="E1" s="1046"/>
      <c r="F1" s="1046"/>
      <c r="G1" s="1046"/>
      <c r="H1" s="1046"/>
      <c r="I1" s="1046"/>
      <c r="J1" s="1046"/>
      <c r="K1" s="1046"/>
      <c r="L1" s="1046"/>
      <c r="M1" s="1047"/>
      <c r="N1" s="1047"/>
      <c r="O1" s="1048"/>
      <c r="P1" s="1048"/>
      <c r="Q1" s="1048"/>
    </row>
    <row r="2" spans="2:17" s="173" customFormat="1" ht="24" customHeight="1" x14ac:dyDescent="0.2">
      <c r="B2" s="174"/>
      <c r="C2" s="175"/>
      <c r="D2" s="175"/>
      <c r="E2" s="175"/>
      <c r="F2" s="175"/>
      <c r="G2" s="175"/>
      <c r="H2" s="175"/>
      <c r="I2" s="175"/>
      <c r="J2" s="175"/>
      <c r="K2" s="175"/>
      <c r="L2" s="175"/>
    </row>
    <row r="3" spans="2:17" s="173" customFormat="1" ht="30" customHeight="1" x14ac:dyDescent="0.2">
      <c r="B3" s="1049" t="s">
        <v>399</v>
      </c>
      <c r="C3" s="1051" t="s">
        <v>400</v>
      </c>
      <c r="D3" s="1051"/>
      <c r="E3" s="1051"/>
      <c r="F3" s="1051"/>
      <c r="G3" s="1051"/>
      <c r="H3" s="1051"/>
      <c r="I3" s="1051"/>
      <c r="J3" s="1051"/>
      <c r="K3" s="1052"/>
      <c r="L3" s="1053" t="s">
        <v>401</v>
      </c>
      <c r="M3" s="1054" t="s">
        <v>402</v>
      </c>
      <c r="N3" s="1054" t="s">
        <v>403</v>
      </c>
      <c r="O3" s="1055"/>
      <c r="P3" s="1056"/>
      <c r="Q3" s="1057" t="s">
        <v>404</v>
      </c>
    </row>
    <row r="4" spans="2:17" s="173" customFormat="1" ht="30" customHeight="1" x14ac:dyDescent="0.2">
      <c r="B4" s="1050"/>
      <c r="C4" s="176" t="s">
        <v>405</v>
      </c>
      <c r="D4" s="176" t="s">
        <v>406</v>
      </c>
      <c r="E4" s="176" t="s">
        <v>407</v>
      </c>
      <c r="F4" s="176" t="s">
        <v>408</v>
      </c>
      <c r="G4" s="176" t="s">
        <v>409</v>
      </c>
      <c r="H4" s="177" t="s">
        <v>410</v>
      </c>
      <c r="I4" s="178" t="s">
        <v>411</v>
      </c>
      <c r="J4" s="176" t="s">
        <v>412</v>
      </c>
      <c r="K4" s="179" t="s">
        <v>413</v>
      </c>
      <c r="L4" s="180" t="s">
        <v>386</v>
      </c>
      <c r="M4" s="181" t="s">
        <v>414</v>
      </c>
      <c r="N4" s="182" t="s">
        <v>415</v>
      </c>
      <c r="O4" s="181" t="s">
        <v>416</v>
      </c>
      <c r="P4" s="182" t="s">
        <v>417</v>
      </c>
      <c r="Q4" s="1058"/>
    </row>
    <row r="5" spans="2:17" ht="4.5" customHeight="1" x14ac:dyDescent="0.2">
      <c r="B5" s="183"/>
      <c r="C5" s="184"/>
      <c r="D5" s="184"/>
      <c r="E5" s="184"/>
      <c r="F5" s="184"/>
      <c r="G5" s="184"/>
      <c r="H5" s="184"/>
      <c r="I5" s="184"/>
      <c r="J5" s="184"/>
      <c r="K5" s="185"/>
      <c r="L5" s="185"/>
      <c r="M5" s="186"/>
      <c r="N5" s="187"/>
      <c r="O5" s="186"/>
      <c r="P5" s="187"/>
      <c r="Q5" s="188"/>
    </row>
    <row r="6" spans="2:17" ht="18" customHeight="1" x14ac:dyDescent="0.2">
      <c r="B6" s="189" t="s">
        <v>418</v>
      </c>
      <c r="C6" s="190">
        <v>879</v>
      </c>
      <c r="D6" s="190">
        <v>285</v>
      </c>
      <c r="E6" s="190">
        <v>349</v>
      </c>
      <c r="F6" s="190">
        <v>302</v>
      </c>
      <c r="G6" s="190">
        <v>452</v>
      </c>
      <c r="H6" s="190">
        <v>221</v>
      </c>
      <c r="I6" s="190">
        <v>286</v>
      </c>
      <c r="J6" s="190">
        <v>177</v>
      </c>
      <c r="K6" s="191">
        <v>8</v>
      </c>
      <c r="L6" s="192">
        <v>389</v>
      </c>
      <c r="M6" s="193">
        <v>30</v>
      </c>
      <c r="N6" s="194">
        <f t="shared" ref="N6:N43" si="0">M6*100/L6</f>
        <v>7.7120822622107967</v>
      </c>
      <c r="O6" s="193">
        <v>114</v>
      </c>
      <c r="P6" s="194">
        <f>O6*100/L6</f>
        <v>29.305912596401029</v>
      </c>
      <c r="Q6" s="195">
        <f>L6*100/(C6+D6+E6+F6+G6+H6+I6+J6+K6+L6)</f>
        <v>11.618876941457586</v>
      </c>
    </row>
    <row r="7" spans="2:17" ht="18" customHeight="1" x14ac:dyDescent="0.2">
      <c r="B7" s="196" t="s">
        <v>419</v>
      </c>
      <c r="C7" s="197">
        <v>318</v>
      </c>
      <c r="D7" s="197">
        <v>297</v>
      </c>
      <c r="E7" s="197">
        <v>193</v>
      </c>
      <c r="F7" s="197">
        <v>215</v>
      </c>
      <c r="G7" s="197">
        <v>182</v>
      </c>
      <c r="H7" s="197">
        <v>128</v>
      </c>
      <c r="I7" s="197">
        <v>152</v>
      </c>
      <c r="J7" s="197">
        <v>49</v>
      </c>
      <c r="K7" s="198">
        <v>4</v>
      </c>
      <c r="L7" s="199">
        <v>359</v>
      </c>
      <c r="M7" s="200">
        <v>4</v>
      </c>
      <c r="N7" s="201">
        <f t="shared" si="0"/>
        <v>1.1142061281337048</v>
      </c>
      <c r="O7" s="200">
        <v>103</v>
      </c>
      <c r="P7" s="201">
        <f t="shared" ref="P7:P43" si="1">O7*100/L7</f>
        <v>28.690807799442897</v>
      </c>
      <c r="Q7" s="202">
        <f t="shared" ref="Q7:Q43" si="2">L7*100/(C7+D7+E7+F7+G7+H7+I7+J7+K7+L7)</f>
        <v>18.924617817606748</v>
      </c>
    </row>
    <row r="8" spans="2:17" ht="18" customHeight="1" x14ac:dyDescent="0.2">
      <c r="B8" s="203" t="s">
        <v>420</v>
      </c>
      <c r="C8" s="204">
        <v>335</v>
      </c>
      <c r="D8" s="204">
        <v>213</v>
      </c>
      <c r="E8" s="204">
        <v>142</v>
      </c>
      <c r="F8" s="204">
        <v>147</v>
      </c>
      <c r="G8" s="204">
        <v>148</v>
      </c>
      <c r="H8" s="204">
        <v>76</v>
      </c>
      <c r="I8" s="204">
        <v>198</v>
      </c>
      <c r="J8" s="204">
        <v>123</v>
      </c>
      <c r="K8" s="205">
        <v>1</v>
      </c>
      <c r="L8" s="206">
        <v>217</v>
      </c>
      <c r="M8" s="207">
        <v>4</v>
      </c>
      <c r="N8" s="208">
        <f t="shared" si="0"/>
        <v>1.8433179723502304</v>
      </c>
      <c r="O8" s="207">
        <v>82</v>
      </c>
      <c r="P8" s="208">
        <f t="shared" si="1"/>
        <v>37.788018433179722</v>
      </c>
      <c r="Q8" s="209">
        <f t="shared" si="2"/>
        <v>13.5625</v>
      </c>
    </row>
    <row r="9" spans="2:17" ht="18" customHeight="1" x14ac:dyDescent="0.2">
      <c r="B9" s="203" t="s">
        <v>421</v>
      </c>
      <c r="C9" s="210">
        <v>36</v>
      </c>
      <c r="D9" s="211">
        <v>81</v>
      </c>
      <c r="E9" s="204">
        <v>61</v>
      </c>
      <c r="F9" s="204">
        <v>347</v>
      </c>
      <c r="G9" s="204">
        <v>45</v>
      </c>
      <c r="H9" s="204">
        <v>48</v>
      </c>
      <c r="I9" s="204">
        <v>39</v>
      </c>
      <c r="J9" s="204">
        <v>23</v>
      </c>
      <c r="K9" s="205">
        <v>0</v>
      </c>
      <c r="L9" s="206">
        <v>46</v>
      </c>
      <c r="M9" s="207">
        <v>1</v>
      </c>
      <c r="N9" s="208">
        <f t="shared" si="0"/>
        <v>2.1739130434782608</v>
      </c>
      <c r="O9" s="207">
        <v>12</v>
      </c>
      <c r="P9" s="208">
        <f t="shared" si="1"/>
        <v>26.086956521739129</v>
      </c>
      <c r="Q9" s="209">
        <f t="shared" si="2"/>
        <v>6.3360881542699721</v>
      </c>
    </row>
    <row r="10" spans="2:17" ht="18" customHeight="1" x14ac:dyDescent="0.2">
      <c r="B10" s="203" t="s">
        <v>422</v>
      </c>
      <c r="C10" s="210">
        <v>4</v>
      </c>
      <c r="D10" s="210">
        <v>8</v>
      </c>
      <c r="E10" s="204">
        <v>16</v>
      </c>
      <c r="F10" s="204">
        <v>21</v>
      </c>
      <c r="G10" s="204">
        <v>39</v>
      </c>
      <c r="H10" s="204">
        <v>135</v>
      </c>
      <c r="I10" s="204">
        <v>36</v>
      </c>
      <c r="J10" s="204">
        <v>21</v>
      </c>
      <c r="K10" s="205">
        <v>1</v>
      </c>
      <c r="L10" s="206">
        <v>25</v>
      </c>
      <c r="M10" s="207">
        <v>16</v>
      </c>
      <c r="N10" s="208">
        <f t="shared" si="0"/>
        <v>64</v>
      </c>
      <c r="O10" s="207">
        <v>2</v>
      </c>
      <c r="P10" s="208">
        <f t="shared" si="1"/>
        <v>8</v>
      </c>
      <c r="Q10" s="209">
        <f t="shared" si="2"/>
        <v>8.1699346405228752</v>
      </c>
    </row>
    <row r="11" spans="2:17" ht="18" customHeight="1" x14ac:dyDescent="0.2">
      <c r="B11" s="203" t="s">
        <v>423</v>
      </c>
      <c r="C11" s="210">
        <v>27</v>
      </c>
      <c r="D11" s="210">
        <v>10</v>
      </c>
      <c r="E11" s="204">
        <v>7</v>
      </c>
      <c r="F11" s="204">
        <v>12</v>
      </c>
      <c r="G11" s="204">
        <v>13</v>
      </c>
      <c r="H11" s="204">
        <v>7</v>
      </c>
      <c r="I11" s="204">
        <v>9</v>
      </c>
      <c r="J11" s="204">
        <v>8</v>
      </c>
      <c r="K11" s="205">
        <v>3</v>
      </c>
      <c r="L11" s="206">
        <v>26</v>
      </c>
      <c r="M11" s="207">
        <v>10</v>
      </c>
      <c r="N11" s="208">
        <f t="shared" si="0"/>
        <v>38.46153846153846</v>
      </c>
      <c r="O11" s="207">
        <v>7</v>
      </c>
      <c r="P11" s="208">
        <f t="shared" si="1"/>
        <v>26.923076923076923</v>
      </c>
      <c r="Q11" s="209">
        <f t="shared" si="2"/>
        <v>21.311475409836067</v>
      </c>
    </row>
    <row r="12" spans="2:17" ht="18" customHeight="1" x14ac:dyDescent="0.2">
      <c r="B12" s="203" t="s">
        <v>424</v>
      </c>
      <c r="C12" s="210">
        <v>51</v>
      </c>
      <c r="D12" s="210">
        <v>14</v>
      </c>
      <c r="E12" s="204">
        <v>14</v>
      </c>
      <c r="F12" s="204">
        <v>12</v>
      </c>
      <c r="G12" s="204">
        <v>25</v>
      </c>
      <c r="H12" s="204">
        <v>11</v>
      </c>
      <c r="I12" s="204">
        <v>23</v>
      </c>
      <c r="J12" s="204">
        <v>7</v>
      </c>
      <c r="K12" s="205">
        <v>0</v>
      </c>
      <c r="L12" s="206">
        <v>35</v>
      </c>
      <c r="M12" s="207">
        <v>10</v>
      </c>
      <c r="N12" s="208">
        <f t="shared" si="0"/>
        <v>28.571428571428573</v>
      </c>
      <c r="O12" s="207">
        <v>13</v>
      </c>
      <c r="P12" s="208">
        <f t="shared" si="1"/>
        <v>37.142857142857146</v>
      </c>
      <c r="Q12" s="209">
        <f t="shared" si="2"/>
        <v>18.229166666666668</v>
      </c>
    </row>
    <row r="13" spans="2:17" ht="18" customHeight="1" x14ac:dyDescent="0.2">
      <c r="B13" s="203" t="s">
        <v>425</v>
      </c>
      <c r="C13" s="197">
        <v>0</v>
      </c>
      <c r="D13" s="197">
        <v>1</v>
      </c>
      <c r="E13" s="197">
        <v>3</v>
      </c>
      <c r="F13" s="197">
        <v>0</v>
      </c>
      <c r="G13" s="197">
        <v>4</v>
      </c>
      <c r="H13" s="197">
        <v>11</v>
      </c>
      <c r="I13" s="197">
        <v>17</v>
      </c>
      <c r="J13" s="197">
        <v>18</v>
      </c>
      <c r="K13" s="198">
        <v>0</v>
      </c>
      <c r="L13" s="206">
        <v>2</v>
      </c>
      <c r="M13" s="207">
        <v>1</v>
      </c>
      <c r="N13" s="208">
        <f t="shared" si="0"/>
        <v>50</v>
      </c>
      <c r="O13" s="207">
        <v>1</v>
      </c>
      <c r="P13" s="208">
        <f t="shared" si="1"/>
        <v>50</v>
      </c>
      <c r="Q13" s="209">
        <f t="shared" si="2"/>
        <v>3.5714285714285716</v>
      </c>
    </row>
    <row r="14" spans="2:17" ht="18" customHeight="1" x14ac:dyDescent="0.2">
      <c r="B14" s="203" t="s">
        <v>426</v>
      </c>
      <c r="C14" s="210">
        <v>8</v>
      </c>
      <c r="D14" s="210">
        <v>4</v>
      </c>
      <c r="E14" s="204">
        <v>7</v>
      </c>
      <c r="F14" s="204">
        <v>9</v>
      </c>
      <c r="G14" s="204">
        <v>27</v>
      </c>
      <c r="H14" s="204">
        <v>47</v>
      </c>
      <c r="I14" s="204">
        <v>486</v>
      </c>
      <c r="J14" s="204">
        <v>601</v>
      </c>
      <c r="K14" s="205">
        <v>1</v>
      </c>
      <c r="L14" s="206">
        <v>464</v>
      </c>
      <c r="M14" s="207">
        <v>1</v>
      </c>
      <c r="N14" s="208">
        <f t="shared" si="0"/>
        <v>0.21551724137931033</v>
      </c>
      <c r="O14" s="207">
        <v>282</v>
      </c>
      <c r="P14" s="208">
        <f t="shared" si="1"/>
        <v>60.775862068965516</v>
      </c>
      <c r="Q14" s="209">
        <f t="shared" si="2"/>
        <v>28.053204353083434</v>
      </c>
    </row>
    <row r="15" spans="2:17" ht="18" customHeight="1" x14ac:dyDescent="0.2">
      <c r="B15" s="203" t="s">
        <v>427</v>
      </c>
      <c r="C15" s="210">
        <v>39</v>
      </c>
      <c r="D15" s="210">
        <v>38</v>
      </c>
      <c r="E15" s="204">
        <v>201</v>
      </c>
      <c r="F15" s="204">
        <v>40</v>
      </c>
      <c r="G15" s="204">
        <v>586</v>
      </c>
      <c r="H15" s="204">
        <v>101</v>
      </c>
      <c r="I15" s="204">
        <v>85</v>
      </c>
      <c r="J15" s="204">
        <v>49</v>
      </c>
      <c r="K15" s="205">
        <v>0</v>
      </c>
      <c r="L15" s="206">
        <v>51</v>
      </c>
      <c r="M15" s="207">
        <v>8</v>
      </c>
      <c r="N15" s="208">
        <f t="shared" si="0"/>
        <v>15.686274509803921</v>
      </c>
      <c r="O15" s="207">
        <v>20</v>
      </c>
      <c r="P15" s="208">
        <f t="shared" si="1"/>
        <v>39.215686274509807</v>
      </c>
      <c r="Q15" s="209">
        <f t="shared" si="2"/>
        <v>4.2857142857142856</v>
      </c>
    </row>
    <row r="16" spans="2:17" ht="18" customHeight="1" x14ac:dyDescent="0.2">
      <c r="B16" s="203" t="s">
        <v>428</v>
      </c>
      <c r="C16" s="210">
        <v>3</v>
      </c>
      <c r="D16" s="210">
        <v>2</v>
      </c>
      <c r="E16" s="204">
        <v>5</v>
      </c>
      <c r="F16" s="204">
        <v>4</v>
      </c>
      <c r="G16" s="204">
        <v>34</v>
      </c>
      <c r="H16" s="204">
        <v>32</v>
      </c>
      <c r="I16" s="204">
        <v>277</v>
      </c>
      <c r="J16" s="204">
        <v>351</v>
      </c>
      <c r="K16" s="205">
        <v>3</v>
      </c>
      <c r="L16" s="199">
        <v>138</v>
      </c>
      <c r="M16" s="200">
        <v>4</v>
      </c>
      <c r="N16" s="201">
        <f t="shared" si="0"/>
        <v>2.8985507246376812</v>
      </c>
      <c r="O16" s="200">
        <v>66</v>
      </c>
      <c r="P16" s="201">
        <f t="shared" si="1"/>
        <v>47.826086956521742</v>
      </c>
      <c r="Q16" s="202">
        <f t="shared" si="2"/>
        <v>16.25441696113074</v>
      </c>
    </row>
    <row r="17" spans="2:17" ht="18" customHeight="1" x14ac:dyDescent="0.2">
      <c r="B17" s="203" t="s">
        <v>429</v>
      </c>
      <c r="C17" s="197">
        <v>142</v>
      </c>
      <c r="D17" s="197">
        <v>239</v>
      </c>
      <c r="E17" s="197">
        <v>231</v>
      </c>
      <c r="F17" s="197">
        <v>98</v>
      </c>
      <c r="G17" s="197">
        <v>231</v>
      </c>
      <c r="H17" s="197">
        <v>55</v>
      </c>
      <c r="I17" s="197">
        <v>116</v>
      </c>
      <c r="J17" s="197">
        <v>49</v>
      </c>
      <c r="K17" s="198">
        <v>2</v>
      </c>
      <c r="L17" s="206">
        <v>40</v>
      </c>
      <c r="M17" s="207">
        <v>11</v>
      </c>
      <c r="N17" s="208">
        <f t="shared" si="0"/>
        <v>27.5</v>
      </c>
      <c r="O17" s="207">
        <v>12</v>
      </c>
      <c r="P17" s="208">
        <f t="shared" si="1"/>
        <v>30</v>
      </c>
      <c r="Q17" s="209">
        <f t="shared" si="2"/>
        <v>3.3250207813798838</v>
      </c>
    </row>
    <row r="18" spans="2:17" ht="18" customHeight="1" x14ac:dyDescent="0.2">
      <c r="B18" s="203" t="s">
        <v>430</v>
      </c>
      <c r="C18" s="204">
        <v>33</v>
      </c>
      <c r="D18" s="204">
        <v>19</v>
      </c>
      <c r="E18" s="204">
        <v>66</v>
      </c>
      <c r="F18" s="204">
        <v>66</v>
      </c>
      <c r="G18" s="204">
        <v>271</v>
      </c>
      <c r="H18" s="204">
        <v>396</v>
      </c>
      <c r="I18" s="204">
        <v>169</v>
      </c>
      <c r="J18" s="204">
        <v>71</v>
      </c>
      <c r="K18" s="205">
        <v>4</v>
      </c>
      <c r="L18" s="199">
        <v>73</v>
      </c>
      <c r="M18" s="200">
        <v>5</v>
      </c>
      <c r="N18" s="201">
        <f t="shared" si="0"/>
        <v>6.8493150684931505</v>
      </c>
      <c r="O18" s="200">
        <v>42</v>
      </c>
      <c r="P18" s="201">
        <f t="shared" si="1"/>
        <v>57.534246575342465</v>
      </c>
      <c r="Q18" s="202">
        <f t="shared" si="2"/>
        <v>6.25</v>
      </c>
    </row>
    <row r="19" spans="2:17" ht="18" customHeight="1" x14ac:dyDescent="0.2">
      <c r="B19" s="203" t="s">
        <v>431</v>
      </c>
      <c r="C19" s="204">
        <v>38</v>
      </c>
      <c r="D19" s="204">
        <v>104</v>
      </c>
      <c r="E19" s="204">
        <v>146</v>
      </c>
      <c r="F19" s="204">
        <v>479</v>
      </c>
      <c r="G19" s="204">
        <v>99</v>
      </c>
      <c r="H19" s="204">
        <v>120</v>
      </c>
      <c r="I19" s="204">
        <v>62</v>
      </c>
      <c r="J19" s="204">
        <v>56</v>
      </c>
      <c r="K19" s="205">
        <v>1</v>
      </c>
      <c r="L19" s="206">
        <v>114</v>
      </c>
      <c r="M19" s="207">
        <v>9</v>
      </c>
      <c r="N19" s="208">
        <f t="shared" si="0"/>
        <v>7.8947368421052628</v>
      </c>
      <c r="O19" s="207">
        <v>53</v>
      </c>
      <c r="P19" s="208">
        <f t="shared" si="1"/>
        <v>46.491228070175438</v>
      </c>
      <c r="Q19" s="209">
        <f t="shared" si="2"/>
        <v>9.3519278096800651</v>
      </c>
    </row>
    <row r="20" spans="2:17" ht="18" customHeight="1" x14ac:dyDescent="0.2">
      <c r="B20" s="196" t="s">
        <v>432</v>
      </c>
      <c r="C20" s="204">
        <v>0</v>
      </c>
      <c r="D20" s="204">
        <v>3</v>
      </c>
      <c r="E20" s="204">
        <v>3</v>
      </c>
      <c r="F20" s="204">
        <v>3</v>
      </c>
      <c r="G20" s="204">
        <v>31</v>
      </c>
      <c r="H20" s="204">
        <v>31</v>
      </c>
      <c r="I20" s="204">
        <v>627</v>
      </c>
      <c r="J20" s="204">
        <v>346</v>
      </c>
      <c r="K20" s="205">
        <v>1</v>
      </c>
      <c r="L20" s="206">
        <v>121</v>
      </c>
      <c r="M20" s="207">
        <v>1</v>
      </c>
      <c r="N20" s="208">
        <f t="shared" si="0"/>
        <v>0.82644628099173556</v>
      </c>
      <c r="O20" s="207">
        <v>100</v>
      </c>
      <c r="P20" s="208">
        <f t="shared" si="1"/>
        <v>82.644628099173559</v>
      </c>
      <c r="Q20" s="209">
        <f t="shared" si="2"/>
        <v>10.377358490566039</v>
      </c>
    </row>
    <row r="21" spans="2:17" ht="18" customHeight="1" x14ac:dyDescent="0.2">
      <c r="B21" s="203" t="s">
        <v>433</v>
      </c>
      <c r="C21" s="197">
        <v>5</v>
      </c>
      <c r="D21" s="197">
        <v>0</v>
      </c>
      <c r="E21" s="197">
        <v>4</v>
      </c>
      <c r="F21" s="197">
        <v>5</v>
      </c>
      <c r="G21" s="197">
        <v>16</v>
      </c>
      <c r="H21" s="197">
        <v>12</v>
      </c>
      <c r="I21" s="197">
        <v>13</v>
      </c>
      <c r="J21" s="197">
        <v>11</v>
      </c>
      <c r="K21" s="198">
        <v>0</v>
      </c>
      <c r="L21" s="199">
        <v>9</v>
      </c>
      <c r="M21" s="200">
        <v>1</v>
      </c>
      <c r="N21" s="201">
        <f t="shared" si="0"/>
        <v>11.111111111111111</v>
      </c>
      <c r="O21" s="200">
        <v>3</v>
      </c>
      <c r="P21" s="201">
        <f t="shared" si="1"/>
        <v>33.333333333333336</v>
      </c>
      <c r="Q21" s="202">
        <f t="shared" si="2"/>
        <v>12</v>
      </c>
    </row>
    <row r="22" spans="2:17" ht="18" customHeight="1" x14ac:dyDescent="0.2">
      <c r="B22" s="203" t="s">
        <v>434</v>
      </c>
      <c r="C22" s="197">
        <v>11</v>
      </c>
      <c r="D22" s="197">
        <v>21</v>
      </c>
      <c r="E22" s="197">
        <v>171</v>
      </c>
      <c r="F22" s="197">
        <v>12</v>
      </c>
      <c r="G22" s="197">
        <v>112</v>
      </c>
      <c r="H22" s="197">
        <v>16</v>
      </c>
      <c r="I22" s="197">
        <v>24</v>
      </c>
      <c r="J22" s="197">
        <v>21</v>
      </c>
      <c r="K22" s="198">
        <v>0</v>
      </c>
      <c r="L22" s="199">
        <v>42</v>
      </c>
      <c r="M22" s="200">
        <v>18</v>
      </c>
      <c r="N22" s="201">
        <f t="shared" si="0"/>
        <v>42.857142857142854</v>
      </c>
      <c r="O22" s="200">
        <v>8</v>
      </c>
      <c r="P22" s="201">
        <f t="shared" si="1"/>
        <v>19.047619047619047</v>
      </c>
      <c r="Q22" s="202">
        <f t="shared" si="2"/>
        <v>9.7674418604651159</v>
      </c>
    </row>
    <row r="23" spans="2:17" ht="18" customHeight="1" x14ac:dyDescent="0.2">
      <c r="B23" s="203" t="s">
        <v>435</v>
      </c>
      <c r="C23" s="197">
        <v>190</v>
      </c>
      <c r="D23" s="197">
        <v>228</v>
      </c>
      <c r="E23" s="197">
        <v>158</v>
      </c>
      <c r="F23" s="197">
        <v>119</v>
      </c>
      <c r="G23" s="197">
        <v>147</v>
      </c>
      <c r="H23" s="197">
        <v>69</v>
      </c>
      <c r="I23" s="197">
        <v>95</v>
      </c>
      <c r="J23" s="197">
        <v>53</v>
      </c>
      <c r="K23" s="198">
        <v>2</v>
      </c>
      <c r="L23" s="199">
        <v>74</v>
      </c>
      <c r="M23" s="200">
        <v>29</v>
      </c>
      <c r="N23" s="201">
        <f t="shared" si="0"/>
        <v>39.189189189189186</v>
      </c>
      <c r="O23" s="200">
        <v>28</v>
      </c>
      <c r="P23" s="201">
        <f t="shared" si="1"/>
        <v>37.837837837837839</v>
      </c>
      <c r="Q23" s="202">
        <f t="shared" si="2"/>
        <v>6.5198237885462555</v>
      </c>
    </row>
    <row r="24" spans="2:17" ht="18" customHeight="1" x14ac:dyDescent="0.2">
      <c r="B24" s="196" t="s">
        <v>436</v>
      </c>
      <c r="C24" s="204">
        <v>4</v>
      </c>
      <c r="D24" s="204">
        <v>4</v>
      </c>
      <c r="E24" s="204">
        <v>17</v>
      </c>
      <c r="F24" s="204">
        <v>3</v>
      </c>
      <c r="G24" s="204">
        <v>250</v>
      </c>
      <c r="H24" s="204">
        <v>37</v>
      </c>
      <c r="I24" s="204">
        <v>160</v>
      </c>
      <c r="J24" s="204">
        <v>84</v>
      </c>
      <c r="K24" s="205">
        <v>4</v>
      </c>
      <c r="L24" s="206">
        <v>22</v>
      </c>
      <c r="M24" s="207">
        <v>5</v>
      </c>
      <c r="N24" s="208">
        <f t="shared" si="0"/>
        <v>22.727272727272727</v>
      </c>
      <c r="O24" s="207">
        <v>13</v>
      </c>
      <c r="P24" s="208">
        <f t="shared" si="1"/>
        <v>59.090909090909093</v>
      </c>
      <c r="Q24" s="209">
        <f t="shared" si="2"/>
        <v>3.7606837606837606</v>
      </c>
    </row>
    <row r="25" spans="2:17" ht="18" customHeight="1" x14ac:dyDescent="0.2">
      <c r="B25" s="212" t="s">
        <v>268</v>
      </c>
      <c r="C25" s="213">
        <v>0</v>
      </c>
      <c r="D25" s="213">
        <v>46</v>
      </c>
      <c r="E25" s="213">
        <v>0</v>
      </c>
      <c r="F25" s="213">
        <v>96</v>
      </c>
      <c r="G25" s="213">
        <v>0</v>
      </c>
      <c r="H25" s="213">
        <v>16</v>
      </c>
      <c r="I25" s="213">
        <v>0</v>
      </c>
      <c r="J25" s="213">
        <v>15</v>
      </c>
      <c r="K25" s="214">
        <v>1</v>
      </c>
      <c r="L25" s="215">
        <v>33</v>
      </c>
      <c r="M25" s="216">
        <v>0</v>
      </c>
      <c r="N25" s="217">
        <f t="shared" si="0"/>
        <v>0</v>
      </c>
      <c r="O25" s="216">
        <v>0</v>
      </c>
      <c r="P25" s="217">
        <f t="shared" si="1"/>
        <v>0</v>
      </c>
      <c r="Q25" s="218">
        <f t="shared" si="2"/>
        <v>15.942028985507246</v>
      </c>
    </row>
    <row r="26" spans="2:17" ht="18" customHeight="1" x14ac:dyDescent="0.2">
      <c r="B26" s="219" t="s">
        <v>437</v>
      </c>
      <c r="C26" s="220">
        <f t="shared" ref="C26:O26" si="3">SUM(C6:C25)</f>
        <v>2123</v>
      </c>
      <c r="D26" s="220">
        <f t="shared" si="3"/>
        <v>1617</v>
      </c>
      <c r="E26" s="220">
        <f t="shared" si="3"/>
        <v>1794</v>
      </c>
      <c r="F26" s="220">
        <f t="shared" si="3"/>
        <v>1990</v>
      </c>
      <c r="G26" s="220">
        <f t="shared" si="3"/>
        <v>2712</v>
      </c>
      <c r="H26" s="220">
        <f t="shared" si="3"/>
        <v>1569</v>
      </c>
      <c r="I26" s="220">
        <f t="shared" si="3"/>
        <v>2874</v>
      </c>
      <c r="J26" s="220">
        <f t="shared" si="3"/>
        <v>2133</v>
      </c>
      <c r="K26" s="220">
        <f t="shared" si="3"/>
        <v>36</v>
      </c>
      <c r="L26" s="221">
        <f t="shared" si="3"/>
        <v>2280</v>
      </c>
      <c r="M26" s="222">
        <f t="shared" si="3"/>
        <v>168</v>
      </c>
      <c r="N26" s="223">
        <f t="shared" si="0"/>
        <v>7.3684210526315788</v>
      </c>
      <c r="O26" s="222">
        <f t="shared" si="3"/>
        <v>961</v>
      </c>
      <c r="P26" s="223">
        <f t="shared" si="1"/>
        <v>42.149122807017541</v>
      </c>
      <c r="Q26" s="224">
        <f t="shared" si="2"/>
        <v>11.919698870765369</v>
      </c>
    </row>
    <row r="27" spans="2:17" ht="4.5" customHeight="1" x14ac:dyDescent="0.2">
      <c r="B27" s="225"/>
      <c r="C27" s="226"/>
      <c r="D27" s="226"/>
      <c r="E27" s="226"/>
      <c r="F27" s="226"/>
      <c r="G27" s="226"/>
      <c r="H27" s="226"/>
      <c r="I27" s="226"/>
      <c r="J27" s="226"/>
      <c r="K27" s="226"/>
      <c r="L27" s="227"/>
      <c r="M27" s="227"/>
      <c r="N27" s="228"/>
      <c r="O27" s="229"/>
      <c r="P27" s="230"/>
      <c r="Q27" s="195"/>
    </row>
    <row r="28" spans="2:17" ht="18" customHeight="1" x14ac:dyDescent="0.2">
      <c r="B28" s="231" t="s">
        <v>184</v>
      </c>
      <c r="C28" s="232">
        <v>10</v>
      </c>
      <c r="D28" s="232">
        <v>0</v>
      </c>
      <c r="E28" s="232">
        <v>3</v>
      </c>
      <c r="F28" s="232">
        <v>0</v>
      </c>
      <c r="G28" s="232">
        <v>3</v>
      </c>
      <c r="H28" s="232">
        <v>2</v>
      </c>
      <c r="I28" s="232">
        <v>1</v>
      </c>
      <c r="J28" s="232">
        <v>2</v>
      </c>
      <c r="K28" s="233">
        <v>0</v>
      </c>
      <c r="L28" s="234">
        <v>9</v>
      </c>
      <c r="M28" s="235">
        <v>1</v>
      </c>
      <c r="N28" s="236">
        <f t="shared" si="0"/>
        <v>11.111111111111111</v>
      </c>
      <c r="O28" s="235">
        <v>0</v>
      </c>
      <c r="P28" s="236">
        <f t="shared" si="1"/>
        <v>0</v>
      </c>
      <c r="Q28" s="237">
        <f t="shared" si="2"/>
        <v>30</v>
      </c>
    </row>
    <row r="29" spans="2:17" ht="18" customHeight="1" x14ac:dyDescent="0.2">
      <c r="B29" s="196" t="s">
        <v>438</v>
      </c>
      <c r="C29" s="197">
        <v>84</v>
      </c>
      <c r="D29" s="197">
        <v>69</v>
      </c>
      <c r="E29" s="197">
        <v>75</v>
      </c>
      <c r="F29" s="197">
        <v>105</v>
      </c>
      <c r="G29" s="197">
        <v>135</v>
      </c>
      <c r="H29" s="197">
        <v>117</v>
      </c>
      <c r="I29" s="197">
        <v>124</v>
      </c>
      <c r="J29" s="197">
        <v>174</v>
      </c>
      <c r="K29" s="198">
        <v>6</v>
      </c>
      <c r="L29" s="199">
        <v>205</v>
      </c>
      <c r="M29" s="200">
        <v>193</v>
      </c>
      <c r="N29" s="201">
        <f t="shared" si="0"/>
        <v>94.146341463414629</v>
      </c>
      <c r="O29" s="200">
        <v>5</v>
      </c>
      <c r="P29" s="201">
        <f t="shared" si="1"/>
        <v>2.4390243902439024</v>
      </c>
      <c r="Q29" s="202">
        <f t="shared" si="2"/>
        <v>18.73857404021938</v>
      </c>
    </row>
    <row r="30" spans="2:17" ht="18" customHeight="1" x14ac:dyDescent="0.2">
      <c r="B30" s="203" t="s">
        <v>439</v>
      </c>
      <c r="C30" s="197">
        <v>68</v>
      </c>
      <c r="D30" s="197">
        <v>12</v>
      </c>
      <c r="E30" s="197">
        <v>12</v>
      </c>
      <c r="F30" s="197">
        <v>46</v>
      </c>
      <c r="G30" s="197">
        <v>28</v>
      </c>
      <c r="H30" s="197">
        <v>60</v>
      </c>
      <c r="I30" s="197">
        <v>48</v>
      </c>
      <c r="J30" s="197">
        <v>6</v>
      </c>
      <c r="K30" s="198">
        <v>0</v>
      </c>
      <c r="L30" s="199">
        <v>10</v>
      </c>
      <c r="M30" s="200">
        <v>1</v>
      </c>
      <c r="N30" s="201">
        <f t="shared" si="0"/>
        <v>10</v>
      </c>
      <c r="O30" s="200">
        <v>2</v>
      </c>
      <c r="P30" s="201">
        <f t="shared" si="1"/>
        <v>20</v>
      </c>
      <c r="Q30" s="202">
        <f t="shared" si="2"/>
        <v>3.4482758620689653</v>
      </c>
    </row>
    <row r="31" spans="2:17" ht="18" customHeight="1" x14ac:dyDescent="0.2">
      <c r="B31" s="196" t="s">
        <v>270</v>
      </c>
      <c r="C31" s="197">
        <v>127</v>
      </c>
      <c r="D31" s="197">
        <v>31</v>
      </c>
      <c r="E31" s="197">
        <v>41</v>
      </c>
      <c r="F31" s="197">
        <v>38</v>
      </c>
      <c r="G31" s="197">
        <v>28</v>
      </c>
      <c r="H31" s="197">
        <v>24</v>
      </c>
      <c r="I31" s="197">
        <v>21</v>
      </c>
      <c r="J31" s="197">
        <v>26</v>
      </c>
      <c r="K31" s="198">
        <v>3</v>
      </c>
      <c r="L31" s="199">
        <v>18</v>
      </c>
      <c r="M31" s="200">
        <v>11</v>
      </c>
      <c r="N31" s="201">
        <f t="shared" si="0"/>
        <v>61.111111111111114</v>
      </c>
      <c r="O31" s="200">
        <v>3</v>
      </c>
      <c r="P31" s="201">
        <f t="shared" si="1"/>
        <v>16.666666666666668</v>
      </c>
      <c r="Q31" s="202">
        <f t="shared" si="2"/>
        <v>5.0420168067226889</v>
      </c>
    </row>
    <row r="32" spans="2:17" ht="18" customHeight="1" x14ac:dyDescent="0.2">
      <c r="B32" s="196" t="s">
        <v>440</v>
      </c>
      <c r="C32" s="197">
        <v>26</v>
      </c>
      <c r="D32" s="197">
        <v>26</v>
      </c>
      <c r="E32" s="197">
        <v>9</v>
      </c>
      <c r="F32" s="197">
        <v>11</v>
      </c>
      <c r="G32" s="197">
        <v>12</v>
      </c>
      <c r="H32" s="197">
        <v>12</v>
      </c>
      <c r="I32" s="197">
        <v>8</v>
      </c>
      <c r="J32" s="197">
        <v>2</v>
      </c>
      <c r="K32" s="198">
        <v>2</v>
      </c>
      <c r="L32" s="199">
        <v>55</v>
      </c>
      <c r="M32" s="200">
        <v>51</v>
      </c>
      <c r="N32" s="201">
        <f t="shared" si="0"/>
        <v>92.727272727272734</v>
      </c>
      <c r="O32" s="200">
        <v>0</v>
      </c>
      <c r="P32" s="201">
        <f t="shared" si="1"/>
        <v>0</v>
      </c>
      <c r="Q32" s="202">
        <f t="shared" si="2"/>
        <v>33.742331288343557</v>
      </c>
    </row>
    <row r="33" spans="2:17" ht="18" customHeight="1" x14ac:dyDescent="0.2">
      <c r="B33" s="203" t="s">
        <v>441</v>
      </c>
      <c r="C33" s="204">
        <v>1</v>
      </c>
      <c r="D33" s="204">
        <v>0</v>
      </c>
      <c r="E33" s="204">
        <v>1</v>
      </c>
      <c r="F33" s="204">
        <v>0</v>
      </c>
      <c r="G33" s="204">
        <v>3</v>
      </c>
      <c r="H33" s="204">
        <v>0</v>
      </c>
      <c r="I33" s="204">
        <v>20</v>
      </c>
      <c r="J33" s="204">
        <v>3</v>
      </c>
      <c r="K33" s="205">
        <v>0</v>
      </c>
      <c r="L33" s="206">
        <v>18</v>
      </c>
      <c r="M33" s="207">
        <v>1</v>
      </c>
      <c r="N33" s="208">
        <f t="shared" si="0"/>
        <v>5.5555555555555554</v>
      </c>
      <c r="O33" s="207">
        <v>17</v>
      </c>
      <c r="P33" s="208">
        <f t="shared" si="1"/>
        <v>94.444444444444443</v>
      </c>
      <c r="Q33" s="209">
        <f t="shared" si="2"/>
        <v>39.130434782608695</v>
      </c>
    </row>
    <row r="34" spans="2:17" ht="18" customHeight="1" x14ac:dyDescent="0.2">
      <c r="B34" s="196" t="s">
        <v>442</v>
      </c>
      <c r="C34" s="204">
        <v>26</v>
      </c>
      <c r="D34" s="204">
        <v>25</v>
      </c>
      <c r="E34" s="204">
        <v>114</v>
      </c>
      <c r="F34" s="204">
        <v>42</v>
      </c>
      <c r="G34" s="204">
        <v>51</v>
      </c>
      <c r="H34" s="204">
        <v>70</v>
      </c>
      <c r="I34" s="204">
        <v>77</v>
      </c>
      <c r="J34" s="204">
        <v>87</v>
      </c>
      <c r="K34" s="205">
        <v>11</v>
      </c>
      <c r="L34" s="206">
        <v>176</v>
      </c>
      <c r="M34" s="207">
        <v>173</v>
      </c>
      <c r="N34" s="208">
        <f t="shared" si="0"/>
        <v>98.295454545454547</v>
      </c>
      <c r="O34" s="207">
        <v>0</v>
      </c>
      <c r="P34" s="208">
        <f t="shared" si="1"/>
        <v>0</v>
      </c>
      <c r="Q34" s="209">
        <f t="shared" si="2"/>
        <v>25.920471281296024</v>
      </c>
    </row>
    <row r="35" spans="2:17" ht="18" customHeight="1" x14ac:dyDescent="0.2">
      <c r="B35" s="203" t="s">
        <v>443</v>
      </c>
      <c r="C35" s="197">
        <v>7</v>
      </c>
      <c r="D35" s="197">
        <v>1</v>
      </c>
      <c r="E35" s="197">
        <v>2</v>
      </c>
      <c r="F35" s="197">
        <v>1</v>
      </c>
      <c r="G35" s="197">
        <v>6</v>
      </c>
      <c r="H35" s="197">
        <v>7</v>
      </c>
      <c r="I35" s="197">
        <v>64</v>
      </c>
      <c r="J35" s="197">
        <v>47</v>
      </c>
      <c r="K35" s="198">
        <v>1</v>
      </c>
      <c r="L35" s="199">
        <v>136</v>
      </c>
      <c r="M35" s="200">
        <v>135</v>
      </c>
      <c r="N35" s="201">
        <f t="shared" si="0"/>
        <v>99.264705882352942</v>
      </c>
      <c r="O35" s="200">
        <v>1</v>
      </c>
      <c r="P35" s="201">
        <f t="shared" si="1"/>
        <v>0.73529411764705888</v>
      </c>
      <c r="Q35" s="202">
        <f t="shared" si="2"/>
        <v>50</v>
      </c>
    </row>
    <row r="36" spans="2:17" ht="18" customHeight="1" x14ac:dyDescent="0.2">
      <c r="B36" s="196" t="s">
        <v>444</v>
      </c>
      <c r="C36" s="204">
        <v>1</v>
      </c>
      <c r="D36" s="204">
        <v>1</v>
      </c>
      <c r="E36" s="204">
        <v>1</v>
      </c>
      <c r="F36" s="204">
        <v>2</v>
      </c>
      <c r="G36" s="204">
        <v>0</v>
      </c>
      <c r="H36" s="204">
        <v>0</v>
      </c>
      <c r="I36" s="204">
        <v>0</v>
      </c>
      <c r="J36" s="204">
        <v>1</v>
      </c>
      <c r="K36" s="205">
        <v>0</v>
      </c>
      <c r="L36" s="206">
        <v>1</v>
      </c>
      <c r="M36" s="207">
        <v>1</v>
      </c>
      <c r="N36" s="208">
        <f t="shared" si="0"/>
        <v>100</v>
      </c>
      <c r="O36" s="207">
        <v>0</v>
      </c>
      <c r="P36" s="208">
        <f t="shared" si="1"/>
        <v>0</v>
      </c>
      <c r="Q36" s="209">
        <f t="shared" si="2"/>
        <v>14.285714285714286</v>
      </c>
    </row>
    <row r="37" spans="2:17" ht="18" customHeight="1" x14ac:dyDescent="0.2">
      <c r="B37" s="219" t="s">
        <v>445</v>
      </c>
      <c r="C37" s="220">
        <f t="shared" ref="C37:O37" si="4">SUM(C28:C36)</f>
        <v>350</v>
      </c>
      <c r="D37" s="220">
        <f t="shared" si="4"/>
        <v>165</v>
      </c>
      <c r="E37" s="220">
        <f t="shared" si="4"/>
        <v>258</v>
      </c>
      <c r="F37" s="220">
        <f t="shared" si="4"/>
        <v>245</v>
      </c>
      <c r="G37" s="220">
        <f t="shared" si="4"/>
        <v>266</v>
      </c>
      <c r="H37" s="220">
        <f t="shared" si="4"/>
        <v>292</v>
      </c>
      <c r="I37" s="220">
        <f t="shared" si="4"/>
        <v>363</v>
      </c>
      <c r="J37" s="220">
        <f t="shared" si="4"/>
        <v>348</v>
      </c>
      <c r="K37" s="220">
        <f t="shared" si="4"/>
        <v>23</v>
      </c>
      <c r="L37" s="221">
        <f t="shared" si="4"/>
        <v>628</v>
      </c>
      <c r="M37" s="222">
        <f t="shared" si="4"/>
        <v>567</v>
      </c>
      <c r="N37" s="223">
        <f t="shared" si="0"/>
        <v>90.28662420382166</v>
      </c>
      <c r="O37" s="222">
        <f t="shared" si="4"/>
        <v>28</v>
      </c>
      <c r="P37" s="223">
        <f t="shared" si="1"/>
        <v>4.4585987261146496</v>
      </c>
      <c r="Q37" s="224">
        <f t="shared" si="2"/>
        <v>21.375085091899251</v>
      </c>
    </row>
    <row r="38" spans="2:17" ht="4.5" customHeight="1" x14ac:dyDescent="0.2">
      <c r="B38" s="225"/>
      <c r="C38" s="226"/>
      <c r="D38" s="226"/>
      <c r="E38" s="226"/>
      <c r="F38" s="226"/>
      <c r="G38" s="226"/>
      <c r="H38" s="226"/>
      <c r="I38" s="226"/>
      <c r="J38" s="226"/>
      <c r="K38" s="226"/>
      <c r="L38" s="227"/>
      <c r="M38" s="227"/>
      <c r="N38" s="238"/>
      <c r="O38" s="227"/>
      <c r="P38" s="238"/>
      <c r="Q38" s="239"/>
    </row>
    <row r="39" spans="2:17" ht="18" customHeight="1" x14ac:dyDescent="0.2">
      <c r="B39" s="231" t="s">
        <v>446</v>
      </c>
      <c r="C39" s="240">
        <v>35</v>
      </c>
      <c r="D39" s="240">
        <v>18</v>
      </c>
      <c r="E39" s="190">
        <v>24</v>
      </c>
      <c r="F39" s="190">
        <v>20</v>
      </c>
      <c r="G39" s="190">
        <v>48</v>
      </c>
      <c r="H39" s="190">
        <v>20</v>
      </c>
      <c r="I39" s="190">
        <v>20</v>
      </c>
      <c r="J39" s="190">
        <v>16</v>
      </c>
      <c r="K39" s="191">
        <v>0</v>
      </c>
      <c r="L39" s="192">
        <v>1</v>
      </c>
      <c r="M39" s="193">
        <v>1</v>
      </c>
      <c r="N39" s="194">
        <f t="shared" si="0"/>
        <v>100</v>
      </c>
      <c r="O39" s="193">
        <v>0</v>
      </c>
      <c r="P39" s="194">
        <f t="shared" si="1"/>
        <v>0</v>
      </c>
      <c r="Q39" s="195">
        <f t="shared" si="2"/>
        <v>0.49504950495049505</v>
      </c>
    </row>
    <row r="40" spans="2:17" ht="18" customHeight="1" x14ac:dyDescent="0.2">
      <c r="B40" s="212" t="s">
        <v>447</v>
      </c>
      <c r="C40" s="241">
        <v>27</v>
      </c>
      <c r="D40" s="241">
        <v>12</v>
      </c>
      <c r="E40" s="242">
        <v>21</v>
      </c>
      <c r="F40" s="242">
        <v>19</v>
      </c>
      <c r="G40" s="242">
        <v>34</v>
      </c>
      <c r="H40" s="242">
        <v>20</v>
      </c>
      <c r="I40" s="242">
        <v>16</v>
      </c>
      <c r="J40" s="242">
        <v>7</v>
      </c>
      <c r="K40" s="243">
        <v>1</v>
      </c>
      <c r="L40" s="244">
        <v>84</v>
      </c>
      <c r="M40" s="245">
        <v>80</v>
      </c>
      <c r="N40" s="246">
        <f t="shared" si="0"/>
        <v>95.238095238095241</v>
      </c>
      <c r="O40" s="245">
        <v>3</v>
      </c>
      <c r="P40" s="246">
        <f t="shared" si="1"/>
        <v>3.5714285714285716</v>
      </c>
      <c r="Q40" s="247">
        <f t="shared" si="2"/>
        <v>34.854771784232362</v>
      </c>
    </row>
    <row r="41" spans="2:17" ht="18" customHeight="1" x14ac:dyDescent="0.2">
      <c r="B41" s="219" t="s">
        <v>448</v>
      </c>
      <c r="C41" s="248">
        <f t="shared" ref="C41:O41" si="5">SUM(C39:C40)</f>
        <v>62</v>
      </c>
      <c r="D41" s="248">
        <f t="shared" si="5"/>
        <v>30</v>
      </c>
      <c r="E41" s="248">
        <f t="shared" si="5"/>
        <v>45</v>
      </c>
      <c r="F41" s="248">
        <f t="shared" si="5"/>
        <v>39</v>
      </c>
      <c r="G41" s="248">
        <f t="shared" si="5"/>
        <v>82</v>
      </c>
      <c r="H41" s="248">
        <f t="shared" si="5"/>
        <v>40</v>
      </c>
      <c r="I41" s="248">
        <f t="shared" si="5"/>
        <v>36</v>
      </c>
      <c r="J41" s="248">
        <f t="shared" si="5"/>
        <v>23</v>
      </c>
      <c r="K41" s="248">
        <f t="shared" si="5"/>
        <v>1</v>
      </c>
      <c r="L41" s="221">
        <f t="shared" si="5"/>
        <v>85</v>
      </c>
      <c r="M41" s="222">
        <f t="shared" si="5"/>
        <v>81</v>
      </c>
      <c r="N41" s="223">
        <f t="shared" si="0"/>
        <v>95.294117647058826</v>
      </c>
      <c r="O41" s="222">
        <f t="shared" si="5"/>
        <v>3</v>
      </c>
      <c r="P41" s="223">
        <f t="shared" si="1"/>
        <v>3.5294117647058822</v>
      </c>
      <c r="Q41" s="224">
        <f t="shared" si="2"/>
        <v>19.187358916478555</v>
      </c>
    </row>
    <row r="42" spans="2:17" ht="4.5" customHeight="1" x14ac:dyDescent="0.2">
      <c r="B42" s="225"/>
      <c r="C42" s="226"/>
      <c r="D42" s="226"/>
      <c r="E42" s="226"/>
      <c r="F42" s="226"/>
      <c r="G42" s="226"/>
      <c r="H42" s="226"/>
      <c r="I42" s="226"/>
      <c r="J42" s="226"/>
      <c r="K42" s="226"/>
      <c r="L42" s="227"/>
      <c r="M42" s="227"/>
      <c r="N42" s="238"/>
      <c r="O42" s="227"/>
      <c r="P42" s="238"/>
      <c r="Q42" s="239"/>
    </row>
    <row r="43" spans="2:17" ht="18" customHeight="1" x14ac:dyDescent="0.2">
      <c r="B43" s="249" t="s">
        <v>449</v>
      </c>
      <c r="C43" s="250">
        <f t="shared" ref="C43:O43" si="6">SUM(C26,C37,C41)</f>
        <v>2535</v>
      </c>
      <c r="D43" s="250">
        <f t="shared" si="6"/>
        <v>1812</v>
      </c>
      <c r="E43" s="250">
        <f t="shared" si="6"/>
        <v>2097</v>
      </c>
      <c r="F43" s="250">
        <f t="shared" si="6"/>
        <v>2274</v>
      </c>
      <c r="G43" s="250">
        <f t="shared" si="6"/>
        <v>3060</v>
      </c>
      <c r="H43" s="250">
        <f t="shared" si="6"/>
        <v>1901</v>
      </c>
      <c r="I43" s="250">
        <f t="shared" si="6"/>
        <v>3273</v>
      </c>
      <c r="J43" s="250">
        <f t="shared" si="6"/>
        <v>2504</v>
      </c>
      <c r="K43" s="250">
        <f t="shared" si="6"/>
        <v>60</v>
      </c>
      <c r="L43" s="251">
        <f t="shared" si="6"/>
        <v>2993</v>
      </c>
      <c r="M43" s="252">
        <f t="shared" si="6"/>
        <v>816</v>
      </c>
      <c r="N43" s="253">
        <f t="shared" si="0"/>
        <v>27.263615101904442</v>
      </c>
      <c r="O43" s="252">
        <f t="shared" si="6"/>
        <v>992</v>
      </c>
      <c r="P43" s="253">
        <f t="shared" si="1"/>
        <v>33.14400267290344</v>
      </c>
      <c r="Q43" s="254">
        <f t="shared" si="2"/>
        <v>13.296903460837887</v>
      </c>
    </row>
  </sheetData>
  <sheetProtection algorithmName="SHA-512" hashValue="D0FgAICLqJVSlmmcCGJqys7vm71nZWmOHla5KoRRrJvWALNNgi4apC6DnBua4fCoiJyJvdqrnGySI+uK7pMJUA==" saltValue="XkPGSYawcQqWE2E6x1PsKA==" spinCount="100000" sheet="1" objects="1" scenarios="1"/>
  <mergeCells count="5">
    <mergeCell ref="B1:Q1"/>
    <mergeCell ref="B3:B4"/>
    <mergeCell ref="C3:K3"/>
    <mergeCell ref="L3:P3"/>
    <mergeCell ref="Q3:Q4"/>
  </mergeCells>
  <printOptions horizontalCentered="1"/>
  <pageMargins left="0.59055118110236227" right="0.59055118110236227" top="0.70866141732283472" bottom="0.70866141732283472" header="0.39370078740157483" footer="0.39370078740157483"/>
  <pageSetup paperSize="9" scale="94" firstPageNumber="62" orientation="landscape" useFirstPageNumber="1" r:id="rId1"/>
  <headerFooter alignWithMargins="0">
    <oddHeader>&amp;R&amp;"Times New Roman,Kurzíva"T 17</oddHeader>
    <oddFooter>&amp;L&amp;"Times New Roman,Kurzíva"CVTI SR&amp;C&amp;"Times New Roman,Normálne"&amp;P&amp;R&amp;"Times New Roman,Kurzíva"PK na VŠ SR  2024   2. stupeň</oddFooter>
  </headerFooter>
  <rowBreaks count="1" manualBreakCount="1">
    <brk id="26" min="1" max="1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IW48"/>
  <sheetViews>
    <sheetView showGridLines="0" showRowColHeaders="0" zoomScaleNormal="100" workbookViewId="0">
      <pane ySplit="6" topLeftCell="A7" activePane="bottomLeft" state="frozen"/>
      <selection pane="bottomLeft"/>
    </sheetView>
  </sheetViews>
  <sheetFormatPr defaultColWidth="9.140625" defaultRowHeight="15" x14ac:dyDescent="0.25"/>
  <cols>
    <col min="1" max="1" width="2.7109375" style="170" customWidth="1"/>
    <col min="2" max="2" width="48.5703125" style="170" customWidth="1"/>
    <col min="3" max="8" width="11.7109375" style="170" customWidth="1"/>
    <col min="9" max="9" width="12.7109375" style="170" customWidth="1"/>
    <col min="10" max="10" width="4.85546875" style="170" customWidth="1"/>
    <col min="11" max="16384" width="9.140625" style="170"/>
  </cols>
  <sheetData>
    <row r="1" spans="2:257" s="862" customFormat="1" ht="21" customHeight="1" x14ac:dyDescent="0.2">
      <c r="B1" s="1059" t="s">
        <v>377</v>
      </c>
      <c r="C1" s="1059"/>
      <c r="D1" s="1059"/>
      <c r="E1" s="1059"/>
      <c r="F1" s="1059"/>
      <c r="G1" s="1059"/>
      <c r="H1" s="1059"/>
      <c r="I1" s="1059"/>
      <c r="J1" s="132"/>
    </row>
    <row r="2" spans="2:257" s="862" customFormat="1" ht="15.6" customHeight="1" x14ac:dyDescent="0.2">
      <c r="B2" s="1060" t="s">
        <v>378</v>
      </c>
      <c r="C2" s="1060"/>
      <c r="D2" s="1060"/>
      <c r="E2" s="1060"/>
      <c r="F2" s="1060"/>
      <c r="G2" s="1060"/>
      <c r="H2" s="1060"/>
      <c r="I2" s="1060"/>
      <c r="J2" s="132"/>
    </row>
    <row r="3" spans="2:257" ht="21" customHeight="1" x14ac:dyDescent="0.25">
      <c r="J3" s="133"/>
    </row>
    <row r="4" spans="2:257" ht="25.5" customHeight="1" x14ac:dyDescent="0.25">
      <c r="B4" s="1061" t="s">
        <v>379</v>
      </c>
      <c r="C4" s="1064" t="s">
        <v>329</v>
      </c>
      <c r="D4" s="1065"/>
      <c r="E4" s="1065"/>
      <c r="F4" s="1065"/>
      <c r="G4" s="1065"/>
      <c r="H4" s="1066"/>
      <c r="I4" s="134" t="s">
        <v>380</v>
      </c>
      <c r="J4" s="133"/>
    </row>
    <row r="5" spans="2:257" ht="54" customHeight="1" x14ac:dyDescent="0.25">
      <c r="B5" s="1062"/>
      <c r="C5" s="1067" t="s">
        <v>381</v>
      </c>
      <c r="D5" s="1068"/>
      <c r="E5" s="1069"/>
      <c r="F5" s="1070" t="s">
        <v>382</v>
      </c>
      <c r="G5" s="1070"/>
      <c r="H5" s="1070"/>
      <c r="I5" s="1071" t="s">
        <v>383</v>
      </c>
      <c r="J5" s="133"/>
    </row>
    <row r="6" spans="2:257" ht="45" customHeight="1" x14ac:dyDescent="0.25">
      <c r="B6" s="1063"/>
      <c r="C6" s="135" t="s">
        <v>384</v>
      </c>
      <c r="D6" s="136" t="s">
        <v>385</v>
      </c>
      <c r="E6" s="137" t="s">
        <v>386</v>
      </c>
      <c r="F6" s="135" t="s">
        <v>387</v>
      </c>
      <c r="G6" s="136" t="s">
        <v>388</v>
      </c>
      <c r="H6" s="137" t="s">
        <v>386</v>
      </c>
      <c r="I6" s="1072"/>
      <c r="J6" s="133"/>
    </row>
    <row r="7" spans="2:257" ht="15" customHeight="1" x14ac:dyDescent="0.25">
      <c r="B7" s="138" t="s">
        <v>273</v>
      </c>
      <c r="C7" s="139"/>
      <c r="D7" s="140"/>
      <c r="E7" s="141"/>
      <c r="F7" s="139"/>
      <c r="G7" s="140"/>
      <c r="H7" s="141"/>
      <c r="I7" s="142"/>
      <c r="J7" s="143"/>
    </row>
    <row r="8" spans="2:257" ht="15" customHeight="1" x14ac:dyDescent="0.25">
      <c r="B8" s="144" t="s">
        <v>229</v>
      </c>
      <c r="C8" s="145">
        <v>2165</v>
      </c>
      <c r="D8" s="146">
        <v>203</v>
      </c>
      <c r="E8" s="147">
        <f t="shared" ref="E8:E27" si="0">SUM(C8:D8)</f>
        <v>2368</v>
      </c>
      <c r="F8" s="145">
        <v>1779</v>
      </c>
      <c r="G8" s="146">
        <v>165</v>
      </c>
      <c r="H8" s="147">
        <v>1944</v>
      </c>
      <c r="I8" s="148">
        <f t="shared" ref="I8:I27" si="1">H8*100/E8</f>
        <v>82.094594594594597</v>
      </c>
      <c r="J8" s="149"/>
    </row>
    <row r="9" spans="2:257" ht="15" customHeight="1" x14ac:dyDescent="0.25">
      <c r="B9" s="144" t="s">
        <v>231</v>
      </c>
      <c r="C9" s="145">
        <v>1206</v>
      </c>
      <c r="D9" s="146">
        <v>0</v>
      </c>
      <c r="E9" s="147">
        <f t="shared" si="0"/>
        <v>1206</v>
      </c>
      <c r="F9" s="145">
        <v>1098</v>
      </c>
      <c r="G9" s="146">
        <v>2</v>
      </c>
      <c r="H9" s="147">
        <v>1100</v>
      </c>
      <c r="I9" s="148">
        <f t="shared" si="1"/>
        <v>91.210613598673305</v>
      </c>
      <c r="J9" s="149"/>
    </row>
    <row r="10" spans="2:257" ht="15" customHeight="1" x14ac:dyDescent="0.25">
      <c r="B10" s="144" t="s">
        <v>233</v>
      </c>
      <c r="C10" s="145">
        <v>991</v>
      </c>
      <c r="D10" s="146">
        <v>28</v>
      </c>
      <c r="E10" s="147">
        <f t="shared" si="0"/>
        <v>1019</v>
      </c>
      <c r="F10" s="145">
        <v>863</v>
      </c>
      <c r="G10" s="146">
        <v>45</v>
      </c>
      <c r="H10" s="147">
        <v>907</v>
      </c>
      <c r="I10" s="148">
        <f t="shared" si="1"/>
        <v>89.008832188420016</v>
      </c>
      <c r="J10" s="149"/>
    </row>
    <row r="11" spans="2:257" ht="15" customHeight="1" x14ac:dyDescent="0.25">
      <c r="B11" s="144" t="s">
        <v>235</v>
      </c>
      <c r="C11" s="145">
        <v>540</v>
      </c>
      <c r="D11" s="146">
        <v>78</v>
      </c>
      <c r="E11" s="147">
        <f t="shared" si="0"/>
        <v>618</v>
      </c>
      <c r="F11" s="145">
        <v>451</v>
      </c>
      <c r="G11" s="146">
        <v>77</v>
      </c>
      <c r="H11" s="147">
        <v>528</v>
      </c>
      <c r="I11" s="148">
        <f t="shared" si="1"/>
        <v>85.4368932038835</v>
      </c>
      <c r="J11" s="149"/>
    </row>
    <row r="12" spans="2:257" ht="15" customHeight="1" x14ac:dyDescent="0.25">
      <c r="B12" s="144" t="s">
        <v>237</v>
      </c>
      <c r="C12" s="145">
        <v>186</v>
      </c>
      <c r="D12" s="146">
        <v>58</v>
      </c>
      <c r="E12" s="147">
        <f t="shared" si="0"/>
        <v>244</v>
      </c>
      <c r="F12" s="145">
        <v>136</v>
      </c>
      <c r="G12" s="146">
        <v>40</v>
      </c>
      <c r="H12" s="147">
        <v>176</v>
      </c>
      <c r="I12" s="148">
        <f t="shared" si="1"/>
        <v>72.131147540983605</v>
      </c>
      <c r="J12" s="149"/>
    </row>
    <row r="13" spans="2:257" ht="15" customHeight="1" x14ac:dyDescent="0.25">
      <c r="B13" s="144" t="s">
        <v>71</v>
      </c>
      <c r="C13" s="145">
        <v>75</v>
      </c>
      <c r="D13" s="146">
        <v>0</v>
      </c>
      <c r="E13" s="147">
        <f t="shared" si="0"/>
        <v>75</v>
      </c>
      <c r="F13" s="145">
        <v>55</v>
      </c>
      <c r="G13" s="146">
        <v>0</v>
      </c>
      <c r="H13" s="147">
        <v>55</v>
      </c>
      <c r="I13" s="148">
        <f t="shared" si="1"/>
        <v>73.333333333333329</v>
      </c>
      <c r="J13" s="149"/>
      <c r="IW13" s="863">
        <f>SUM(I13)</f>
        <v>73.333333333333329</v>
      </c>
    </row>
    <row r="14" spans="2:257" ht="15" customHeight="1" x14ac:dyDescent="0.25">
      <c r="B14" s="144" t="s">
        <v>239</v>
      </c>
      <c r="C14" s="145">
        <v>141</v>
      </c>
      <c r="D14" s="146">
        <v>0</v>
      </c>
      <c r="E14" s="147">
        <f t="shared" si="0"/>
        <v>141</v>
      </c>
      <c r="F14" s="145">
        <v>105</v>
      </c>
      <c r="G14" s="146">
        <v>1</v>
      </c>
      <c r="H14" s="147">
        <v>106</v>
      </c>
      <c r="I14" s="148">
        <f t="shared" si="1"/>
        <v>75.177304964539005</v>
      </c>
      <c r="J14" s="149"/>
    </row>
    <row r="15" spans="2:257" ht="15" customHeight="1" x14ac:dyDescent="0.25">
      <c r="B15" s="144" t="s">
        <v>80</v>
      </c>
      <c r="C15" s="145">
        <v>90</v>
      </c>
      <c r="D15" s="146">
        <v>14</v>
      </c>
      <c r="E15" s="147">
        <f t="shared" si="0"/>
        <v>104</v>
      </c>
      <c r="F15" s="145">
        <v>40</v>
      </c>
      <c r="G15" s="146">
        <v>7</v>
      </c>
      <c r="H15" s="147">
        <v>47</v>
      </c>
      <c r="I15" s="148">
        <f t="shared" si="1"/>
        <v>45.192307692307693</v>
      </c>
      <c r="J15" s="149"/>
    </row>
    <row r="16" spans="2:257" ht="15" customHeight="1" x14ac:dyDescent="0.25">
      <c r="B16" s="144" t="s">
        <v>241</v>
      </c>
      <c r="C16" s="145">
        <v>1219</v>
      </c>
      <c r="D16" s="146">
        <v>23</v>
      </c>
      <c r="E16" s="147">
        <f t="shared" si="0"/>
        <v>1242</v>
      </c>
      <c r="F16" s="145">
        <v>1044</v>
      </c>
      <c r="G16" s="146">
        <v>19</v>
      </c>
      <c r="H16" s="147">
        <v>1062</v>
      </c>
      <c r="I16" s="148">
        <f t="shared" si="1"/>
        <v>85.507246376811594</v>
      </c>
      <c r="J16" s="149"/>
    </row>
    <row r="17" spans="2:10" ht="15" customHeight="1" x14ac:dyDescent="0.25">
      <c r="B17" s="144" t="s">
        <v>243</v>
      </c>
      <c r="C17" s="145">
        <v>979</v>
      </c>
      <c r="D17" s="146">
        <v>38</v>
      </c>
      <c r="E17" s="147">
        <f t="shared" si="0"/>
        <v>1017</v>
      </c>
      <c r="F17" s="145">
        <v>869</v>
      </c>
      <c r="G17" s="146">
        <v>43</v>
      </c>
      <c r="H17" s="147">
        <v>912</v>
      </c>
      <c r="I17" s="148">
        <f t="shared" si="1"/>
        <v>89.675516224188797</v>
      </c>
      <c r="J17" s="149"/>
    </row>
    <row r="18" spans="2:10" ht="15" customHeight="1" x14ac:dyDescent="0.25">
      <c r="B18" s="144" t="s">
        <v>245</v>
      </c>
      <c r="C18" s="145">
        <v>568</v>
      </c>
      <c r="D18" s="146">
        <v>42</v>
      </c>
      <c r="E18" s="147">
        <f t="shared" si="0"/>
        <v>610</v>
      </c>
      <c r="F18" s="145">
        <v>472</v>
      </c>
      <c r="G18" s="146">
        <v>49</v>
      </c>
      <c r="H18" s="147">
        <v>518</v>
      </c>
      <c r="I18" s="148">
        <f t="shared" si="1"/>
        <v>84.918032786885249</v>
      </c>
      <c r="J18" s="149"/>
    </row>
    <row r="19" spans="2:10" ht="15" customHeight="1" x14ac:dyDescent="0.25">
      <c r="B19" s="144" t="s">
        <v>247</v>
      </c>
      <c r="C19" s="145">
        <v>660</v>
      </c>
      <c r="D19" s="146">
        <v>187</v>
      </c>
      <c r="E19" s="147">
        <f t="shared" si="0"/>
        <v>847</v>
      </c>
      <c r="F19" s="145">
        <v>481</v>
      </c>
      <c r="G19" s="146">
        <v>152</v>
      </c>
      <c r="H19" s="147">
        <v>633</v>
      </c>
      <c r="I19" s="148">
        <f t="shared" si="1"/>
        <v>74.734356552538372</v>
      </c>
      <c r="J19" s="149"/>
    </row>
    <row r="20" spans="2:10" ht="15" customHeight="1" x14ac:dyDescent="0.25">
      <c r="B20" s="144" t="s">
        <v>249</v>
      </c>
      <c r="C20" s="145">
        <v>763</v>
      </c>
      <c r="D20" s="146">
        <v>142</v>
      </c>
      <c r="E20" s="147">
        <f t="shared" si="0"/>
        <v>905</v>
      </c>
      <c r="F20" s="145">
        <v>579</v>
      </c>
      <c r="G20" s="146">
        <v>149</v>
      </c>
      <c r="H20" s="147">
        <v>725</v>
      </c>
      <c r="I20" s="148">
        <f t="shared" si="1"/>
        <v>80.110497237569064</v>
      </c>
      <c r="J20" s="149"/>
    </row>
    <row r="21" spans="2:10" ht="15" customHeight="1" x14ac:dyDescent="0.25">
      <c r="B21" s="144" t="s">
        <v>251</v>
      </c>
      <c r="C21" s="145">
        <v>896</v>
      </c>
      <c r="D21" s="146">
        <v>189</v>
      </c>
      <c r="E21" s="147">
        <f t="shared" si="0"/>
        <v>1085</v>
      </c>
      <c r="F21" s="145">
        <v>667</v>
      </c>
      <c r="G21" s="146">
        <v>146</v>
      </c>
      <c r="H21" s="147">
        <v>813</v>
      </c>
      <c r="I21" s="148">
        <f t="shared" si="1"/>
        <v>74.930875576036868</v>
      </c>
      <c r="J21" s="149"/>
    </row>
    <row r="22" spans="2:10" ht="15" customHeight="1" x14ac:dyDescent="0.25">
      <c r="B22" s="144" t="s">
        <v>253</v>
      </c>
      <c r="C22" s="145">
        <v>1099</v>
      </c>
      <c r="D22" s="146">
        <v>247</v>
      </c>
      <c r="E22" s="147">
        <f t="shared" si="0"/>
        <v>1346</v>
      </c>
      <c r="F22" s="145">
        <v>670</v>
      </c>
      <c r="G22" s="146">
        <v>163</v>
      </c>
      <c r="H22" s="147">
        <v>833</v>
      </c>
      <c r="I22" s="148">
        <f t="shared" si="1"/>
        <v>61.887072808320951</v>
      </c>
      <c r="J22" s="149"/>
    </row>
    <row r="23" spans="2:10" ht="15" customHeight="1" x14ac:dyDescent="0.25">
      <c r="B23" s="144" t="s">
        <v>255</v>
      </c>
      <c r="C23" s="145">
        <v>76</v>
      </c>
      <c r="D23" s="146">
        <v>0</v>
      </c>
      <c r="E23" s="147">
        <f t="shared" si="0"/>
        <v>76</v>
      </c>
      <c r="F23" s="145">
        <v>54</v>
      </c>
      <c r="G23" s="146">
        <v>0</v>
      </c>
      <c r="H23" s="147">
        <v>54</v>
      </c>
      <c r="I23" s="148">
        <f t="shared" si="1"/>
        <v>71.05263157894737</v>
      </c>
      <c r="J23" s="149"/>
    </row>
    <row r="24" spans="2:10" ht="15" customHeight="1" x14ac:dyDescent="0.25">
      <c r="B24" s="144" t="s">
        <v>257</v>
      </c>
      <c r="C24" s="145">
        <v>233</v>
      </c>
      <c r="D24" s="146">
        <v>48</v>
      </c>
      <c r="E24" s="147">
        <f t="shared" si="0"/>
        <v>281</v>
      </c>
      <c r="F24" s="145">
        <v>182</v>
      </c>
      <c r="G24" s="146">
        <v>32</v>
      </c>
      <c r="H24" s="147">
        <v>213</v>
      </c>
      <c r="I24" s="148">
        <f t="shared" si="1"/>
        <v>75.80071174377224</v>
      </c>
      <c r="J24" s="149"/>
    </row>
    <row r="25" spans="2:10" ht="15" customHeight="1" x14ac:dyDescent="0.25">
      <c r="B25" s="144" t="s">
        <v>259</v>
      </c>
      <c r="C25" s="145">
        <v>621</v>
      </c>
      <c r="D25" s="146">
        <v>183</v>
      </c>
      <c r="E25" s="147">
        <f t="shared" si="0"/>
        <v>804</v>
      </c>
      <c r="F25" s="145">
        <v>468</v>
      </c>
      <c r="G25" s="146">
        <v>88</v>
      </c>
      <c r="H25" s="147">
        <v>555</v>
      </c>
      <c r="I25" s="148">
        <f t="shared" si="1"/>
        <v>69.02985074626865</v>
      </c>
      <c r="J25" s="149"/>
    </row>
    <row r="26" spans="2:10" ht="15" customHeight="1" x14ac:dyDescent="0.25">
      <c r="B26" s="144" t="s">
        <v>261</v>
      </c>
      <c r="C26" s="145">
        <v>442</v>
      </c>
      <c r="D26" s="146">
        <v>196</v>
      </c>
      <c r="E26" s="147">
        <f t="shared" si="0"/>
        <v>638</v>
      </c>
      <c r="F26" s="145">
        <v>254</v>
      </c>
      <c r="G26" s="146">
        <v>113</v>
      </c>
      <c r="H26" s="147">
        <v>367</v>
      </c>
      <c r="I26" s="148">
        <f t="shared" si="1"/>
        <v>57.523510971786834</v>
      </c>
      <c r="J26" s="149"/>
    </row>
    <row r="27" spans="2:10" ht="15" customHeight="1" x14ac:dyDescent="0.25">
      <c r="B27" s="150" t="s">
        <v>267</v>
      </c>
      <c r="C27" s="151">
        <v>207</v>
      </c>
      <c r="D27" s="152">
        <v>92</v>
      </c>
      <c r="E27" s="153">
        <f t="shared" si="0"/>
        <v>299</v>
      </c>
      <c r="F27" s="151">
        <v>121</v>
      </c>
      <c r="G27" s="152">
        <v>33</v>
      </c>
      <c r="H27" s="153">
        <v>154</v>
      </c>
      <c r="I27" s="154">
        <f t="shared" si="1"/>
        <v>51.50501672240803</v>
      </c>
      <c r="J27" s="149"/>
    </row>
    <row r="28" spans="2:10" ht="15" customHeight="1" x14ac:dyDescent="0.25">
      <c r="B28" s="138" t="s">
        <v>275</v>
      </c>
      <c r="C28" s="155"/>
      <c r="D28" s="156"/>
      <c r="E28" s="157"/>
      <c r="F28" s="155"/>
      <c r="G28" s="156"/>
      <c r="H28" s="157"/>
      <c r="I28" s="142"/>
      <c r="J28" s="143"/>
    </row>
    <row r="29" spans="2:10" ht="15" customHeight="1" x14ac:dyDescent="0.25">
      <c r="B29" s="144" t="s">
        <v>183</v>
      </c>
      <c r="C29" s="145">
        <v>15</v>
      </c>
      <c r="D29" s="146">
        <v>9</v>
      </c>
      <c r="E29" s="147">
        <f t="shared" ref="E29:E38" si="2">SUM(C29:D29)</f>
        <v>24</v>
      </c>
      <c r="F29" s="145">
        <v>7</v>
      </c>
      <c r="G29" s="146">
        <v>3</v>
      </c>
      <c r="H29" s="147">
        <v>10</v>
      </c>
      <c r="I29" s="148">
        <f t="shared" ref="I29:I38" si="3">H29*100/E29</f>
        <v>41.666666666666664</v>
      </c>
      <c r="J29" s="149"/>
    </row>
    <row r="30" spans="2:10" ht="15" customHeight="1" x14ac:dyDescent="0.25">
      <c r="B30" s="144" t="s">
        <v>315</v>
      </c>
      <c r="C30" s="145">
        <v>732</v>
      </c>
      <c r="D30" s="146">
        <v>529</v>
      </c>
      <c r="E30" s="147">
        <f t="shared" si="2"/>
        <v>1261</v>
      </c>
      <c r="F30" s="145">
        <v>18</v>
      </c>
      <c r="G30" s="146">
        <v>455</v>
      </c>
      <c r="H30" s="147">
        <v>473</v>
      </c>
      <c r="I30" s="148">
        <f t="shared" si="3"/>
        <v>37.509912767644728</v>
      </c>
      <c r="J30" s="149"/>
    </row>
    <row r="31" spans="2:10" ht="15" customHeight="1" x14ac:dyDescent="0.25">
      <c r="B31" s="144" t="s">
        <v>389</v>
      </c>
      <c r="C31" s="145">
        <v>219</v>
      </c>
      <c r="D31" s="146">
        <v>2</v>
      </c>
      <c r="E31" s="147">
        <f t="shared" si="2"/>
        <v>221</v>
      </c>
      <c r="F31" s="145">
        <v>165</v>
      </c>
      <c r="G31" s="146">
        <v>8</v>
      </c>
      <c r="H31" s="147">
        <v>173</v>
      </c>
      <c r="I31" s="148">
        <f t="shared" si="3"/>
        <v>78.280542986425345</v>
      </c>
      <c r="J31" s="149"/>
    </row>
    <row r="32" spans="2:10" ht="15" customHeight="1" x14ac:dyDescent="0.25">
      <c r="B32" s="144" t="s">
        <v>269</v>
      </c>
      <c r="C32" s="145">
        <v>227</v>
      </c>
      <c r="D32" s="146">
        <v>68</v>
      </c>
      <c r="E32" s="147">
        <f t="shared" si="2"/>
        <v>295</v>
      </c>
      <c r="F32" s="145">
        <v>159</v>
      </c>
      <c r="G32" s="146">
        <v>38</v>
      </c>
      <c r="H32" s="147">
        <v>197</v>
      </c>
      <c r="I32" s="148">
        <f t="shared" si="3"/>
        <v>66.779661016949149</v>
      </c>
      <c r="J32" s="149"/>
    </row>
    <row r="33" spans="2:20" ht="15" customHeight="1" x14ac:dyDescent="0.25">
      <c r="B33" s="144" t="s">
        <v>271</v>
      </c>
      <c r="C33" s="145">
        <v>124</v>
      </c>
      <c r="D33" s="146">
        <v>0</v>
      </c>
      <c r="E33" s="147">
        <f t="shared" si="2"/>
        <v>124</v>
      </c>
      <c r="F33" s="145">
        <v>83</v>
      </c>
      <c r="G33" s="146">
        <v>3</v>
      </c>
      <c r="H33" s="147">
        <v>85</v>
      </c>
      <c r="I33" s="148">
        <f t="shared" si="3"/>
        <v>68.548387096774192</v>
      </c>
      <c r="J33" s="149"/>
    </row>
    <row r="34" spans="2:20" ht="15" customHeight="1" x14ac:dyDescent="0.25">
      <c r="B34" s="144" t="s">
        <v>316</v>
      </c>
      <c r="C34" s="145">
        <v>10</v>
      </c>
      <c r="D34" s="146">
        <v>5</v>
      </c>
      <c r="E34" s="147">
        <f t="shared" si="2"/>
        <v>15</v>
      </c>
      <c r="F34" s="145">
        <v>7</v>
      </c>
      <c r="G34" s="146">
        <v>5</v>
      </c>
      <c r="H34" s="147">
        <v>12</v>
      </c>
      <c r="I34" s="148">
        <f t="shared" si="3"/>
        <v>80</v>
      </c>
      <c r="J34" s="149"/>
    </row>
    <row r="35" spans="2:20" ht="15" customHeight="1" x14ac:dyDescent="0.25">
      <c r="B35" s="144" t="s">
        <v>223</v>
      </c>
      <c r="C35" s="145">
        <v>400</v>
      </c>
      <c r="D35" s="146">
        <v>99</v>
      </c>
      <c r="E35" s="147">
        <f t="shared" si="2"/>
        <v>499</v>
      </c>
      <c r="F35" s="145">
        <v>199</v>
      </c>
      <c r="G35" s="146">
        <v>140</v>
      </c>
      <c r="H35" s="147">
        <v>338</v>
      </c>
      <c r="I35" s="148">
        <f t="shared" si="3"/>
        <v>67.735470941883761</v>
      </c>
      <c r="J35" s="149"/>
    </row>
    <row r="36" spans="2:20" ht="15" customHeight="1" x14ac:dyDescent="0.25">
      <c r="B36" s="144" t="s">
        <v>390</v>
      </c>
      <c r="C36" s="145">
        <v>11</v>
      </c>
      <c r="D36" s="146">
        <v>0</v>
      </c>
      <c r="E36" s="147">
        <f t="shared" si="2"/>
        <v>11</v>
      </c>
      <c r="F36" s="145">
        <v>3</v>
      </c>
      <c r="G36" s="146">
        <v>1</v>
      </c>
      <c r="H36" s="147">
        <v>4</v>
      </c>
      <c r="I36" s="148">
        <f t="shared" si="3"/>
        <v>36.363636363636367</v>
      </c>
      <c r="J36" s="149"/>
    </row>
    <row r="37" spans="2:20" ht="15" customHeight="1" x14ac:dyDescent="0.25">
      <c r="B37" s="144" t="s">
        <v>391</v>
      </c>
      <c r="C37" s="145">
        <v>77</v>
      </c>
      <c r="D37" s="146">
        <v>2</v>
      </c>
      <c r="E37" s="147">
        <f t="shared" si="2"/>
        <v>79</v>
      </c>
      <c r="F37" s="145">
        <v>18</v>
      </c>
      <c r="G37" s="146">
        <v>51</v>
      </c>
      <c r="H37" s="147">
        <v>69</v>
      </c>
      <c r="I37" s="148">
        <f t="shared" si="3"/>
        <v>87.341772151898738</v>
      </c>
      <c r="J37" s="149"/>
    </row>
    <row r="38" spans="2:20" ht="15" customHeight="1" x14ac:dyDescent="0.25">
      <c r="B38" s="144" t="s">
        <v>392</v>
      </c>
      <c r="C38" s="145">
        <v>5</v>
      </c>
      <c r="D38" s="146">
        <v>0</v>
      </c>
      <c r="E38" s="147">
        <f t="shared" si="2"/>
        <v>5</v>
      </c>
      <c r="F38" s="145">
        <v>5</v>
      </c>
      <c r="G38" s="146">
        <v>0</v>
      </c>
      <c r="H38" s="147">
        <v>5</v>
      </c>
      <c r="I38" s="148">
        <f t="shared" si="3"/>
        <v>100</v>
      </c>
      <c r="J38" s="149"/>
    </row>
    <row r="39" spans="2:20" ht="15" customHeight="1" x14ac:dyDescent="0.25">
      <c r="B39" s="158" t="s">
        <v>277</v>
      </c>
      <c r="C39" s="139"/>
      <c r="D39" s="140"/>
      <c r="E39" s="141"/>
      <c r="F39" s="139"/>
      <c r="G39" s="140"/>
      <c r="H39" s="141"/>
      <c r="I39" s="159"/>
      <c r="J39" s="143"/>
    </row>
    <row r="40" spans="2:20" ht="15" customHeight="1" x14ac:dyDescent="0.25">
      <c r="B40" s="160" t="s">
        <v>393</v>
      </c>
      <c r="C40" s="161">
        <v>107</v>
      </c>
      <c r="D40" s="162">
        <v>0</v>
      </c>
      <c r="E40" s="163">
        <f>SUM(C40:D40)</f>
        <v>107</v>
      </c>
      <c r="F40" s="161">
        <v>0</v>
      </c>
      <c r="G40" s="162">
        <v>0</v>
      </c>
      <c r="H40" s="163">
        <v>0</v>
      </c>
      <c r="I40" s="164">
        <f>H40*100/E40</f>
        <v>0</v>
      </c>
      <c r="J40" s="149"/>
    </row>
    <row r="41" spans="2:20" ht="15" customHeight="1" x14ac:dyDescent="0.25">
      <c r="B41" s="144" t="s">
        <v>394</v>
      </c>
      <c r="C41" s="145">
        <v>127</v>
      </c>
      <c r="D41" s="146">
        <v>57</v>
      </c>
      <c r="E41" s="147">
        <f>SUM(C41:D41)</f>
        <v>184</v>
      </c>
      <c r="F41" s="145">
        <v>35</v>
      </c>
      <c r="G41" s="146">
        <v>129</v>
      </c>
      <c r="H41" s="147">
        <v>164</v>
      </c>
      <c r="I41" s="148">
        <f>H41*100/E41</f>
        <v>89.130434782608702</v>
      </c>
      <c r="J41" s="149"/>
    </row>
    <row r="42" spans="2:20" ht="15" customHeight="1" x14ac:dyDescent="0.25">
      <c r="B42" s="144" t="s">
        <v>263</v>
      </c>
      <c r="C42" s="145">
        <v>205</v>
      </c>
      <c r="D42" s="146">
        <v>90</v>
      </c>
      <c r="E42" s="147">
        <f>SUM(C42:D42)</f>
        <v>295</v>
      </c>
      <c r="F42" s="145">
        <v>49</v>
      </c>
      <c r="G42" s="146">
        <v>54</v>
      </c>
      <c r="H42" s="147">
        <v>103</v>
      </c>
      <c r="I42" s="148">
        <f>H42*100/E42</f>
        <v>34.915254237288138</v>
      </c>
      <c r="J42" s="149"/>
    </row>
    <row r="43" spans="2:20" ht="18" customHeight="1" x14ac:dyDescent="0.25">
      <c r="B43" s="165" t="s">
        <v>375</v>
      </c>
      <c r="C43" s="166">
        <f t="shared" ref="C43:H43" si="4">SUM(C7:C42)</f>
        <v>15416</v>
      </c>
      <c r="D43" s="167">
        <f t="shared" si="4"/>
        <v>2629</v>
      </c>
      <c r="E43" s="168">
        <f t="shared" si="4"/>
        <v>18045</v>
      </c>
      <c r="F43" s="166">
        <f t="shared" si="4"/>
        <v>11136</v>
      </c>
      <c r="G43" s="167">
        <f t="shared" si="4"/>
        <v>2211</v>
      </c>
      <c r="H43" s="168">
        <f t="shared" si="4"/>
        <v>13335</v>
      </c>
      <c r="I43" s="169">
        <f>H43*100/E43</f>
        <v>73.898586866167918</v>
      </c>
      <c r="J43" s="149"/>
    </row>
    <row r="44" spans="2:20" x14ac:dyDescent="0.25">
      <c r="F44" s="864"/>
      <c r="G44" s="864"/>
      <c r="H44" s="864"/>
    </row>
    <row r="45" spans="2:20" s="172" customFormat="1" ht="10.5" customHeight="1" x14ac:dyDescent="0.2">
      <c r="B45" s="865" t="s">
        <v>395</v>
      </c>
      <c r="C45" s="866"/>
      <c r="D45" s="171"/>
      <c r="E45" s="171"/>
      <c r="F45" s="171"/>
      <c r="G45" s="171"/>
      <c r="H45" s="171"/>
      <c r="I45" s="171"/>
      <c r="J45" s="171"/>
      <c r="K45" s="171"/>
      <c r="L45" s="171"/>
      <c r="M45" s="171"/>
      <c r="N45" s="171"/>
      <c r="O45" s="171"/>
      <c r="P45" s="171"/>
      <c r="Q45" s="171"/>
      <c r="R45" s="171"/>
      <c r="S45" s="171"/>
      <c r="T45" s="171"/>
    </row>
    <row r="46" spans="2:20" s="172" customFormat="1" ht="10.5" customHeight="1" x14ac:dyDescent="0.2">
      <c r="B46" s="865" t="s">
        <v>396</v>
      </c>
      <c r="C46" s="866"/>
      <c r="D46" s="171"/>
      <c r="E46" s="171"/>
      <c r="F46" s="171"/>
      <c r="G46" s="171"/>
      <c r="H46" s="171"/>
      <c r="I46" s="171"/>
      <c r="J46" s="171"/>
      <c r="K46" s="171"/>
      <c r="L46" s="171"/>
      <c r="M46" s="171"/>
      <c r="N46" s="171"/>
      <c r="O46" s="171"/>
      <c r="P46" s="171"/>
      <c r="Q46" s="171"/>
      <c r="R46" s="171"/>
      <c r="S46" s="171"/>
      <c r="T46" s="171"/>
    </row>
    <row r="47" spans="2:20" s="172" customFormat="1" ht="10.5" customHeight="1" x14ac:dyDescent="0.2">
      <c r="B47" s="865" t="s">
        <v>397</v>
      </c>
      <c r="C47" s="866"/>
      <c r="D47" s="171"/>
      <c r="E47" s="171"/>
      <c r="F47" s="171"/>
      <c r="G47" s="171"/>
      <c r="H47" s="171"/>
      <c r="I47" s="171"/>
      <c r="J47" s="171"/>
      <c r="K47" s="171"/>
      <c r="L47" s="171"/>
      <c r="M47" s="171"/>
      <c r="N47" s="171"/>
      <c r="O47" s="171"/>
      <c r="P47" s="171"/>
      <c r="Q47" s="171"/>
      <c r="R47" s="171"/>
      <c r="S47" s="171"/>
      <c r="T47" s="171"/>
    </row>
    <row r="48" spans="2:20" x14ac:dyDescent="0.25">
      <c r="F48" s="867"/>
      <c r="G48" s="867"/>
      <c r="H48" s="867"/>
    </row>
  </sheetData>
  <sheetProtection algorithmName="SHA-512" hashValue="ixfH+1i0t4KWi5j8Wy0fnomYMRkIu4qX4nLETSpx6q0Ji9mAKN1D9RCb1Buwh+AkOk3ZylJ69EB9qqwJEW5hzQ==" saltValue="kXBK7CHkF9tdVhr6E8Rgwg==" spinCount="100000" sheet="1" selectLockedCells="1" selectUnlockedCells="1"/>
  <mergeCells count="7">
    <mergeCell ref="B1:I1"/>
    <mergeCell ref="B2:I2"/>
    <mergeCell ref="B4:B6"/>
    <mergeCell ref="C4:H4"/>
    <mergeCell ref="C5:E5"/>
    <mergeCell ref="F5:H5"/>
    <mergeCell ref="I5:I6"/>
  </mergeCells>
  <printOptions horizontalCentered="1"/>
  <pageMargins left="0.59055118110236227" right="0.59055118110236227" top="0.70866141732283472" bottom="0.70866141732283472" header="0.39370078740157483" footer="0.39370078740157483"/>
  <pageSetup paperSize="9" firstPageNumber="64" fitToHeight="3" orientation="landscape" useFirstPageNumber="1" r:id="rId1"/>
  <headerFooter alignWithMargins="0">
    <oddHeader>&amp;R&amp;"Times New Roman,Kurzíva"&amp;10T 19</oddHeader>
    <oddFooter>&amp;L&amp;"Times New Roman,Kurzíva"CVTI SR&amp;C&amp;"Times New Roman,Normálne"&amp;P&amp;R&amp;"Times New Roman,Kurzíva"PK na VŠ SR  2024   2. stupeň</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N51"/>
  <sheetViews>
    <sheetView showGridLines="0" showRowColHeaders="0" zoomScaleNormal="100" workbookViewId="0">
      <pane ySplit="4" topLeftCell="A5" activePane="bottomLeft" state="frozen"/>
      <selection activeCell="A5" sqref="A5"/>
      <selection pane="bottomLeft"/>
    </sheetView>
  </sheetViews>
  <sheetFormatPr defaultRowHeight="12.75" x14ac:dyDescent="0.2"/>
  <cols>
    <col min="1" max="1" width="2.7109375" style="113" customWidth="1"/>
    <col min="2" max="2" width="38.85546875" style="113" customWidth="1"/>
    <col min="3" max="3" width="8.7109375" style="113" customWidth="1"/>
    <col min="4" max="4" width="8.140625" style="113" customWidth="1"/>
    <col min="5" max="5" width="7.7109375" style="113" customWidth="1"/>
    <col min="6" max="7" width="8.7109375" style="113" customWidth="1"/>
    <col min="8" max="8" width="8.140625" style="113" customWidth="1"/>
    <col min="9" max="9" width="7.7109375" style="113" customWidth="1"/>
    <col min="10" max="11" width="8.7109375" style="113" customWidth="1"/>
    <col min="12" max="12" width="8.140625" style="113" customWidth="1"/>
    <col min="13" max="13" width="7.7109375" style="113" customWidth="1"/>
    <col min="14" max="14" width="8.7109375" style="113" customWidth="1"/>
    <col min="15" max="16384" width="9.140625" style="113"/>
  </cols>
  <sheetData>
    <row r="1" spans="2:14" ht="38.25" customHeight="1" x14ac:dyDescent="0.2">
      <c r="B1" s="1079" t="s">
        <v>319</v>
      </c>
      <c r="C1" s="1080"/>
      <c r="D1" s="1080"/>
      <c r="E1" s="1080"/>
      <c r="F1" s="1080"/>
      <c r="G1" s="1080"/>
      <c r="H1" s="1080"/>
      <c r="I1" s="1080"/>
      <c r="J1" s="1080"/>
      <c r="K1" s="1080"/>
      <c r="L1" s="1080"/>
      <c r="M1" s="1080"/>
      <c r="N1" s="1009"/>
    </row>
    <row r="2" spans="2:14" ht="20.25" customHeight="1" x14ac:dyDescent="0.2">
      <c r="B2" s="1081" t="s">
        <v>320</v>
      </c>
      <c r="C2" s="1083" t="s">
        <v>321</v>
      </c>
      <c r="D2" s="1074"/>
      <c r="E2" s="1074"/>
      <c r="F2" s="1074"/>
      <c r="G2" s="1083" t="s">
        <v>322</v>
      </c>
      <c r="H2" s="1074"/>
      <c r="I2" s="1074"/>
      <c r="J2" s="1074"/>
      <c r="K2" s="1083" t="s">
        <v>323</v>
      </c>
      <c r="L2" s="1074"/>
      <c r="M2" s="1074"/>
      <c r="N2" s="1074"/>
    </row>
    <row r="3" spans="2:14" ht="18" customHeight="1" x14ac:dyDescent="0.2">
      <c r="B3" s="1082"/>
      <c r="C3" s="1075" t="s">
        <v>324</v>
      </c>
      <c r="D3" s="1077" t="s">
        <v>325</v>
      </c>
      <c r="E3" s="1073" t="s">
        <v>326</v>
      </c>
      <c r="F3" s="1074"/>
      <c r="G3" s="1075" t="s">
        <v>324</v>
      </c>
      <c r="H3" s="1077" t="s">
        <v>327</v>
      </c>
      <c r="I3" s="1073" t="s">
        <v>326</v>
      </c>
      <c r="J3" s="1074"/>
      <c r="K3" s="1075" t="s">
        <v>324</v>
      </c>
      <c r="L3" s="1077" t="s">
        <v>328</v>
      </c>
      <c r="M3" s="1073" t="s">
        <v>326</v>
      </c>
      <c r="N3" s="1074"/>
    </row>
    <row r="4" spans="2:14" ht="47.25" customHeight="1" x14ac:dyDescent="0.2">
      <c r="B4" s="1063"/>
      <c r="C4" s="1076"/>
      <c r="D4" s="1078"/>
      <c r="E4" s="114" t="s">
        <v>329</v>
      </c>
      <c r="F4" s="115" t="s">
        <v>330</v>
      </c>
      <c r="G4" s="1076"/>
      <c r="H4" s="1084"/>
      <c r="I4" s="114" t="s">
        <v>329</v>
      </c>
      <c r="J4" s="115" t="s">
        <v>330</v>
      </c>
      <c r="K4" s="1076"/>
      <c r="L4" s="1078"/>
      <c r="M4" s="114" t="s">
        <v>329</v>
      </c>
      <c r="N4" s="115" t="s">
        <v>330</v>
      </c>
    </row>
    <row r="5" spans="2:14" ht="15" customHeight="1" x14ac:dyDescent="0.2">
      <c r="B5" s="116" t="s">
        <v>331</v>
      </c>
      <c r="C5" s="117">
        <v>17179</v>
      </c>
      <c r="D5" s="118">
        <v>76.320582877959922</v>
      </c>
      <c r="E5" s="117">
        <v>1731</v>
      </c>
      <c r="F5" s="119">
        <v>10.076255893823856</v>
      </c>
      <c r="G5" s="117">
        <v>14954</v>
      </c>
      <c r="H5" s="118">
        <v>77.926003126628459</v>
      </c>
      <c r="I5" s="117">
        <v>1448</v>
      </c>
      <c r="J5" s="119">
        <v>9.6830279523873219</v>
      </c>
      <c r="K5" s="117">
        <v>13029</v>
      </c>
      <c r="L5" s="118">
        <v>78.10682812781009</v>
      </c>
      <c r="M5" s="117">
        <v>1166</v>
      </c>
      <c r="N5" s="119">
        <v>8.9492670197252284</v>
      </c>
    </row>
    <row r="6" spans="2:14" ht="15" customHeight="1" x14ac:dyDescent="0.2">
      <c r="B6" s="120" t="s">
        <v>332</v>
      </c>
      <c r="C6" s="121">
        <v>3072</v>
      </c>
      <c r="D6" s="122">
        <v>13.647874183659869</v>
      </c>
      <c r="E6" s="121">
        <v>443</v>
      </c>
      <c r="F6" s="123">
        <v>14.420572916666666</v>
      </c>
      <c r="G6" s="121">
        <v>2469</v>
      </c>
      <c r="H6" s="122">
        <v>12.86607608129234</v>
      </c>
      <c r="I6" s="121">
        <v>308</v>
      </c>
      <c r="J6" s="123">
        <v>12.474686107735925</v>
      </c>
      <c r="K6" s="121">
        <v>2161</v>
      </c>
      <c r="L6" s="122">
        <v>12.954858821413584</v>
      </c>
      <c r="M6" s="121">
        <v>262</v>
      </c>
      <c r="N6" s="123">
        <v>12.124016658954188</v>
      </c>
    </row>
    <row r="7" spans="2:14" ht="15" customHeight="1" x14ac:dyDescent="0.2">
      <c r="B7" s="120" t="s">
        <v>333</v>
      </c>
      <c r="C7" s="121">
        <v>693</v>
      </c>
      <c r="D7" s="122">
        <v>3.0787684926029586</v>
      </c>
      <c r="E7" s="121">
        <v>619</v>
      </c>
      <c r="F7" s="123">
        <v>89.321789321789325</v>
      </c>
      <c r="G7" s="121">
        <v>341</v>
      </c>
      <c r="H7" s="122">
        <v>1.7769671704012506</v>
      </c>
      <c r="I7" s="121">
        <v>292</v>
      </c>
      <c r="J7" s="123">
        <v>85.630498533724335</v>
      </c>
      <c r="K7" s="121">
        <v>202</v>
      </c>
      <c r="L7" s="122">
        <v>1.2109585756249626</v>
      </c>
      <c r="M7" s="121">
        <v>163</v>
      </c>
      <c r="N7" s="123">
        <v>80.693069306930695</v>
      </c>
    </row>
    <row r="8" spans="2:14" ht="15" customHeight="1" x14ac:dyDescent="0.2">
      <c r="B8" s="120" t="s">
        <v>334</v>
      </c>
      <c r="C8" s="121">
        <v>641</v>
      </c>
      <c r="D8" s="122">
        <v>2.8477497889732994</v>
      </c>
      <c r="E8" s="121">
        <v>28</v>
      </c>
      <c r="F8" s="123">
        <v>4.3681747269890794</v>
      </c>
      <c r="G8" s="121">
        <v>590</v>
      </c>
      <c r="H8" s="122">
        <v>3.0745179781136009</v>
      </c>
      <c r="I8" s="121">
        <v>22</v>
      </c>
      <c r="J8" s="123">
        <v>3.7288135593220337</v>
      </c>
      <c r="K8" s="121">
        <v>556</v>
      </c>
      <c r="L8" s="122">
        <v>3.3331335051855406</v>
      </c>
      <c r="M8" s="121">
        <v>21</v>
      </c>
      <c r="N8" s="123">
        <v>3.7769784172661871</v>
      </c>
    </row>
    <row r="9" spans="2:14" ht="15" customHeight="1" x14ac:dyDescent="0.2">
      <c r="B9" s="120" t="s">
        <v>335</v>
      </c>
      <c r="C9" s="121">
        <v>243</v>
      </c>
      <c r="D9" s="122">
        <v>1.0795681727309077</v>
      </c>
      <c r="E9" s="121">
        <v>30</v>
      </c>
      <c r="F9" s="123">
        <v>12.345679012345679</v>
      </c>
      <c r="G9" s="121">
        <v>237</v>
      </c>
      <c r="H9" s="122">
        <v>1.2350182386659718</v>
      </c>
      <c r="I9" s="121">
        <v>30</v>
      </c>
      <c r="J9" s="123">
        <v>12.658227848101266</v>
      </c>
      <c r="K9" s="121">
        <v>218</v>
      </c>
      <c r="L9" s="122">
        <v>1.3068760865655535</v>
      </c>
      <c r="M9" s="121">
        <v>27</v>
      </c>
      <c r="N9" s="123">
        <v>12.385321100917432</v>
      </c>
    </row>
    <row r="10" spans="2:14" ht="15" customHeight="1" x14ac:dyDescent="0.2">
      <c r="B10" s="120" t="s">
        <v>336</v>
      </c>
      <c r="C10" s="121">
        <v>139</v>
      </c>
      <c r="D10" s="122">
        <v>0.61753076547158914</v>
      </c>
      <c r="E10" s="121">
        <v>5</v>
      </c>
      <c r="F10" s="123">
        <v>3.5971223021582732</v>
      </c>
      <c r="G10" s="121">
        <v>116</v>
      </c>
      <c r="H10" s="122">
        <v>0.60448150078165708</v>
      </c>
      <c r="I10" s="121">
        <v>2</v>
      </c>
      <c r="J10" s="123">
        <v>1.7241379310344827</v>
      </c>
      <c r="K10" s="121">
        <v>101</v>
      </c>
      <c r="L10" s="122">
        <v>0.60547928781248128</v>
      </c>
      <c r="M10" s="121">
        <v>2</v>
      </c>
      <c r="N10" s="123">
        <v>1.9801980198019802</v>
      </c>
    </row>
    <row r="11" spans="2:14" ht="15" customHeight="1" x14ac:dyDescent="0.2">
      <c r="B11" s="120" t="s">
        <v>337</v>
      </c>
      <c r="C11" s="121">
        <v>90</v>
      </c>
      <c r="D11" s="122">
        <v>0.39984006397441024</v>
      </c>
      <c r="E11" s="121">
        <v>11</v>
      </c>
      <c r="F11" s="123">
        <v>12.222222222222221</v>
      </c>
      <c r="G11" s="121">
        <v>74</v>
      </c>
      <c r="H11" s="122">
        <v>0.38561750911933301</v>
      </c>
      <c r="I11" s="121">
        <v>3</v>
      </c>
      <c r="J11" s="123">
        <v>4.0540540540540544</v>
      </c>
      <c r="K11" s="121">
        <v>64</v>
      </c>
      <c r="L11" s="122">
        <v>0.38367004376236435</v>
      </c>
      <c r="M11" s="121">
        <v>2</v>
      </c>
      <c r="N11" s="123">
        <v>3.125</v>
      </c>
    </row>
    <row r="12" spans="2:14" ht="15" customHeight="1" x14ac:dyDescent="0.2">
      <c r="B12" s="120" t="s">
        <v>338</v>
      </c>
      <c r="C12" s="121">
        <v>87</v>
      </c>
      <c r="D12" s="122">
        <v>0.38651206184192988</v>
      </c>
      <c r="E12" s="121">
        <v>25</v>
      </c>
      <c r="F12" s="123">
        <v>28.735632183908045</v>
      </c>
      <c r="G12" s="121">
        <v>66</v>
      </c>
      <c r="H12" s="122">
        <v>0.34392912975508078</v>
      </c>
      <c r="I12" s="121">
        <v>15</v>
      </c>
      <c r="J12" s="123">
        <v>22.727272727272727</v>
      </c>
      <c r="K12" s="121">
        <v>60</v>
      </c>
      <c r="L12" s="122">
        <v>0.35969066602721661</v>
      </c>
      <c r="M12" s="121">
        <v>14</v>
      </c>
      <c r="N12" s="123">
        <v>23.333333333333332</v>
      </c>
    </row>
    <row r="13" spans="2:14" ht="15" customHeight="1" x14ac:dyDescent="0.2">
      <c r="B13" s="120" t="s">
        <v>339</v>
      </c>
      <c r="C13" s="121">
        <v>54</v>
      </c>
      <c r="D13" s="122">
        <v>0.23990403838464613</v>
      </c>
      <c r="E13" s="121">
        <v>9</v>
      </c>
      <c r="F13" s="123">
        <v>16.666666666666668</v>
      </c>
      <c r="G13" s="121">
        <v>48</v>
      </c>
      <c r="H13" s="122">
        <v>0.25013027618551331</v>
      </c>
      <c r="I13" s="121">
        <v>7</v>
      </c>
      <c r="J13" s="123">
        <v>14.583333333333334</v>
      </c>
      <c r="K13" s="121">
        <v>43</v>
      </c>
      <c r="L13" s="122">
        <v>0.25777831065283857</v>
      </c>
      <c r="M13" s="121">
        <v>5</v>
      </c>
      <c r="N13" s="123">
        <v>11.627906976744185</v>
      </c>
    </row>
    <row r="14" spans="2:14" ht="15" customHeight="1" x14ac:dyDescent="0.2">
      <c r="B14" s="120" t="s">
        <v>340</v>
      </c>
      <c r="C14" s="121">
        <v>37</v>
      </c>
      <c r="D14" s="122">
        <v>0.16437869296725754</v>
      </c>
      <c r="E14" s="121">
        <v>21</v>
      </c>
      <c r="F14" s="123">
        <v>56.756756756756758</v>
      </c>
      <c r="G14" s="121">
        <v>35</v>
      </c>
      <c r="H14" s="122">
        <v>0.18238665971860343</v>
      </c>
      <c r="I14" s="121">
        <v>20</v>
      </c>
      <c r="J14" s="123">
        <v>57.142857142857146</v>
      </c>
      <c r="K14" s="121">
        <v>29</v>
      </c>
      <c r="L14" s="122">
        <v>0.17385048857982136</v>
      </c>
      <c r="M14" s="121">
        <v>17</v>
      </c>
      <c r="N14" s="123">
        <v>58.620689655172413</v>
      </c>
    </row>
    <row r="15" spans="2:14" ht="15" customHeight="1" x14ac:dyDescent="0.2">
      <c r="B15" s="120" t="s">
        <v>341</v>
      </c>
      <c r="C15" s="121">
        <v>29</v>
      </c>
      <c r="D15" s="122">
        <v>0.12883735394730997</v>
      </c>
      <c r="E15" s="121">
        <v>29</v>
      </c>
      <c r="F15" s="123">
        <v>100</v>
      </c>
      <c r="G15" s="121">
        <v>29</v>
      </c>
      <c r="H15" s="122">
        <v>0.15112037519541427</v>
      </c>
      <c r="I15" s="121">
        <v>29</v>
      </c>
      <c r="J15" s="123">
        <v>100</v>
      </c>
      <c r="K15" s="121">
        <v>27</v>
      </c>
      <c r="L15" s="122">
        <v>0.16186079971224746</v>
      </c>
      <c r="M15" s="121">
        <v>27</v>
      </c>
      <c r="N15" s="123">
        <v>100</v>
      </c>
    </row>
    <row r="16" spans="2:14" ht="15" customHeight="1" x14ac:dyDescent="0.2">
      <c r="B16" s="120" t="s">
        <v>342</v>
      </c>
      <c r="C16" s="121">
        <v>29</v>
      </c>
      <c r="D16" s="122">
        <v>0.12883735394730997</v>
      </c>
      <c r="E16" s="121">
        <v>0</v>
      </c>
      <c r="F16" s="123">
        <v>0</v>
      </c>
      <c r="G16" s="121">
        <v>29</v>
      </c>
      <c r="H16" s="122">
        <v>0.15112037519541427</v>
      </c>
      <c r="I16" s="121">
        <v>0</v>
      </c>
      <c r="J16" s="123">
        <v>0</v>
      </c>
      <c r="K16" s="121">
        <v>26</v>
      </c>
      <c r="L16" s="122">
        <v>0.15586595527846053</v>
      </c>
      <c r="M16" s="121">
        <v>0</v>
      </c>
      <c r="N16" s="123">
        <v>0</v>
      </c>
    </row>
    <row r="17" spans="2:14" ht="15" customHeight="1" x14ac:dyDescent="0.2">
      <c r="B17" s="120" t="s">
        <v>343</v>
      </c>
      <c r="C17" s="121">
        <v>28</v>
      </c>
      <c r="D17" s="122">
        <v>0.12439468656981652</v>
      </c>
      <c r="E17" s="121">
        <v>3</v>
      </c>
      <c r="F17" s="123">
        <v>10.714285714285714</v>
      </c>
      <c r="G17" s="121">
        <v>23</v>
      </c>
      <c r="H17" s="122">
        <v>0.11985409067222512</v>
      </c>
      <c r="I17" s="121">
        <v>2</v>
      </c>
      <c r="J17" s="123">
        <v>8.695652173913043</v>
      </c>
      <c r="K17" s="121">
        <v>22</v>
      </c>
      <c r="L17" s="122">
        <v>0.13188657754331276</v>
      </c>
      <c r="M17" s="121">
        <v>2</v>
      </c>
      <c r="N17" s="123">
        <v>9.0909090909090917</v>
      </c>
    </row>
    <row r="18" spans="2:14" ht="15" customHeight="1" x14ac:dyDescent="0.2">
      <c r="B18" s="120" t="s">
        <v>344</v>
      </c>
      <c r="C18" s="121">
        <v>23</v>
      </c>
      <c r="D18" s="122">
        <v>0.10218134968234928</v>
      </c>
      <c r="E18" s="121">
        <v>1</v>
      </c>
      <c r="F18" s="123">
        <v>4.3478260869565215</v>
      </c>
      <c r="G18" s="121">
        <v>22</v>
      </c>
      <c r="H18" s="122">
        <v>0.1146430432516936</v>
      </c>
      <c r="I18" s="121">
        <v>1</v>
      </c>
      <c r="J18" s="123">
        <v>4.5454545454545459</v>
      </c>
      <c r="K18" s="121">
        <v>19</v>
      </c>
      <c r="L18" s="122">
        <v>0.11390204424195192</v>
      </c>
      <c r="M18" s="121">
        <v>1</v>
      </c>
      <c r="N18" s="123">
        <v>5.2631578947368425</v>
      </c>
    </row>
    <row r="19" spans="2:14" ht="15" customHeight="1" x14ac:dyDescent="0.2">
      <c r="B19" s="120" t="s">
        <v>345</v>
      </c>
      <c r="C19" s="121">
        <v>18</v>
      </c>
      <c r="D19" s="122">
        <v>7.9968012794882054E-2</v>
      </c>
      <c r="E19" s="121">
        <v>0</v>
      </c>
      <c r="F19" s="123">
        <v>0</v>
      </c>
      <c r="G19" s="121">
        <v>18</v>
      </c>
      <c r="H19" s="122">
        <v>9.3798853569567478E-2</v>
      </c>
      <c r="I19" s="121">
        <v>0</v>
      </c>
      <c r="J19" s="123">
        <v>0</v>
      </c>
      <c r="K19" s="121">
        <v>17</v>
      </c>
      <c r="L19" s="122">
        <v>0.10191235537437804</v>
      </c>
      <c r="M19" s="121">
        <v>0</v>
      </c>
      <c r="N19" s="123">
        <v>0</v>
      </c>
    </row>
    <row r="20" spans="2:14" ht="15" customHeight="1" x14ac:dyDescent="0.2">
      <c r="B20" s="120" t="s">
        <v>346</v>
      </c>
      <c r="C20" s="121">
        <v>16</v>
      </c>
      <c r="D20" s="122">
        <v>7.1082678039895153E-2</v>
      </c>
      <c r="E20" s="121">
        <v>11</v>
      </c>
      <c r="F20" s="123">
        <v>68.75</v>
      </c>
      <c r="G20" s="121">
        <v>12</v>
      </c>
      <c r="H20" s="122">
        <v>6.2532569046378328E-2</v>
      </c>
      <c r="I20" s="121">
        <v>7</v>
      </c>
      <c r="J20" s="123">
        <v>58.333333333333336</v>
      </c>
      <c r="K20" s="121">
        <v>7</v>
      </c>
      <c r="L20" s="122">
        <v>4.1963911036508601E-2</v>
      </c>
      <c r="M20" s="121">
        <v>3</v>
      </c>
      <c r="N20" s="123">
        <v>42.857142857142854</v>
      </c>
    </row>
    <row r="21" spans="2:14" ht="15" customHeight="1" x14ac:dyDescent="0.2">
      <c r="B21" s="120" t="s">
        <v>347</v>
      </c>
      <c r="C21" s="121">
        <v>15</v>
      </c>
      <c r="D21" s="122">
        <v>6.6640010662401702E-2</v>
      </c>
      <c r="E21" s="121">
        <v>0</v>
      </c>
      <c r="F21" s="123">
        <v>0</v>
      </c>
      <c r="G21" s="121">
        <v>15</v>
      </c>
      <c r="H21" s="122">
        <v>7.8165711307972896E-2</v>
      </c>
      <c r="I21" s="121">
        <v>0</v>
      </c>
      <c r="J21" s="123">
        <v>0</v>
      </c>
      <c r="K21" s="121">
        <v>13</v>
      </c>
      <c r="L21" s="122">
        <v>7.7932977639230266E-2</v>
      </c>
      <c r="M21" s="121">
        <v>0</v>
      </c>
      <c r="N21" s="123">
        <v>0</v>
      </c>
    </row>
    <row r="22" spans="2:14" ht="15" customHeight="1" x14ac:dyDescent="0.2">
      <c r="B22" s="120" t="s">
        <v>348</v>
      </c>
      <c r="C22" s="121">
        <v>12</v>
      </c>
      <c r="D22" s="122">
        <v>5.3312008529921365E-2</v>
      </c>
      <c r="E22" s="121">
        <v>2</v>
      </c>
      <c r="F22" s="123">
        <v>16.666666666666668</v>
      </c>
      <c r="G22" s="121">
        <v>12</v>
      </c>
      <c r="H22" s="122">
        <v>6.2532569046378328E-2</v>
      </c>
      <c r="I22" s="121">
        <v>2</v>
      </c>
      <c r="J22" s="123">
        <v>16.666666666666668</v>
      </c>
      <c r="K22" s="121">
        <v>7</v>
      </c>
      <c r="L22" s="122">
        <v>4.1963911036508601E-2</v>
      </c>
      <c r="M22" s="121">
        <v>0</v>
      </c>
      <c r="N22" s="123">
        <v>0</v>
      </c>
    </row>
    <row r="23" spans="2:14" ht="15" customHeight="1" x14ac:dyDescent="0.2">
      <c r="B23" s="120" t="s">
        <v>349</v>
      </c>
      <c r="C23" s="121">
        <v>11</v>
      </c>
      <c r="D23" s="122">
        <v>4.8869341152427921E-2</v>
      </c>
      <c r="E23" s="121">
        <v>0</v>
      </c>
      <c r="F23" s="123">
        <v>0</v>
      </c>
      <c r="G23" s="121">
        <v>11</v>
      </c>
      <c r="H23" s="122">
        <v>5.7321521625846798E-2</v>
      </c>
      <c r="I23" s="121">
        <v>0</v>
      </c>
      <c r="J23" s="123">
        <v>0</v>
      </c>
      <c r="K23" s="121">
        <v>10</v>
      </c>
      <c r="L23" s="122">
        <v>5.994844433786943E-2</v>
      </c>
      <c r="M23" s="121">
        <v>0</v>
      </c>
      <c r="N23" s="123">
        <v>0</v>
      </c>
    </row>
    <row r="24" spans="2:14" ht="15" customHeight="1" x14ac:dyDescent="0.2">
      <c r="B24" s="120" t="s">
        <v>350</v>
      </c>
      <c r="C24" s="121">
        <v>11</v>
      </c>
      <c r="D24" s="122">
        <v>4.8869341152427921E-2</v>
      </c>
      <c r="E24" s="121">
        <v>1</v>
      </c>
      <c r="F24" s="123">
        <v>9.0909090909090917</v>
      </c>
      <c r="G24" s="121">
        <v>10</v>
      </c>
      <c r="H24" s="122">
        <v>5.2110474205315269E-2</v>
      </c>
      <c r="I24" s="121">
        <v>1</v>
      </c>
      <c r="J24" s="123">
        <v>10</v>
      </c>
      <c r="K24" s="121">
        <v>10</v>
      </c>
      <c r="L24" s="122">
        <v>5.994844433786943E-2</v>
      </c>
      <c r="M24" s="121">
        <v>1</v>
      </c>
      <c r="N24" s="123">
        <v>10</v>
      </c>
    </row>
    <row r="25" spans="2:14" ht="15" customHeight="1" x14ac:dyDescent="0.2">
      <c r="B25" s="120" t="s">
        <v>351</v>
      </c>
      <c r="C25" s="121">
        <v>8</v>
      </c>
      <c r="D25" s="122">
        <v>3.5541339019947576E-2</v>
      </c>
      <c r="E25" s="121">
        <v>0</v>
      </c>
      <c r="F25" s="123">
        <v>0</v>
      </c>
      <c r="G25" s="121">
        <v>8</v>
      </c>
      <c r="H25" s="122">
        <v>4.1688379364252216E-2</v>
      </c>
      <c r="I25" s="121">
        <v>0</v>
      </c>
      <c r="J25" s="123">
        <v>0</v>
      </c>
      <c r="K25" s="121">
        <v>8</v>
      </c>
      <c r="L25" s="122">
        <v>4.7958755470295544E-2</v>
      </c>
      <c r="M25" s="121">
        <v>0</v>
      </c>
      <c r="N25" s="123">
        <v>0</v>
      </c>
    </row>
    <row r="26" spans="2:14" ht="15" customHeight="1" x14ac:dyDescent="0.2">
      <c r="B26" s="120" t="s">
        <v>352</v>
      </c>
      <c r="C26" s="121">
        <v>8</v>
      </c>
      <c r="D26" s="122">
        <v>3.5541339019947576E-2</v>
      </c>
      <c r="E26" s="121">
        <v>0</v>
      </c>
      <c r="F26" s="123">
        <v>0</v>
      </c>
      <c r="G26" s="121">
        <v>8</v>
      </c>
      <c r="H26" s="122">
        <v>4.1688379364252216E-2</v>
      </c>
      <c r="I26" s="121">
        <v>0</v>
      </c>
      <c r="J26" s="123">
        <v>0</v>
      </c>
      <c r="K26" s="121">
        <v>7</v>
      </c>
      <c r="L26" s="122">
        <v>4.1963911036508601E-2</v>
      </c>
      <c r="M26" s="121">
        <v>0</v>
      </c>
      <c r="N26" s="123">
        <v>0</v>
      </c>
    </row>
    <row r="27" spans="2:14" ht="15" customHeight="1" x14ac:dyDescent="0.2">
      <c r="B27" s="120" t="s">
        <v>353</v>
      </c>
      <c r="C27" s="121">
        <v>8</v>
      </c>
      <c r="D27" s="122">
        <v>3.5541339019947576E-2</v>
      </c>
      <c r="E27" s="121">
        <v>5</v>
      </c>
      <c r="F27" s="123">
        <v>62.5</v>
      </c>
      <c r="G27" s="121">
        <v>8</v>
      </c>
      <c r="H27" s="122">
        <v>4.1688379364252216E-2</v>
      </c>
      <c r="I27" s="121">
        <v>5</v>
      </c>
      <c r="J27" s="123">
        <v>62.5</v>
      </c>
      <c r="K27" s="121">
        <v>4</v>
      </c>
      <c r="L27" s="122">
        <v>2.3979377735147772E-2</v>
      </c>
      <c r="M27" s="121">
        <v>2</v>
      </c>
      <c r="N27" s="123">
        <v>50</v>
      </c>
    </row>
    <row r="28" spans="2:14" ht="15" customHeight="1" x14ac:dyDescent="0.2">
      <c r="B28" s="120" t="s">
        <v>354</v>
      </c>
      <c r="C28" s="121">
        <v>8</v>
      </c>
      <c r="D28" s="122">
        <v>3.5541339019947576E-2</v>
      </c>
      <c r="E28" s="121">
        <v>8</v>
      </c>
      <c r="F28" s="123">
        <v>100</v>
      </c>
      <c r="G28" s="121">
        <v>8</v>
      </c>
      <c r="H28" s="122">
        <v>4.1688379364252216E-2</v>
      </c>
      <c r="I28" s="121">
        <v>8</v>
      </c>
      <c r="J28" s="123">
        <v>100</v>
      </c>
      <c r="K28" s="121">
        <v>4</v>
      </c>
      <c r="L28" s="122">
        <v>2.3979377735147772E-2</v>
      </c>
      <c r="M28" s="121">
        <v>4</v>
      </c>
      <c r="N28" s="123">
        <v>100</v>
      </c>
    </row>
    <row r="29" spans="2:14" ht="15" customHeight="1" x14ac:dyDescent="0.2">
      <c r="B29" s="120" t="s">
        <v>355</v>
      </c>
      <c r="C29" s="121">
        <v>7</v>
      </c>
      <c r="D29" s="122">
        <v>3.1098671642454129E-2</v>
      </c>
      <c r="E29" s="121">
        <v>0</v>
      </c>
      <c r="F29" s="123">
        <v>0</v>
      </c>
      <c r="G29" s="121">
        <v>7</v>
      </c>
      <c r="H29" s="122">
        <v>3.6477331943720687E-2</v>
      </c>
      <c r="I29" s="121">
        <v>0</v>
      </c>
      <c r="J29" s="123">
        <v>0</v>
      </c>
      <c r="K29" s="121">
        <v>7</v>
      </c>
      <c r="L29" s="122">
        <v>4.1963911036508601E-2</v>
      </c>
      <c r="M29" s="121">
        <v>0</v>
      </c>
      <c r="N29" s="123">
        <v>0</v>
      </c>
    </row>
    <row r="30" spans="2:14" ht="15" customHeight="1" x14ac:dyDescent="0.2">
      <c r="B30" s="120" t="s">
        <v>356</v>
      </c>
      <c r="C30" s="121">
        <v>7</v>
      </c>
      <c r="D30" s="122">
        <v>3.1098671642454129E-2</v>
      </c>
      <c r="E30" s="121">
        <v>3</v>
      </c>
      <c r="F30" s="123">
        <v>42.857142857142854</v>
      </c>
      <c r="G30" s="121">
        <v>6</v>
      </c>
      <c r="H30" s="122">
        <v>3.1266284523189164E-2</v>
      </c>
      <c r="I30" s="121">
        <v>2</v>
      </c>
      <c r="J30" s="123">
        <v>33.333333333333336</v>
      </c>
      <c r="K30" s="121">
        <v>5</v>
      </c>
      <c r="L30" s="122">
        <v>2.9974222168934715E-2</v>
      </c>
      <c r="M30" s="121">
        <v>1</v>
      </c>
      <c r="N30" s="123">
        <v>20</v>
      </c>
    </row>
    <row r="31" spans="2:14" ht="15" customHeight="1" x14ac:dyDescent="0.2">
      <c r="B31" s="116" t="s">
        <v>357</v>
      </c>
      <c r="C31" s="124">
        <v>5</v>
      </c>
      <c r="D31" s="125">
        <v>2.2213336887467235E-2</v>
      </c>
      <c r="E31" s="124">
        <v>4</v>
      </c>
      <c r="F31" s="126">
        <v>80</v>
      </c>
      <c r="G31" s="124">
        <v>5</v>
      </c>
      <c r="H31" s="125">
        <v>2.6055237102657634E-2</v>
      </c>
      <c r="I31" s="124">
        <v>4</v>
      </c>
      <c r="J31" s="126">
        <v>80</v>
      </c>
      <c r="K31" s="124">
        <v>4</v>
      </c>
      <c r="L31" s="125">
        <v>2.3979377735147772E-2</v>
      </c>
      <c r="M31" s="124">
        <v>3</v>
      </c>
      <c r="N31" s="126">
        <v>75</v>
      </c>
    </row>
    <row r="32" spans="2:14" ht="15" customHeight="1" x14ac:dyDescent="0.2">
      <c r="B32" s="120" t="s">
        <v>358</v>
      </c>
      <c r="C32" s="121">
        <v>4</v>
      </c>
      <c r="D32" s="122">
        <v>1.7770669509973788E-2</v>
      </c>
      <c r="E32" s="121">
        <v>1</v>
      </c>
      <c r="F32" s="123">
        <v>25</v>
      </c>
      <c r="G32" s="121">
        <v>4</v>
      </c>
      <c r="H32" s="122">
        <v>2.0844189682126108E-2</v>
      </c>
      <c r="I32" s="121">
        <v>1</v>
      </c>
      <c r="J32" s="123">
        <v>25</v>
      </c>
      <c r="K32" s="121">
        <v>4</v>
      </c>
      <c r="L32" s="122">
        <v>2.3979377735147772E-2</v>
      </c>
      <c r="M32" s="121">
        <v>1</v>
      </c>
      <c r="N32" s="123">
        <v>25</v>
      </c>
    </row>
    <row r="33" spans="2:14" ht="15" customHeight="1" x14ac:dyDescent="0.2">
      <c r="B33" s="116" t="s">
        <v>359</v>
      </c>
      <c r="C33" s="124">
        <v>3</v>
      </c>
      <c r="D33" s="125">
        <v>1.3328002132480341E-2</v>
      </c>
      <c r="E33" s="124">
        <v>0</v>
      </c>
      <c r="F33" s="126">
        <v>0</v>
      </c>
      <c r="G33" s="124">
        <v>3</v>
      </c>
      <c r="H33" s="125">
        <v>1.5633142261594582E-2</v>
      </c>
      <c r="I33" s="124">
        <v>0</v>
      </c>
      <c r="J33" s="126">
        <v>0</v>
      </c>
      <c r="K33" s="124">
        <v>3</v>
      </c>
      <c r="L33" s="125">
        <v>1.7984533301360829E-2</v>
      </c>
      <c r="M33" s="124">
        <v>0</v>
      </c>
      <c r="N33" s="126">
        <v>0</v>
      </c>
    </row>
    <row r="34" spans="2:14" ht="15" customHeight="1" x14ac:dyDescent="0.2">
      <c r="B34" s="116" t="s">
        <v>360</v>
      </c>
      <c r="C34" s="124">
        <v>3</v>
      </c>
      <c r="D34" s="125">
        <v>1.3328002132480341E-2</v>
      </c>
      <c r="E34" s="124">
        <v>0</v>
      </c>
      <c r="F34" s="126">
        <v>0</v>
      </c>
      <c r="G34" s="124">
        <v>3</v>
      </c>
      <c r="H34" s="125">
        <v>1.5633142261594582E-2</v>
      </c>
      <c r="I34" s="124">
        <v>0</v>
      </c>
      <c r="J34" s="126">
        <v>0</v>
      </c>
      <c r="K34" s="124">
        <v>2</v>
      </c>
      <c r="L34" s="125">
        <v>1.1989688867573886E-2</v>
      </c>
      <c r="M34" s="124">
        <v>0</v>
      </c>
      <c r="N34" s="126">
        <v>0</v>
      </c>
    </row>
    <row r="35" spans="2:14" ht="15" customHeight="1" x14ac:dyDescent="0.2">
      <c r="B35" s="120" t="s">
        <v>361</v>
      </c>
      <c r="C35" s="121">
        <v>3</v>
      </c>
      <c r="D35" s="122">
        <v>1.3328002132480341E-2</v>
      </c>
      <c r="E35" s="121">
        <v>0</v>
      </c>
      <c r="F35" s="123">
        <v>0</v>
      </c>
      <c r="G35" s="121">
        <v>2</v>
      </c>
      <c r="H35" s="122">
        <v>1.0422094841063054E-2</v>
      </c>
      <c r="I35" s="121">
        <v>0</v>
      </c>
      <c r="J35" s="123">
        <v>0</v>
      </c>
      <c r="K35" s="121">
        <v>0</v>
      </c>
      <c r="L35" s="122">
        <v>0</v>
      </c>
      <c r="M35" s="121">
        <v>0</v>
      </c>
      <c r="N35" s="123"/>
    </row>
    <row r="36" spans="2:14" ht="15" customHeight="1" x14ac:dyDescent="0.2">
      <c r="B36" s="120" t="s">
        <v>362</v>
      </c>
      <c r="C36" s="121">
        <v>2</v>
      </c>
      <c r="D36" s="122">
        <v>8.8853347549868941E-3</v>
      </c>
      <c r="E36" s="121">
        <v>0</v>
      </c>
      <c r="F36" s="123">
        <v>0</v>
      </c>
      <c r="G36" s="121">
        <v>2</v>
      </c>
      <c r="H36" s="122">
        <v>1.0422094841063054E-2</v>
      </c>
      <c r="I36" s="121">
        <v>0</v>
      </c>
      <c r="J36" s="123">
        <v>0</v>
      </c>
      <c r="K36" s="121">
        <v>2</v>
      </c>
      <c r="L36" s="122">
        <v>1.1989688867573886E-2</v>
      </c>
      <c r="M36" s="121">
        <v>0</v>
      </c>
      <c r="N36" s="123">
        <v>0</v>
      </c>
    </row>
    <row r="37" spans="2:14" ht="15" customHeight="1" x14ac:dyDescent="0.2">
      <c r="B37" s="120" t="s">
        <v>363</v>
      </c>
      <c r="C37" s="121">
        <v>2</v>
      </c>
      <c r="D37" s="122">
        <v>8.8853347549868941E-3</v>
      </c>
      <c r="E37" s="121">
        <v>0</v>
      </c>
      <c r="F37" s="123">
        <v>0</v>
      </c>
      <c r="G37" s="121">
        <v>2</v>
      </c>
      <c r="H37" s="122">
        <v>1.0422094841063054E-2</v>
      </c>
      <c r="I37" s="121">
        <v>0</v>
      </c>
      <c r="J37" s="123">
        <v>0</v>
      </c>
      <c r="K37" s="121">
        <v>2</v>
      </c>
      <c r="L37" s="122">
        <v>1.1989688867573886E-2</v>
      </c>
      <c r="M37" s="121">
        <v>0</v>
      </c>
      <c r="N37" s="123">
        <v>0</v>
      </c>
    </row>
    <row r="38" spans="2:14" ht="15" customHeight="1" x14ac:dyDescent="0.2">
      <c r="B38" s="120" t="s">
        <v>364</v>
      </c>
      <c r="C38" s="121">
        <v>2</v>
      </c>
      <c r="D38" s="122">
        <v>8.8853347549868941E-3</v>
      </c>
      <c r="E38" s="121">
        <v>0</v>
      </c>
      <c r="F38" s="123">
        <v>0</v>
      </c>
      <c r="G38" s="121">
        <v>2</v>
      </c>
      <c r="H38" s="122">
        <v>1.0422094841063054E-2</v>
      </c>
      <c r="I38" s="121">
        <v>0</v>
      </c>
      <c r="J38" s="123">
        <v>0</v>
      </c>
      <c r="K38" s="121">
        <v>1</v>
      </c>
      <c r="L38" s="122">
        <v>5.994844433786943E-3</v>
      </c>
      <c r="M38" s="121">
        <v>0</v>
      </c>
      <c r="N38" s="123">
        <v>0</v>
      </c>
    </row>
    <row r="39" spans="2:14" ht="15" customHeight="1" x14ac:dyDescent="0.2">
      <c r="B39" s="120" t="s">
        <v>365</v>
      </c>
      <c r="C39" s="121">
        <v>2</v>
      </c>
      <c r="D39" s="122">
        <v>8.8853347549868941E-3</v>
      </c>
      <c r="E39" s="121">
        <v>0</v>
      </c>
      <c r="F39" s="123">
        <v>0</v>
      </c>
      <c r="G39" s="121">
        <v>2</v>
      </c>
      <c r="H39" s="122">
        <v>1.0422094841063054E-2</v>
      </c>
      <c r="I39" s="121">
        <v>0</v>
      </c>
      <c r="J39" s="123">
        <v>0</v>
      </c>
      <c r="K39" s="121">
        <v>1</v>
      </c>
      <c r="L39" s="122">
        <v>5.994844433786943E-3</v>
      </c>
      <c r="M39" s="121">
        <v>0</v>
      </c>
      <c r="N39" s="123">
        <v>0</v>
      </c>
    </row>
    <row r="40" spans="2:14" ht="15" customHeight="1" x14ac:dyDescent="0.2">
      <c r="B40" s="120" t="s">
        <v>366</v>
      </c>
      <c r="C40" s="121">
        <v>2</v>
      </c>
      <c r="D40" s="122">
        <v>8.8853347549868941E-3</v>
      </c>
      <c r="E40" s="121">
        <v>2</v>
      </c>
      <c r="F40" s="123">
        <v>100</v>
      </c>
      <c r="G40" s="121">
        <v>2</v>
      </c>
      <c r="H40" s="122">
        <v>1.0422094841063054E-2</v>
      </c>
      <c r="I40" s="121">
        <v>2</v>
      </c>
      <c r="J40" s="123">
        <v>100</v>
      </c>
      <c r="K40" s="121">
        <v>0</v>
      </c>
      <c r="L40" s="122">
        <v>0</v>
      </c>
      <c r="M40" s="121">
        <v>0</v>
      </c>
      <c r="N40" s="123"/>
    </row>
    <row r="41" spans="2:14" ht="15" customHeight="1" x14ac:dyDescent="0.2">
      <c r="B41" s="120" t="s">
        <v>367</v>
      </c>
      <c r="C41" s="121">
        <v>1</v>
      </c>
      <c r="D41" s="122">
        <v>4.4426673774934471E-3</v>
      </c>
      <c r="E41" s="121">
        <v>0</v>
      </c>
      <c r="F41" s="123">
        <v>0</v>
      </c>
      <c r="G41" s="121">
        <v>1</v>
      </c>
      <c r="H41" s="122">
        <v>5.211047420531527E-3</v>
      </c>
      <c r="I41" s="121">
        <v>0</v>
      </c>
      <c r="J41" s="123">
        <v>0</v>
      </c>
      <c r="K41" s="121">
        <v>1</v>
      </c>
      <c r="L41" s="122">
        <v>5.994844433786943E-3</v>
      </c>
      <c r="M41" s="121">
        <v>0</v>
      </c>
      <c r="N41" s="123">
        <v>0</v>
      </c>
    </row>
    <row r="42" spans="2:14" ht="15" customHeight="1" x14ac:dyDescent="0.2">
      <c r="B42" s="120" t="s">
        <v>368</v>
      </c>
      <c r="C42" s="121">
        <v>1</v>
      </c>
      <c r="D42" s="122">
        <v>4.4426673774934471E-3</v>
      </c>
      <c r="E42" s="121">
        <v>0</v>
      </c>
      <c r="F42" s="123">
        <v>0</v>
      </c>
      <c r="G42" s="121">
        <v>1</v>
      </c>
      <c r="H42" s="122">
        <v>5.211047420531527E-3</v>
      </c>
      <c r="I42" s="121">
        <v>0</v>
      </c>
      <c r="J42" s="123">
        <v>0</v>
      </c>
      <c r="K42" s="121">
        <v>1</v>
      </c>
      <c r="L42" s="122">
        <v>5.994844433786943E-3</v>
      </c>
      <c r="M42" s="121">
        <v>0</v>
      </c>
      <c r="N42" s="123">
        <v>0</v>
      </c>
    </row>
    <row r="43" spans="2:14" ht="15" customHeight="1" x14ac:dyDescent="0.2">
      <c r="B43" s="120" t="s">
        <v>369</v>
      </c>
      <c r="C43" s="121">
        <v>1</v>
      </c>
      <c r="D43" s="122">
        <v>4.4426673774934471E-3</v>
      </c>
      <c r="E43" s="121">
        <v>0</v>
      </c>
      <c r="F43" s="123">
        <v>0</v>
      </c>
      <c r="G43" s="121">
        <v>1</v>
      </c>
      <c r="H43" s="122">
        <v>5.211047420531527E-3</v>
      </c>
      <c r="I43" s="121">
        <v>0</v>
      </c>
      <c r="J43" s="123">
        <v>0</v>
      </c>
      <c r="K43" s="121">
        <v>1</v>
      </c>
      <c r="L43" s="122">
        <v>5.994844433786943E-3</v>
      </c>
      <c r="M43" s="121">
        <v>0</v>
      </c>
      <c r="N43" s="123">
        <v>0</v>
      </c>
    </row>
    <row r="44" spans="2:14" ht="15" customHeight="1" x14ac:dyDescent="0.2">
      <c r="B44" s="120" t="s">
        <v>370</v>
      </c>
      <c r="C44" s="121">
        <v>1</v>
      </c>
      <c r="D44" s="122">
        <v>4.4426673774934471E-3</v>
      </c>
      <c r="E44" s="121">
        <v>0</v>
      </c>
      <c r="F44" s="123">
        <v>0</v>
      </c>
      <c r="G44" s="121">
        <v>1</v>
      </c>
      <c r="H44" s="122">
        <v>5.211047420531527E-3</v>
      </c>
      <c r="I44" s="121">
        <v>0</v>
      </c>
      <c r="J44" s="123">
        <v>0</v>
      </c>
      <c r="K44" s="121">
        <v>1</v>
      </c>
      <c r="L44" s="122">
        <v>5.994844433786943E-3</v>
      </c>
      <c r="M44" s="121">
        <v>0</v>
      </c>
      <c r="N44" s="123">
        <v>0</v>
      </c>
    </row>
    <row r="45" spans="2:14" ht="15" customHeight="1" x14ac:dyDescent="0.2">
      <c r="B45" s="120" t="s">
        <v>371</v>
      </c>
      <c r="C45" s="121">
        <v>1</v>
      </c>
      <c r="D45" s="122">
        <v>4.4426673774934471E-3</v>
      </c>
      <c r="E45" s="121">
        <v>0</v>
      </c>
      <c r="F45" s="123">
        <v>0</v>
      </c>
      <c r="G45" s="121">
        <v>1</v>
      </c>
      <c r="H45" s="122">
        <v>5.211047420531527E-3</v>
      </c>
      <c r="I45" s="121">
        <v>0</v>
      </c>
      <c r="J45" s="123">
        <v>0</v>
      </c>
      <c r="K45" s="121">
        <v>1</v>
      </c>
      <c r="L45" s="122">
        <v>5.994844433786943E-3</v>
      </c>
      <c r="M45" s="121">
        <v>0</v>
      </c>
      <c r="N45" s="123">
        <v>0</v>
      </c>
    </row>
    <row r="46" spans="2:14" ht="15" customHeight="1" x14ac:dyDescent="0.2">
      <c r="B46" s="120" t="s">
        <v>372</v>
      </c>
      <c r="C46" s="121">
        <v>1</v>
      </c>
      <c r="D46" s="122">
        <v>4.4426673774934471E-3</v>
      </c>
      <c r="E46" s="121">
        <v>1</v>
      </c>
      <c r="F46" s="123">
        <v>100</v>
      </c>
      <c r="G46" s="121">
        <v>1</v>
      </c>
      <c r="H46" s="122">
        <v>5.211047420531527E-3</v>
      </c>
      <c r="I46" s="121">
        <v>1</v>
      </c>
      <c r="J46" s="123">
        <v>100</v>
      </c>
      <c r="K46" s="121">
        <v>1</v>
      </c>
      <c r="L46" s="122">
        <v>5.994844433786943E-3</v>
      </c>
      <c r="M46" s="121">
        <v>1</v>
      </c>
      <c r="N46" s="123">
        <v>100</v>
      </c>
    </row>
    <row r="47" spans="2:14" ht="15" customHeight="1" x14ac:dyDescent="0.2">
      <c r="B47" s="120" t="s">
        <v>373</v>
      </c>
      <c r="C47" s="121">
        <v>1</v>
      </c>
      <c r="D47" s="122">
        <v>4.4426673774934471E-3</v>
      </c>
      <c r="E47" s="121">
        <v>0</v>
      </c>
      <c r="F47" s="123">
        <v>0</v>
      </c>
      <c r="G47" s="121">
        <v>1</v>
      </c>
      <c r="H47" s="122">
        <v>5.211047420531527E-3</v>
      </c>
      <c r="I47" s="121">
        <v>0</v>
      </c>
      <c r="J47" s="123">
        <v>0</v>
      </c>
      <c r="K47" s="121">
        <v>0</v>
      </c>
      <c r="L47" s="122">
        <v>0</v>
      </c>
      <c r="M47" s="121">
        <v>0</v>
      </c>
      <c r="N47" s="123"/>
    </row>
    <row r="48" spans="2:14" ht="15" customHeight="1" x14ac:dyDescent="0.2">
      <c r="B48" s="120" t="s">
        <v>374</v>
      </c>
      <c r="C48" s="121">
        <v>1</v>
      </c>
      <c r="D48" s="122">
        <v>4.4426673774934471E-3</v>
      </c>
      <c r="E48" s="121">
        <v>0</v>
      </c>
      <c r="F48" s="123">
        <v>0</v>
      </c>
      <c r="G48" s="121">
        <v>0</v>
      </c>
      <c r="H48" s="122">
        <v>0</v>
      </c>
      <c r="I48" s="121">
        <v>0</v>
      </c>
      <c r="J48" s="123"/>
      <c r="K48" s="121">
        <v>0</v>
      </c>
      <c r="L48" s="122">
        <v>0</v>
      </c>
      <c r="M48" s="121">
        <v>0</v>
      </c>
      <c r="N48" s="123"/>
    </row>
    <row r="49" spans="2:14" ht="18" customHeight="1" x14ac:dyDescent="0.2">
      <c r="B49" s="127" t="s">
        <v>375</v>
      </c>
      <c r="C49" s="128">
        <v>22509</v>
      </c>
      <c r="D49" s="129"/>
      <c r="E49" s="128">
        <v>2993</v>
      </c>
      <c r="F49" s="130">
        <v>13.296903460837887</v>
      </c>
      <c r="G49" s="128">
        <v>19190</v>
      </c>
      <c r="H49" s="129"/>
      <c r="I49" s="128">
        <v>2212</v>
      </c>
      <c r="J49" s="130">
        <v>11.526836894215737</v>
      </c>
      <c r="K49" s="128">
        <v>16681</v>
      </c>
      <c r="L49" s="129"/>
      <c r="M49" s="128">
        <v>1725</v>
      </c>
      <c r="N49" s="130">
        <v>10.341106648282476</v>
      </c>
    </row>
    <row r="50" spans="2:14" ht="10.5" customHeight="1" x14ac:dyDescent="0.2"/>
    <row r="51" spans="2:14" x14ac:dyDescent="0.2">
      <c r="B51" s="131" t="s">
        <v>376</v>
      </c>
    </row>
  </sheetData>
  <sheetProtection algorithmName="SHA-512" hashValue="NSvBCWsK72MNDvDUpX4Xtpq8vJPbm4ZzW26mccfLS+7woTVbNcmVgfekD1ZHWS/RWn159htqiyzC4QQllueYrg==" saltValue="8AwtcU+s4UWj+TRNUNY6fQ==" spinCount="100000" sheet="1" objects="1" scenarios="1"/>
  <mergeCells count="14">
    <mergeCell ref="I3:J3"/>
    <mergeCell ref="K3:K4"/>
    <mergeCell ref="L3:L4"/>
    <mergeCell ref="M3:N3"/>
    <mergeCell ref="B1:N1"/>
    <mergeCell ref="B2:B4"/>
    <mergeCell ref="C2:F2"/>
    <mergeCell ref="G2:J2"/>
    <mergeCell ref="K2:N2"/>
    <mergeCell ref="C3:C4"/>
    <mergeCell ref="D3:D4"/>
    <mergeCell ref="E3:F3"/>
    <mergeCell ref="G3:G4"/>
    <mergeCell ref="H3:H4"/>
  </mergeCells>
  <printOptions horizontalCentered="1"/>
  <pageMargins left="0.59055118110236227" right="0.59055118110236227" top="0.70866141732283472" bottom="0.70866141732283472" header="0.39370078740157483" footer="0.39370078740157483"/>
  <pageSetup paperSize="9" scale="98" firstPageNumber="66" fitToHeight="2" orientation="landscape" useFirstPageNumber="1" r:id="rId1"/>
  <headerFooter alignWithMargins="0">
    <oddHeader>&amp;R&amp;"Times New Roman,Kurzíva"T 20</oddHeader>
    <oddFooter>&amp;L&amp;"Times New Roman,Kurzíva"CVTI SR&amp;C&amp;"Times New Roman,Normálne"&amp;P&amp;R&amp;"Times New Roman,Kurzíva"PK na VŠ SR  2024  2. stupeň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IQ207"/>
  <sheetViews>
    <sheetView showGridLines="0" showRowColHeaders="0" zoomScaleNormal="100" workbookViewId="0">
      <pane ySplit="2" topLeftCell="A3" activePane="bottomLeft" state="frozen"/>
      <selection pane="bottomLeft"/>
    </sheetView>
  </sheetViews>
  <sheetFormatPr defaultColWidth="9.140625" defaultRowHeight="15.75" x14ac:dyDescent="0.25"/>
  <cols>
    <col min="1" max="1" width="16.28515625" style="846" customWidth="1"/>
    <col min="2" max="2" width="108.85546875" style="846" customWidth="1"/>
    <col min="3" max="16384" width="9.140625" style="820"/>
  </cols>
  <sheetData>
    <row r="2" spans="1:2" ht="27" customHeight="1" x14ac:dyDescent="0.25">
      <c r="A2" s="913" t="s">
        <v>833</v>
      </c>
      <c r="B2" s="914"/>
    </row>
    <row r="3" spans="1:2" ht="18.600000000000001" customHeight="1" x14ac:dyDescent="0.25">
      <c r="A3" s="821" t="s">
        <v>273</v>
      </c>
      <c r="B3" s="822"/>
    </row>
    <row r="4" spans="1:2" s="825" customFormat="1" ht="15.75" customHeight="1" x14ac:dyDescent="0.2">
      <c r="A4" s="823" t="s">
        <v>230</v>
      </c>
      <c r="B4" s="824" t="s">
        <v>834</v>
      </c>
    </row>
    <row r="5" spans="1:2" s="828" customFormat="1" ht="12.75" x14ac:dyDescent="0.2">
      <c r="A5" s="826" t="s">
        <v>835</v>
      </c>
      <c r="B5" s="827" t="s">
        <v>836</v>
      </c>
    </row>
    <row r="6" spans="1:2" s="831" customFormat="1" ht="12.75" x14ac:dyDescent="0.2">
      <c r="A6" s="829" t="s">
        <v>837</v>
      </c>
      <c r="B6" s="830" t="s">
        <v>838</v>
      </c>
    </row>
    <row r="7" spans="1:2" s="831" customFormat="1" ht="12.75" x14ac:dyDescent="0.2">
      <c r="A7" s="829" t="s">
        <v>839</v>
      </c>
      <c r="B7" s="830" t="s">
        <v>840</v>
      </c>
    </row>
    <row r="8" spans="1:2" s="831" customFormat="1" ht="12.75" x14ac:dyDescent="0.2">
      <c r="A8" s="829" t="s">
        <v>841</v>
      </c>
      <c r="B8" s="830" t="s">
        <v>842</v>
      </c>
    </row>
    <row r="9" spans="1:2" s="831" customFormat="1" ht="12.75" x14ac:dyDescent="0.2">
      <c r="A9" s="829" t="s">
        <v>843</v>
      </c>
      <c r="B9" s="830" t="s">
        <v>844</v>
      </c>
    </row>
    <row r="10" spans="1:2" s="828" customFormat="1" ht="12.75" x14ac:dyDescent="0.2">
      <c r="A10" s="826" t="s">
        <v>845</v>
      </c>
      <c r="B10" s="827" t="s">
        <v>846</v>
      </c>
    </row>
    <row r="11" spans="1:2" s="831" customFormat="1" ht="12.75" x14ac:dyDescent="0.2">
      <c r="A11" s="829" t="s">
        <v>847</v>
      </c>
      <c r="B11" s="830" t="s">
        <v>848</v>
      </c>
    </row>
    <row r="12" spans="1:2" s="831" customFormat="1" ht="12.75" x14ac:dyDescent="0.2">
      <c r="A12" s="829" t="s">
        <v>849</v>
      </c>
      <c r="B12" s="830" t="s">
        <v>850</v>
      </c>
    </row>
    <row r="13" spans="1:2" s="831" customFormat="1" ht="12.75" x14ac:dyDescent="0.2">
      <c r="A13" s="829" t="s">
        <v>851</v>
      </c>
      <c r="B13" s="830" t="s">
        <v>852</v>
      </c>
    </row>
    <row r="14" spans="1:2" s="831" customFormat="1" ht="12.75" x14ac:dyDescent="0.2">
      <c r="A14" s="826" t="s">
        <v>853</v>
      </c>
      <c r="B14" s="827" t="s">
        <v>854</v>
      </c>
    </row>
    <row r="15" spans="1:2" s="828" customFormat="1" ht="12.75" x14ac:dyDescent="0.2">
      <c r="A15" s="826" t="s">
        <v>855</v>
      </c>
      <c r="B15" s="827" t="s">
        <v>856</v>
      </c>
    </row>
    <row r="16" spans="1:2" s="831" customFormat="1" ht="12.75" x14ac:dyDescent="0.2">
      <c r="A16" s="829" t="s">
        <v>15</v>
      </c>
      <c r="B16" s="830" t="s">
        <v>857</v>
      </c>
    </row>
    <row r="17" spans="1:2" s="831" customFormat="1" ht="12.75" x14ac:dyDescent="0.2">
      <c r="A17" s="829" t="s">
        <v>17</v>
      </c>
      <c r="B17" s="830" t="s">
        <v>858</v>
      </c>
    </row>
    <row r="18" spans="1:2" ht="10.5" customHeight="1" x14ac:dyDescent="0.25">
      <c r="A18" s="822"/>
      <c r="B18" s="822"/>
    </row>
    <row r="19" spans="1:2" s="825" customFormat="1" ht="15.75" customHeight="1" x14ac:dyDescent="0.2">
      <c r="A19" s="823" t="s">
        <v>232</v>
      </c>
      <c r="B19" s="824" t="s">
        <v>859</v>
      </c>
    </row>
    <row r="20" spans="1:2" s="834" customFormat="1" ht="12.75" customHeight="1" x14ac:dyDescent="0.2">
      <c r="A20" s="832" t="s">
        <v>19</v>
      </c>
      <c r="B20" s="833" t="s">
        <v>860</v>
      </c>
    </row>
    <row r="21" spans="1:2" s="831" customFormat="1" ht="12.75" x14ac:dyDescent="0.2">
      <c r="A21" s="829" t="s">
        <v>21</v>
      </c>
      <c r="B21" s="830" t="s">
        <v>861</v>
      </c>
    </row>
    <row r="22" spans="1:2" s="831" customFormat="1" ht="12.75" x14ac:dyDescent="0.2">
      <c r="A22" s="829" t="s">
        <v>23</v>
      </c>
      <c r="B22" s="830" t="s">
        <v>862</v>
      </c>
    </row>
    <row r="23" spans="1:2" s="831" customFormat="1" ht="12.75" x14ac:dyDescent="0.2">
      <c r="A23" s="829" t="s">
        <v>25</v>
      </c>
      <c r="B23" s="830" t="s">
        <v>863</v>
      </c>
    </row>
    <row r="24" spans="1:2" s="831" customFormat="1" ht="12.75" x14ac:dyDescent="0.2">
      <c r="A24" s="829" t="s">
        <v>27</v>
      </c>
      <c r="B24" s="830" t="s">
        <v>864</v>
      </c>
    </row>
    <row r="25" spans="1:2" s="831" customFormat="1" ht="12.75" x14ac:dyDescent="0.2">
      <c r="A25" s="829" t="s">
        <v>29</v>
      </c>
      <c r="B25" s="830" t="s">
        <v>865</v>
      </c>
    </row>
    <row r="26" spans="1:2" s="831" customFormat="1" ht="12.75" x14ac:dyDescent="0.2">
      <c r="A26" s="829" t="s">
        <v>31</v>
      </c>
      <c r="B26" s="830" t="s">
        <v>866</v>
      </c>
    </row>
    <row r="27" spans="1:2" s="831" customFormat="1" ht="12.75" x14ac:dyDescent="0.2">
      <c r="A27" s="829" t="s">
        <v>33</v>
      </c>
      <c r="B27" s="830" t="s">
        <v>867</v>
      </c>
    </row>
    <row r="28" spans="1:2" ht="10.5" customHeight="1" x14ac:dyDescent="0.25">
      <c r="A28" s="822"/>
      <c r="B28" s="822"/>
    </row>
    <row r="29" spans="1:2" s="825" customFormat="1" ht="15.75" customHeight="1" x14ac:dyDescent="0.2">
      <c r="A29" s="823" t="s">
        <v>234</v>
      </c>
      <c r="B29" s="824" t="s">
        <v>868</v>
      </c>
    </row>
    <row r="30" spans="1:2" s="831" customFormat="1" ht="12.75" x14ac:dyDescent="0.2">
      <c r="A30" s="829" t="s">
        <v>35</v>
      </c>
      <c r="B30" s="830" t="s">
        <v>869</v>
      </c>
    </row>
    <row r="31" spans="1:2" s="831" customFormat="1" ht="12.75" x14ac:dyDescent="0.2">
      <c r="A31" s="829" t="s">
        <v>37</v>
      </c>
      <c r="B31" s="830" t="s">
        <v>870</v>
      </c>
    </row>
    <row r="32" spans="1:2" s="831" customFormat="1" ht="12.75" x14ac:dyDescent="0.2">
      <c r="A32" s="829" t="s">
        <v>39</v>
      </c>
      <c r="B32" s="830" t="s">
        <v>871</v>
      </c>
    </row>
    <row r="33" spans="1:251" s="831" customFormat="1" ht="12.75" x14ac:dyDescent="0.2">
      <c r="A33" s="829" t="s">
        <v>41</v>
      </c>
      <c r="B33" s="830" t="s">
        <v>872</v>
      </c>
    </row>
    <row r="34" spans="1:251" s="831" customFormat="1" ht="12.75" customHeight="1" x14ac:dyDescent="0.2">
      <c r="A34" s="829" t="s">
        <v>43</v>
      </c>
      <c r="B34" s="830" t="s">
        <v>873</v>
      </c>
    </row>
    <row r="35" spans="1:251" s="858" customFormat="1" ht="12.75" customHeight="1" x14ac:dyDescent="0.2">
      <c r="A35" s="856"/>
      <c r="B35" s="857" t="s">
        <v>874</v>
      </c>
      <c r="C35" s="856"/>
      <c r="D35" s="856"/>
      <c r="E35" s="856"/>
      <c r="F35" s="856"/>
      <c r="G35" s="856"/>
      <c r="H35" s="856"/>
      <c r="I35" s="856"/>
      <c r="J35" s="856"/>
      <c r="K35" s="856"/>
      <c r="L35" s="856"/>
      <c r="M35" s="856"/>
      <c r="N35" s="856"/>
      <c r="O35" s="856"/>
      <c r="P35" s="856"/>
      <c r="Q35" s="856"/>
      <c r="R35" s="856"/>
      <c r="S35" s="856"/>
      <c r="T35" s="856"/>
      <c r="U35" s="856"/>
      <c r="V35" s="856"/>
      <c r="W35" s="856"/>
      <c r="X35" s="856"/>
      <c r="Y35" s="856"/>
      <c r="Z35" s="856"/>
      <c r="AA35" s="856"/>
      <c r="AB35" s="856"/>
      <c r="AC35" s="856"/>
      <c r="AD35" s="856"/>
      <c r="AE35" s="856"/>
      <c r="AF35" s="856"/>
      <c r="AG35" s="856"/>
      <c r="AH35" s="856"/>
      <c r="AI35" s="856"/>
      <c r="AJ35" s="856"/>
      <c r="AK35" s="856"/>
      <c r="AL35" s="856"/>
      <c r="AM35" s="856"/>
      <c r="AN35" s="856"/>
      <c r="AO35" s="856"/>
      <c r="AP35" s="856"/>
      <c r="AQ35" s="856"/>
      <c r="AR35" s="856"/>
      <c r="AS35" s="856"/>
      <c r="AT35" s="856"/>
      <c r="AU35" s="856"/>
      <c r="AV35" s="856"/>
      <c r="AW35" s="856"/>
      <c r="AX35" s="856"/>
      <c r="AY35" s="856"/>
      <c r="AZ35" s="856"/>
      <c r="BA35" s="856"/>
      <c r="BB35" s="856"/>
      <c r="BC35" s="856"/>
      <c r="BD35" s="856"/>
      <c r="BE35" s="856"/>
      <c r="BF35" s="856"/>
      <c r="BG35" s="856"/>
      <c r="BH35" s="856"/>
      <c r="BI35" s="856"/>
      <c r="BJ35" s="856"/>
      <c r="BK35" s="856"/>
      <c r="BL35" s="856"/>
      <c r="BM35" s="856"/>
      <c r="BN35" s="856"/>
      <c r="BO35" s="856"/>
      <c r="BP35" s="856"/>
      <c r="BQ35" s="856"/>
      <c r="BR35" s="856"/>
      <c r="BS35" s="856"/>
      <c r="BT35" s="856"/>
      <c r="BU35" s="856"/>
      <c r="BV35" s="856"/>
      <c r="BW35" s="856"/>
      <c r="BX35" s="856"/>
      <c r="BY35" s="856"/>
      <c r="BZ35" s="856"/>
      <c r="CA35" s="856"/>
      <c r="CB35" s="856"/>
      <c r="CC35" s="856"/>
      <c r="CD35" s="856"/>
      <c r="CE35" s="856"/>
      <c r="CF35" s="856"/>
      <c r="CG35" s="856"/>
      <c r="CH35" s="856"/>
      <c r="CI35" s="856"/>
      <c r="CJ35" s="856"/>
      <c r="CK35" s="856"/>
      <c r="CL35" s="856"/>
      <c r="CM35" s="856"/>
      <c r="CN35" s="856"/>
      <c r="CO35" s="856"/>
      <c r="CP35" s="856"/>
      <c r="CQ35" s="856"/>
      <c r="CR35" s="856"/>
      <c r="CS35" s="856"/>
      <c r="CT35" s="856"/>
      <c r="CU35" s="856"/>
      <c r="CV35" s="856"/>
      <c r="CW35" s="856"/>
      <c r="CX35" s="856"/>
      <c r="CY35" s="856"/>
      <c r="CZ35" s="856"/>
      <c r="DA35" s="856"/>
      <c r="DB35" s="856"/>
      <c r="DC35" s="856"/>
      <c r="DD35" s="856"/>
      <c r="DE35" s="856"/>
      <c r="DF35" s="856"/>
      <c r="DG35" s="856"/>
      <c r="DH35" s="856"/>
      <c r="DI35" s="856"/>
      <c r="DJ35" s="856"/>
      <c r="DK35" s="856"/>
      <c r="DL35" s="856"/>
      <c r="DM35" s="856"/>
      <c r="DN35" s="856"/>
      <c r="DO35" s="856"/>
      <c r="DP35" s="856"/>
      <c r="DQ35" s="856"/>
      <c r="DR35" s="856"/>
      <c r="DS35" s="856"/>
      <c r="DT35" s="856"/>
      <c r="DU35" s="856"/>
      <c r="DV35" s="856"/>
      <c r="DW35" s="856"/>
      <c r="DX35" s="856"/>
      <c r="DY35" s="856"/>
      <c r="DZ35" s="856"/>
      <c r="EA35" s="856"/>
      <c r="EB35" s="856"/>
      <c r="EC35" s="856"/>
      <c r="ED35" s="856"/>
      <c r="EE35" s="856"/>
      <c r="EF35" s="856"/>
      <c r="EG35" s="856"/>
      <c r="EH35" s="856"/>
      <c r="EI35" s="856"/>
      <c r="EJ35" s="856"/>
      <c r="EK35" s="856"/>
      <c r="EL35" s="856"/>
      <c r="EM35" s="856"/>
      <c r="EN35" s="856"/>
      <c r="EO35" s="856"/>
      <c r="EP35" s="856"/>
      <c r="EQ35" s="856"/>
      <c r="ER35" s="856"/>
      <c r="ES35" s="856"/>
      <c r="ET35" s="856"/>
      <c r="EU35" s="856"/>
      <c r="EV35" s="856"/>
      <c r="EW35" s="856"/>
      <c r="EX35" s="856"/>
      <c r="EY35" s="856"/>
      <c r="EZ35" s="856"/>
      <c r="FA35" s="856"/>
      <c r="FB35" s="856"/>
      <c r="FC35" s="856"/>
      <c r="FD35" s="856"/>
      <c r="FE35" s="856"/>
      <c r="FF35" s="856"/>
      <c r="FG35" s="856"/>
      <c r="FH35" s="856"/>
      <c r="FI35" s="856"/>
      <c r="FJ35" s="856"/>
      <c r="FK35" s="856"/>
      <c r="FL35" s="856"/>
      <c r="FM35" s="856"/>
      <c r="FN35" s="856"/>
      <c r="FO35" s="856"/>
      <c r="FP35" s="856"/>
      <c r="FQ35" s="856"/>
      <c r="FR35" s="856"/>
      <c r="FS35" s="856"/>
      <c r="FT35" s="856"/>
      <c r="FU35" s="856"/>
      <c r="FV35" s="856"/>
      <c r="FW35" s="856"/>
      <c r="FX35" s="856"/>
      <c r="FY35" s="856"/>
      <c r="FZ35" s="856"/>
      <c r="GA35" s="856"/>
      <c r="GB35" s="856"/>
      <c r="GC35" s="856"/>
      <c r="GD35" s="856"/>
      <c r="GE35" s="856"/>
      <c r="GF35" s="856"/>
      <c r="GG35" s="856"/>
      <c r="GH35" s="856"/>
      <c r="GI35" s="856"/>
      <c r="GJ35" s="856"/>
      <c r="GK35" s="856"/>
      <c r="GL35" s="856"/>
      <c r="GM35" s="856"/>
      <c r="GN35" s="856"/>
      <c r="GO35" s="856"/>
      <c r="GP35" s="856"/>
      <c r="GQ35" s="856"/>
      <c r="GR35" s="856"/>
      <c r="GS35" s="856"/>
      <c r="GT35" s="856"/>
      <c r="GU35" s="856"/>
      <c r="GV35" s="856"/>
      <c r="GW35" s="856"/>
      <c r="GX35" s="856"/>
      <c r="GY35" s="856"/>
      <c r="GZ35" s="856"/>
      <c r="HA35" s="856"/>
      <c r="HB35" s="856"/>
      <c r="HC35" s="856"/>
      <c r="HD35" s="856"/>
      <c r="HE35" s="856"/>
      <c r="HF35" s="856"/>
      <c r="HG35" s="856"/>
      <c r="HH35" s="856"/>
      <c r="HI35" s="856"/>
      <c r="HJ35" s="856"/>
      <c r="HK35" s="856"/>
      <c r="HL35" s="856"/>
      <c r="HM35" s="856"/>
      <c r="HN35" s="856"/>
      <c r="HO35" s="856"/>
      <c r="HP35" s="856"/>
      <c r="HQ35" s="856"/>
      <c r="HR35" s="856"/>
      <c r="HS35" s="856"/>
      <c r="HT35" s="856"/>
      <c r="HU35" s="856"/>
      <c r="HV35" s="856"/>
      <c r="HW35" s="856"/>
      <c r="HX35" s="856"/>
      <c r="HY35" s="856"/>
      <c r="HZ35" s="856"/>
      <c r="IA35" s="856"/>
      <c r="IB35" s="856"/>
      <c r="IC35" s="856"/>
      <c r="ID35" s="856"/>
      <c r="IE35" s="856"/>
      <c r="IF35" s="856"/>
      <c r="IG35" s="856"/>
      <c r="IH35" s="856"/>
      <c r="II35" s="856"/>
      <c r="IJ35" s="856"/>
      <c r="IK35" s="856"/>
      <c r="IL35" s="856"/>
      <c r="IM35" s="856"/>
      <c r="IN35" s="856"/>
      <c r="IO35" s="856"/>
      <c r="IP35" s="856"/>
      <c r="IQ35" s="856"/>
    </row>
    <row r="36" spans="1:251" s="831" customFormat="1" ht="12.75" customHeight="1" x14ac:dyDescent="0.2">
      <c r="A36" s="829" t="s">
        <v>46</v>
      </c>
      <c r="B36" s="830" t="s">
        <v>875</v>
      </c>
    </row>
    <row r="37" spans="1:251" s="831" customFormat="1" ht="12.75" customHeight="1" x14ac:dyDescent="0.2">
      <c r="A37" s="829" t="s">
        <v>48</v>
      </c>
      <c r="B37" s="830" t="s">
        <v>876</v>
      </c>
    </row>
    <row r="38" spans="1:251" ht="10.15" customHeight="1" x14ac:dyDescent="0.25">
      <c r="A38" s="822"/>
      <c r="B38" s="822"/>
    </row>
    <row r="39" spans="1:251" s="825" customFormat="1" ht="15.75" customHeight="1" x14ac:dyDescent="0.2">
      <c r="A39" s="823" t="s">
        <v>236</v>
      </c>
      <c r="B39" s="824" t="s">
        <v>877</v>
      </c>
    </row>
    <row r="40" spans="1:251" s="831" customFormat="1" ht="12.75" customHeight="1" x14ac:dyDescent="0.2">
      <c r="A40" s="829" t="s">
        <v>50</v>
      </c>
      <c r="B40" s="830" t="s">
        <v>878</v>
      </c>
    </row>
    <row r="41" spans="1:251" s="831" customFormat="1" ht="12.75" customHeight="1" x14ac:dyDescent="0.2">
      <c r="A41" s="829" t="s">
        <v>52</v>
      </c>
      <c r="B41" s="830" t="s">
        <v>879</v>
      </c>
    </row>
    <row r="42" spans="1:251" s="831" customFormat="1" ht="12.75" customHeight="1" x14ac:dyDescent="0.2">
      <c r="A42" s="829" t="s">
        <v>54</v>
      </c>
      <c r="B42" s="830" t="s">
        <v>880</v>
      </c>
    </row>
    <row r="43" spans="1:251" s="831" customFormat="1" ht="12.75" customHeight="1" x14ac:dyDescent="0.2">
      <c r="A43" s="829" t="s">
        <v>56</v>
      </c>
      <c r="B43" s="830" t="s">
        <v>881</v>
      </c>
    </row>
    <row r="44" spans="1:251" s="831" customFormat="1" ht="12.75" customHeight="1" x14ac:dyDescent="0.2">
      <c r="A44" s="829" t="s">
        <v>58</v>
      </c>
      <c r="B44" s="830" t="s">
        <v>882</v>
      </c>
    </row>
    <row r="45" spans="1:251" s="831" customFormat="1" ht="12.75" customHeight="1" x14ac:dyDescent="0.2">
      <c r="A45" s="829" t="s">
        <v>60</v>
      </c>
      <c r="B45" s="830" t="s">
        <v>883</v>
      </c>
    </row>
    <row r="46" spans="1:251" ht="10.5" customHeight="1" x14ac:dyDescent="0.25">
      <c r="A46" s="822"/>
      <c r="B46" s="822"/>
    </row>
    <row r="47" spans="1:251" s="825" customFormat="1" ht="15.75" customHeight="1" x14ac:dyDescent="0.2">
      <c r="A47" s="823" t="s">
        <v>238</v>
      </c>
      <c r="B47" s="824" t="s">
        <v>884</v>
      </c>
    </row>
    <row r="48" spans="1:251" s="834" customFormat="1" ht="12.75" customHeight="1" x14ac:dyDescent="0.2">
      <c r="A48" s="832" t="s">
        <v>62</v>
      </c>
      <c r="B48" s="833" t="s">
        <v>885</v>
      </c>
    </row>
    <row r="49" spans="1:2" s="831" customFormat="1" ht="12.75" customHeight="1" x14ac:dyDescent="0.2">
      <c r="A49" s="829" t="s">
        <v>64</v>
      </c>
      <c r="B49" s="830" t="s">
        <v>886</v>
      </c>
    </row>
    <row r="50" spans="1:2" s="831" customFormat="1" ht="12.75" customHeight="1" x14ac:dyDescent="0.2">
      <c r="A50" s="829" t="s">
        <v>66</v>
      </c>
      <c r="B50" s="830" t="s">
        <v>887</v>
      </c>
    </row>
    <row r="51" spans="1:2" s="831" customFormat="1" ht="12.75" customHeight="1" x14ac:dyDescent="0.2">
      <c r="A51" s="829" t="s">
        <v>68</v>
      </c>
      <c r="B51" s="830" t="s">
        <v>888</v>
      </c>
    </row>
    <row r="52" spans="1:2" s="831" customFormat="1" ht="12.75" customHeight="1" x14ac:dyDescent="0.2">
      <c r="A52" s="829" t="s">
        <v>889</v>
      </c>
      <c r="B52" s="830" t="s">
        <v>890</v>
      </c>
    </row>
    <row r="53" spans="1:2" ht="10.5" customHeight="1" x14ac:dyDescent="0.25">
      <c r="A53" s="822"/>
      <c r="B53" s="822"/>
    </row>
    <row r="54" spans="1:2" s="825" customFormat="1" ht="15.75" customHeight="1" x14ac:dyDescent="0.2">
      <c r="A54" s="823" t="s">
        <v>72</v>
      </c>
      <c r="B54" s="824" t="s">
        <v>891</v>
      </c>
    </row>
    <row r="55" spans="1:2" ht="10.5" customHeight="1" x14ac:dyDescent="0.25">
      <c r="A55" s="822"/>
      <c r="B55" s="822"/>
    </row>
    <row r="56" spans="1:2" s="825" customFormat="1" ht="15.75" customHeight="1" x14ac:dyDescent="0.2">
      <c r="A56" s="823" t="s">
        <v>240</v>
      </c>
      <c r="B56" s="824" t="s">
        <v>892</v>
      </c>
    </row>
    <row r="57" spans="1:2" s="834" customFormat="1" ht="12.75" customHeight="1" x14ac:dyDescent="0.2">
      <c r="A57" s="832" t="s">
        <v>893</v>
      </c>
      <c r="B57" s="833" t="s">
        <v>894</v>
      </c>
    </row>
    <row r="58" spans="1:2" s="831" customFormat="1" ht="12.75" customHeight="1" x14ac:dyDescent="0.2">
      <c r="A58" s="829" t="s">
        <v>75</v>
      </c>
      <c r="B58" s="830" t="s">
        <v>895</v>
      </c>
    </row>
    <row r="59" spans="1:2" s="831" customFormat="1" ht="12.75" customHeight="1" x14ac:dyDescent="0.2">
      <c r="A59" s="829" t="s">
        <v>77</v>
      </c>
      <c r="B59" s="830" t="s">
        <v>896</v>
      </c>
    </row>
    <row r="60" spans="1:2" s="831" customFormat="1" ht="12.75" customHeight="1" x14ac:dyDescent="0.2">
      <c r="A60" s="829" t="s">
        <v>79</v>
      </c>
      <c r="B60" s="830" t="s">
        <v>897</v>
      </c>
    </row>
    <row r="61" spans="1:2" ht="10.5" customHeight="1" x14ac:dyDescent="0.25">
      <c r="A61" s="822"/>
      <c r="B61" s="822"/>
    </row>
    <row r="62" spans="1:2" ht="15.75" customHeight="1" x14ac:dyDescent="0.25">
      <c r="A62" s="835" t="s">
        <v>898</v>
      </c>
      <c r="B62" s="836" t="s">
        <v>899</v>
      </c>
    </row>
    <row r="63" spans="1:2" ht="10.5" customHeight="1" x14ac:dyDescent="0.25">
      <c r="A63" s="822"/>
      <c r="B63" s="822"/>
    </row>
    <row r="64" spans="1:2" s="825" customFormat="1" ht="15.75" customHeight="1" x14ac:dyDescent="0.2">
      <c r="A64" s="823" t="s">
        <v>242</v>
      </c>
      <c r="B64" s="824" t="s">
        <v>900</v>
      </c>
    </row>
    <row r="65" spans="1:2" s="831" customFormat="1" ht="12.75" customHeight="1" x14ac:dyDescent="0.2">
      <c r="A65" s="829" t="s">
        <v>83</v>
      </c>
      <c r="B65" s="830" t="s">
        <v>901</v>
      </c>
    </row>
    <row r="66" spans="1:2" s="831" customFormat="1" ht="12.75" customHeight="1" x14ac:dyDescent="0.2">
      <c r="A66" s="829" t="s">
        <v>902</v>
      </c>
      <c r="B66" s="830" t="s">
        <v>903</v>
      </c>
    </row>
    <row r="67" spans="1:2" s="831" customFormat="1" ht="12.75" customHeight="1" x14ac:dyDescent="0.2">
      <c r="A67" s="829" t="s">
        <v>86</v>
      </c>
      <c r="B67" s="830" t="s">
        <v>904</v>
      </c>
    </row>
    <row r="68" spans="1:2" s="831" customFormat="1" ht="12.75" customHeight="1" x14ac:dyDescent="0.2">
      <c r="A68" s="829" t="s">
        <v>87</v>
      </c>
      <c r="B68" s="830" t="s">
        <v>905</v>
      </c>
    </row>
    <row r="69" spans="1:2" s="831" customFormat="1" ht="12.75" customHeight="1" x14ac:dyDescent="0.2">
      <c r="A69" s="829" t="s">
        <v>89</v>
      </c>
      <c r="B69" s="830" t="s">
        <v>906</v>
      </c>
    </row>
    <row r="70" spans="1:2" s="831" customFormat="1" ht="12.75" customHeight="1" x14ac:dyDescent="0.2">
      <c r="A70" s="829" t="s">
        <v>90</v>
      </c>
      <c r="B70" s="830" t="s">
        <v>907</v>
      </c>
    </row>
    <row r="71" spans="1:2" s="831" customFormat="1" ht="12.75" customHeight="1" x14ac:dyDescent="0.2">
      <c r="A71" s="829" t="s">
        <v>92</v>
      </c>
      <c r="B71" s="830" t="s">
        <v>908</v>
      </c>
    </row>
    <row r="72" spans="1:2" s="831" customFormat="1" ht="12.75" customHeight="1" x14ac:dyDescent="0.2">
      <c r="A72" s="829" t="s">
        <v>94</v>
      </c>
      <c r="B72" s="830" t="s">
        <v>909</v>
      </c>
    </row>
    <row r="73" spans="1:2" s="831" customFormat="1" ht="12.75" customHeight="1" x14ac:dyDescent="0.2">
      <c r="A73" s="829" t="s">
        <v>96</v>
      </c>
      <c r="B73" s="830" t="s">
        <v>910</v>
      </c>
    </row>
    <row r="74" spans="1:2" ht="10.5" customHeight="1" x14ac:dyDescent="0.25">
      <c r="A74" s="822"/>
      <c r="B74" s="822"/>
    </row>
    <row r="75" spans="1:2" s="825" customFormat="1" ht="15.75" customHeight="1" x14ac:dyDescent="0.2">
      <c r="A75" s="823" t="s">
        <v>244</v>
      </c>
      <c r="B75" s="824" t="s">
        <v>911</v>
      </c>
    </row>
    <row r="76" spans="1:2" s="834" customFormat="1" ht="12.75" customHeight="1" x14ac:dyDescent="0.2">
      <c r="A76" s="832" t="s">
        <v>97</v>
      </c>
      <c r="B76" s="833" t="s">
        <v>912</v>
      </c>
    </row>
    <row r="77" spans="1:2" s="831" customFormat="1" ht="12.75" customHeight="1" x14ac:dyDescent="0.2">
      <c r="A77" s="829" t="s">
        <v>99</v>
      </c>
      <c r="B77" s="830" t="s">
        <v>913</v>
      </c>
    </row>
    <row r="78" spans="1:2" s="831" customFormat="1" ht="12.75" customHeight="1" x14ac:dyDescent="0.2">
      <c r="A78" s="829" t="s">
        <v>100</v>
      </c>
      <c r="B78" s="830" t="s">
        <v>914</v>
      </c>
    </row>
    <row r="79" spans="1:2" s="831" customFormat="1" ht="12.75" customHeight="1" x14ac:dyDescent="0.2">
      <c r="A79" s="829" t="s">
        <v>101</v>
      </c>
      <c r="B79" s="830" t="s">
        <v>915</v>
      </c>
    </row>
    <row r="80" spans="1:2" s="831" customFormat="1" ht="12.75" customHeight="1" x14ac:dyDescent="0.2">
      <c r="A80" s="829" t="s">
        <v>103</v>
      </c>
      <c r="B80" s="830" t="s">
        <v>916</v>
      </c>
    </row>
    <row r="81" spans="1:2" s="831" customFormat="1" ht="12.75" customHeight="1" x14ac:dyDescent="0.2">
      <c r="A81" s="829" t="s">
        <v>105</v>
      </c>
      <c r="B81" s="830" t="s">
        <v>917</v>
      </c>
    </row>
    <row r="82" spans="1:2" s="831" customFormat="1" ht="12.75" customHeight="1" x14ac:dyDescent="0.2">
      <c r="A82" s="829" t="s">
        <v>107</v>
      </c>
      <c r="B82" s="830" t="s">
        <v>918</v>
      </c>
    </row>
    <row r="83" spans="1:2" s="831" customFormat="1" ht="12.75" customHeight="1" x14ac:dyDescent="0.2">
      <c r="A83" s="829" t="s">
        <v>109</v>
      </c>
      <c r="B83" s="830" t="s">
        <v>919</v>
      </c>
    </row>
    <row r="84" spans="1:2" ht="10.5" customHeight="1" x14ac:dyDescent="0.25">
      <c r="A84" s="822"/>
      <c r="B84" s="822"/>
    </row>
    <row r="85" spans="1:2" s="825" customFormat="1" ht="15.75" customHeight="1" x14ac:dyDescent="0.2">
      <c r="A85" s="823" t="s">
        <v>246</v>
      </c>
      <c r="B85" s="824" t="s">
        <v>920</v>
      </c>
    </row>
    <row r="86" spans="1:2" s="831" customFormat="1" ht="12.75" customHeight="1" x14ac:dyDescent="0.2">
      <c r="A86" s="829" t="s">
        <v>111</v>
      </c>
      <c r="B86" s="830" t="s">
        <v>921</v>
      </c>
    </row>
    <row r="87" spans="1:2" s="831" customFormat="1" ht="12.75" customHeight="1" x14ac:dyDescent="0.2">
      <c r="A87" s="829" t="s">
        <v>112</v>
      </c>
      <c r="B87" s="830" t="s">
        <v>922</v>
      </c>
    </row>
    <row r="88" spans="1:2" s="831" customFormat="1" ht="12.75" customHeight="1" x14ac:dyDescent="0.2">
      <c r="A88" s="829" t="s">
        <v>113</v>
      </c>
      <c r="B88" s="830" t="s">
        <v>923</v>
      </c>
    </row>
    <row r="89" spans="1:2" s="831" customFormat="1" ht="12.75" customHeight="1" x14ac:dyDescent="0.2">
      <c r="A89" s="829" t="s">
        <v>115</v>
      </c>
      <c r="B89" s="830" t="s">
        <v>924</v>
      </c>
    </row>
    <row r="90" spans="1:2" s="831" customFormat="1" ht="12.75" customHeight="1" x14ac:dyDescent="0.2">
      <c r="A90" s="829" t="s">
        <v>116</v>
      </c>
      <c r="B90" s="830" t="s">
        <v>925</v>
      </c>
    </row>
    <row r="91" spans="1:2" ht="10.5" customHeight="1" x14ac:dyDescent="0.25">
      <c r="A91" s="822"/>
      <c r="B91" s="822"/>
    </row>
    <row r="92" spans="1:2" s="825" customFormat="1" ht="15.75" customHeight="1" x14ac:dyDescent="0.2">
      <c r="A92" s="823" t="s">
        <v>248</v>
      </c>
      <c r="B92" s="824" t="s">
        <v>926</v>
      </c>
    </row>
    <row r="93" spans="1:2" s="831" customFormat="1" ht="12.75" customHeight="1" x14ac:dyDescent="0.2">
      <c r="A93" s="829" t="s">
        <v>117</v>
      </c>
      <c r="B93" s="830" t="s">
        <v>927</v>
      </c>
    </row>
    <row r="94" spans="1:2" s="831" customFormat="1" ht="12.75" customHeight="1" x14ac:dyDescent="0.2">
      <c r="A94" s="829" t="s">
        <v>118</v>
      </c>
      <c r="B94" s="830" t="s">
        <v>928</v>
      </c>
    </row>
    <row r="95" spans="1:2" s="831" customFormat="1" ht="12.75" customHeight="1" x14ac:dyDescent="0.2">
      <c r="A95" s="829" t="s">
        <v>120</v>
      </c>
      <c r="B95" s="830" t="s">
        <v>929</v>
      </c>
    </row>
    <row r="96" spans="1:2" s="831" customFormat="1" ht="12.75" customHeight="1" x14ac:dyDescent="0.2">
      <c r="A96" s="829" t="s">
        <v>122</v>
      </c>
      <c r="B96" s="830" t="s">
        <v>930</v>
      </c>
    </row>
    <row r="97" spans="1:2" s="831" customFormat="1" ht="12.75" customHeight="1" x14ac:dyDescent="0.2">
      <c r="A97" s="829" t="s">
        <v>123</v>
      </c>
      <c r="B97" s="830" t="s">
        <v>931</v>
      </c>
    </row>
    <row r="98" spans="1:2" ht="10.5" customHeight="1" x14ac:dyDescent="0.25">
      <c r="A98" s="822"/>
      <c r="B98" s="822"/>
    </row>
    <row r="99" spans="1:2" s="825" customFormat="1" ht="15.75" customHeight="1" x14ac:dyDescent="0.2">
      <c r="A99" s="823" t="s">
        <v>250</v>
      </c>
      <c r="B99" s="824" t="s">
        <v>932</v>
      </c>
    </row>
    <row r="100" spans="1:2" s="831" customFormat="1" ht="12.75" customHeight="1" x14ac:dyDescent="0.2">
      <c r="A100" s="829" t="s">
        <v>124</v>
      </c>
      <c r="B100" s="830" t="s">
        <v>933</v>
      </c>
    </row>
    <row r="101" spans="1:2" s="831" customFormat="1" ht="12.75" customHeight="1" x14ac:dyDescent="0.2">
      <c r="A101" s="829" t="s">
        <v>125</v>
      </c>
      <c r="B101" s="830" t="s">
        <v>934</v>
      </c>
    </row>
    <row r="102" spans="1:2" s="831" customFormat="1" ht="12.75" customHeight="1" x14ac:dyDescent="0.2">
      <c r="A102" s="829" t="s">
        <v>126</v>
      </c>
      <c r="B102" s="830" t="s">
        <v>935</v>
      </c>
    </row>
    <row r="103" spans="1:2" s="831" customFormat="1" ht="12.75" customHeight="1" x14ac:dyDescent="0.2">
      <c r="A103" s="829" t="s">
        <v>128</v>
      </c>
      <c r="B103" s="830" t="s">
        <v>936</v>
      </c>
    </row>
    <row r="104" spans="1:2" s="831" customFormat="1" ht="12.75" customHeight="1" x14ac:dyDescent="0.2">
      <c r="A104" s="829" t="s">
        <v>130</v>
      </c>
      <c r="B104" s="830" t="s">
        <v>937</v>
      </c>
    </row>
    <row r="105" spans="1:2" s="831" customFormat="1" ht="12.75" customHeight="1" x14ac:dyDescent="0.2">
      <c r="A105" s="829" t="s">
        <v>131</v>
      </c>
      <c r="B105" s="830" t="s">
        <v>938</v>
      </c>
    </row>
    <row r="106" spans="1:2" ht="10.5" customHeight="1" x14ac:dyDescent="0.25">
      <c r="A106" s="822"/>
      <c r="B106" s="822"/>
    </row>
    <row r="107" spans="1:2" s="825" customFormat="1" ht="15.75" customHeight="1" x14ac:dyDescent="0.2">
      <c r="A107" s="823" t="s">
        <v>252</v>
      </c>
      <c r="B107" s="824" t="s">
        <v>939</v>
      </c>
    </row>
    <row r="108" spans="1:2" s="831" customFormat="1" ht="12.75" customHeight="1" x14ac:dyDescent="0.2">
      <c r="A108" s="829" t="s">
        <v>136</v>
      </c>
      <c r="B108" s="830" t="s">
        <v>940</v>
      </c>
    </row>
    <row r="109" spans="1:2" s="831" customFormat="1" ht="12.75" customHeight="1" x14ac:dyDescent="0.2">
      <c r="A109" s="829" t="s">
        <v>941</v>
      </c>
      <c r="B109" s="830" t="s">
        <v>942</v>
      </c>
    </row>
    <row r="110" spans="1:2" s="831" customFormat="1" ht="12.75" customHeight="1" x14ac:dyDescent="0.2">
      <c r="A110" s="829" t="s">
        <v>139</v>
      </c>
      <c r="B110" s="830" t="s">
        <v>943</v>
      </c>
    </row>
    <row r="111" spans="1:2" s="831" customFormat="1" ht="12.75" customHeight="1" x14ac:dyDescent="0.2">
      <c r="A111" s="829" t="s">
        <v>141</v>
      </c>
      <c r="B111" s="830" t="s">
        <v>944</v>
      </c>
    </row>
    <row r="112" spans="1:2" s="831" customFormat="1" ht="12.75" customHeight="1" x14ac:dyDescent="0.2">
      <c r="A112" s="829" t="s">
        <v>143</v>
      </c>
      <c r="B112" s="830" t="s">
        <v>945</v>
      </c>
    </row>
    <row r="113" spans="1:2" ht="10.5" customHeight="1" x14ac:dyDescent="0.25">
      <c r="A113" s="822"/>
      <c r="B113" s="822"/>
    </row>
    <row r="114" spans="1:2" s="825" customFormat="1" ht="15.75" customHeight="1" x14ac:dyDescent="0.2">
      <c r="A114" s="823" t="s">
        <v>254</v>
      </c>
      <c r="B114" s="824" t="s">
        <v>946</v>
      </c>
    </row>
    <row r="115" spans="1:2" s="834" customFormat="1" ht="12.75" customHeight="1" x14ac:dyDescent="0.2">
      <c r="A115" s="832" t="s">
        <v>145</v>
      </c>
      <c r="B115" s="833" t="s">
        <v>947</v>
      </c>
    </row>
    <row r="116" spans="1:2" s="831" customFormat="1" ht="12.75" customHeight="1" x14ac:dyDescent="0.2">
      <c r="A116" s="829" t="s">
        <v>147</v>
      </c>
      <c r="B116" s="830" t="s">
        <v>948</v>
      </c>
    </row>
    <row r="117" spans="1:2" s="831" customFormat="1" ht="12.75" customHeight="1" x14ac:dyDescent="0.2">
      <c r="A117" s="829" t="s">
        <v>148</v>
      </c>
      <c r="B117" s="830" t="s">
        <v>949</v>
      </c>
    </row>
    <row r="118" spans="1:2" s="831" customFormat="1" ht="12.75" customHeight="1" x14ac:dyDescent="0.2">
      <c r="A118" s="829" t="s">
        <v>149</v>
      </c>
      <c r="B118" s="830" t="s">
        <v>950</v>
      </c>
    </row>
    <row r="119" spans="1:2" s="831" customFormat="1" ht="12.75" customHeight="1" x14ac:dyDescent="0.2">
      <c r="A119" s="829" t="s">
        <v>151</v>
      </c>
      <c r="B119" s="830" t="s">
        <v>951</v>
      </c>
    </row>
    <row r="120" spans="1:2" s="831" customFormat="1" ht="12.75" customHeight="1" x14ac:dyDescent="0.2">
      <c r="A120" s="829" t="s">
        <v>153</v>
      </c>
      <c r="B120" s="830" t="s">
        <v>952</v>
      </c>
    </row>
    <row r="121" spans="1:2" s="831" customFormat="1" ht="12.75" customHeight="1" x14ac:dyDescent="0.2">
      <c r="A121" s="829" t="s">
        <v>155</v>
      </c>
      <c r="B121" s="830" t="s">
        <v>953</v>
      </c>
    </row>
    <row r="122" spans="1:2" s="831" customFormat="1" ht="12.75" customHeight="1" x14ac:dyDescent="0.2">
      <c r="A122" s="829" t="s">
        <v>592</v>
      </c>
      <c r="B122" s="830" t="s">
        <v>1027</v>
      </c>
    </row>
    <row r="123" spans="1:2" s="831" customFormat="1" ht="12.75" customHeight="1" x14ac:dyDescent="0.2">
      <c r="A123" s="829" t="s">
        <v>158</v>
      </c>
      <c r="B123" s="830" t="s">
        <v>954</v>
      </c>
    </row>
    <row r="124" spans="1:2" ht="10.5" customHeight="1" x14ac:dyDescent="0.25">
      <c r="A124" s="822"/>
      <c r="B124" s="822"/>
    </row>
    <row r="125" spans="1:2" s="825" customFormat="1" ht="15.75" customHeight="1" x14ac:dyDescent="0.2">
      <c r="A125" s="823" t="s">
        <v>256</v>
      </c>
      <c r="B125" s="824" t="s">
        <v>955</v>
      </c>
    </row>
    <row r="126" spans="1:2" s="831" customFormat="1" ht="12.75" customHeight="1" x14ac:dyDescent="0.2">
      <c r="A126" s="829" t="s">
        <v>160</v>
      </c>
      <c r="B126" s="830" t="s">
        <v>956</v>
      </c>
    </row>
    <row r="127" spans="1:2" s="831" customFormat="1" ht="12.75" customHeight="1" x14ac:dyDescent="0.2">
      <c r="A127" s="829" t="s">
        <v>162</v>
      </c>
      <c r="B127" s="830" t="s">
        <v>957</v>
      </c>
    </row>
    <row r="128" spans="1:2" s="831" customFormat="1" ht="12.75" customHeight="1" x14ac:dyDescent="0.2">
      <c r="A128" s="829" t="s">
        <v>164</v>
      </c>
      <c r="B128" s="830" t="s">
        <v>958</v>
      </c>
    </row>
    <row r="129" spans="1:2" ht="10.5" customHeight="1" x14ac:dyDescent="0.25">
      <c r="A129" s="822"/>
      <c r="B129" s="822"/>
    </row>
    <row r="130" spans="1:2" s="825" customFormat="1" ht="15.75" customHeight="1" x14ac:dyDescent="0.2">
      <c r="A130" s="823" t="s">
        <v>258</v>
      </c>
      <c r="B130" s="824" t="s">
        <v>959</v>
      </c>
    </row>
    <row r="131" spans="1:2" s="834" customFormat="1" ht="12.75" customHeight="1" x14ac:dyDescent="0.2">
      <c r="A131" s="832" t="s">
        <v>166</v>
      </c>
      <c r="B131" s="833" t="s">
        <v>960</v>
      </c>
    </row>
    <row r="132" spans="1:2" s="831" customFormat="1" ht="12.75" customHeight="1" x14ac:dyDescent="0.2">
      <c r="A132" s="829" t="s">
        <v>168</v>
      </c>
      <c r="B132" s="830" t="s">
        <v>961</v>
      </c>
    </row>
    <row r="133" spans="1:2" s="831" customFormat="1" ht="12.75" customHeight="1" x14ac:dyDescent="0.2">
      <c r="A133" s="829" t="s">
        <v>170</v>
      </c>
      <c r="B133" s="830" t="s">
        <v>962</v>
      </c>
    </row>
    <row r="134" spans="1:2" s="831" customFormat="1" ht="12.75" customHeight="1" x14ac:dyDescent="0.2">
      <c r="A134" s="829" t="s">
        <v>172</v>
      </c>
      <c r="B134" s="830" t="s">
        <v>963</v>
      </c>
    </row>
    <row r="135" spans="1:2" s="831" customFormat="1" ht="12.75" customHeight="1" x14ac:dyDescent="0.2">
      <c r="A135" s="829" t="s">
        <v>174</v>
      </c>
      <c r="B135" s="830" t="s">
        <v>964</v>
      </c>
    </row>
    <row r="136" spans="1:2" ht="10.5" customHeight="1" x14ac:dyDescent="0.25">
      <c r="A136" s="822"/>
      <c r="B136" s="822"/>
    </row>
    <row r="137" spans="1:2" s="825" customFormat="1" ht="15.75" customHeight="1" x14ac:dyDescent="0.2">
      <c r="A137" s="823" t="s">
        <v>260</v>
      </c>
      <c r="B137" s="824" t="s">
        <v>965</v>
      </c>
    </row>
    <row r="138" spans="1:2" s="831" customFormat="1" ht="12.75" customHeight="1" x14ac:dyDescent="0.2">
      <c r="A138" s="829" t="s">
        <v>176</v>
      </c>
      <c r="B138" s="830" t="s">
        <v>966</v>
      </c>
    </row>
    <row r="139" spans="1:2" s="831" customFormat="1" ht="12.75" customHeight="1" x14ac:dyDescent="0.2">
      <c r="A139" s="829" t="s">
        <v>177</v>
      </c>
      <c r="B139" s="830" t="s">
        <v>967</v>
      </c>
    </row>
    <row r="140" spans="1:2" s="831" customFormat="1" ht="12.75" customHeight="1" x14ac:dyDescent="0.2">
      <c r="A140" s="829" t="s">
        <v>178</v>
      </c>
      <c r="B140" s="830" t="s">
        <v>968</v>
      </c>
    </row>
    <row r="141" spans="1:2" s="831" customFormat="1" ht="12.75" customHeight="1" x14ac:dyDescent="0.2">
      <c r="A141" s="829" t="s">
        <v>180</v>
      </c>
      <c r="B141" s="830" t="s">
        <v>969</v>
      </c>
    </row>
    <row r="142" spans="1:2" s="831" customFormat="1" ht="12.75" customHeight="1" x14ac:dyDescent="0.2">
      <c r="A142" s="829" t="s">
        <v>180</v>
      </c>
      <c r="B142" s="830" t="s">
        <v>970</v>
      </c>
    </row>
    <row r="143" spans="1:2" ht="10.5" customHeight="1" x14ac:dyDescent="0.25">
      <c r="A143" s="822"/>
      <c r="B143" s="822"/>
    </row>
    <row r="144" spans="1:2" s="825" customFormat="1" ht="15.75" customHeight="1" x14ac:dyDescent="0.2">
      <c r="A144" s="823" t="s">
        <v>262</v>
      </c>
      <c r="B144" s="824" t="s">
        <v>971</v>
      </c>
    </row>
    <row r="145" spans="1:251" s="831" customFormat="1" ht="12.75" customHeight="1" x14ac:dyDescent="0.2">
      <c r="A145" s="829" t="s">
        <v>185</v>
      </c>
      <c r="B145" s="830" t="s">
        <v>972</v>
      </c>
    </row>
    <row r="146" spans="1:251" s="831" customFormat="1" ht="12.75" customHeight="1" x14ac:dyDescent="0.2">
      <c r="A146" s="829" t="s">
        <v>186</v>
      </c>
      <c r="B146" s="830" t="s">
        <v>973</v>
      </c>
    </row>
    <row r="147" spans="1:251" s="831" customFormat="1" ht="12.75" customHeight="1" x14ac:dyDescent="0.2">
      <c r="A147" s="829" t="s">
        <v>188</v>
      </c>
      <c r="B147" s="830" t="s">
        <v>974</v>
      </c>
    </row>
    <row r="148" spans="1:251" s="858" customFormat="1" ht="12.75" customHeight="1" x14ac:dyDescent="0.2">
      <c r="A148" s="856"/>
      <c r="B148" s="857" t="s">
        <v>189</v>
      </c>
      <c r="C148" s="856"/>
      <c r="D148" s="856"/>
      <c r="E148" s="856"/>
      <c r="F148" s="856"/>
      <c r="G148" s="856"/>
      <c r="H148" s="856"/>
      <c r="I148" s="856"/>
      <c r="J148" s="856"/>
      <c r="K148" s="856"/>
      <c r="L148" s="856"/>
      <c r="M148" s="856"/>
      <c r="N148" s="856"/>
      <c r="O148" s="856"/>
      <c r="P148" s="856"/>
      <c r="Q148" s="856"/>
      <c r="R148" s="856"/>
      <c r="S148" s="856"/>
      <c r="T148" s="856"/>
      <c r="U148" s="856"/>
      <c r="V148" s="856"/>
      <c r="W148" s="856"/>
      <c r="X148" s="856"/>
      <c r="Y148" s="856"/>
      <c r="Z148" s="856"/>
      <c r="AA148" s="856"/>
      <c r="AB148" s="856"/>
      <c r="AC148" s="856"/>
      <c r="AD148" s="856"/>
      <c r="AE148" s="856"/>
      <c r="AF148" s="856"/>
      <c r="AG148" s="856"/>
      <c r="AH148" s="856"/>
      <c r="AI148" s="856"/>
      <c r="AJ148" s="856"/>
      <c r="AK148" s="856"/>
      <c r="AL148" s="856"/>
      <c r="AM148" s="856"/>
      <c r="AN148" s="856"/>
      <c r="AO148" s="856"/>
      <c r="AP148" s="856"/>
      <c r="AQ148" s="856"/>
      <c r="AR148" s="856"/>
      <c r="AS148" s="856"/>
      <c r="AT148" s="856"/>
      <c r="AU148" s="856"/>
      <c r="AV148" s="856"/>
      <c r="AW148" s="856"/>
      <c r="AX148" s="856"/>
      <c r="AY148" s="856"/>
      <c r="AZ148" s="856"/>
      <c r="BA148" s="856"/>
      <c r="BB148" s="856"/>
      <c r="BC148" s="856"/>
      <c r="BD148" s="856"/>
      <c r="BE148" s="856"/>
      <c r="BF148" s="856"/>
      <c r="BG148" s="856"/>
      <c r="BH148" s="856"/>
      <c r="BI148" s="856"/>
      <c r="BJ148" s="856"/>
      <c r="BK148" s="856"/>
      <c r="BL148" s="856"/>
      <c r="BM148" s="856"/>
      <c r="BN148" s="856"/>
      <c r="BO148" s="856"/>
      <c r="BP148" s="856"/>
      <c r="BQ148" s="856"/>
      <c r="BR148" s="856"/>
      <c r="BS148" s="856"/>
      <c r="BT148" s="856"/>
      <c r="BU148" s="856"/>
      <c r="BV148" s="856"/>
      <c r="BW148" s="856"/>
      <c r="BX148" s="856"/>
      <c r="BY148" s="856"/>
      <c r="BZ148" s="856"/>
      <c r="CA148" s="856"/>
      <c r="CB148" s="856"/>
      <c r="CC148" s="856"/>
      <c r="CD148" s="856"/>
      <c r="CE148" s="856"/>
      <c r="CF148" s="856"/>
      <c r="CG148" s="856"/>
      <c r="CH148" s="856"/>
      <c r="CI148" s="856"/>
      <c r="CJ148" s="856"/>
      <c r="CK148" s="856"/>
      <c r="CL148" s="856"/>
      <c r="CM148" s="856"/>
      <c r="CN148" s="856"/>
      <c r="CO148" s="856"/>
      <c r="CP148" s="856"/>
      <c r="CQ148" s="856"/>
      <c r="CR148" s="856"/>
      <c r="CS148" s="856"/>
      <c r="CT148" s="856"/>
      <c r="CU148" s="856"/>
      <c r="CV148" s="856"/>
      <c r="CW148" s="856"/>
      <c r="CX148" s="856"/>
      <c r="CY148" s="856"/>
      <c r="CZ148" s="856"/>
      <c r="DA148" s="856"/>
      <c r="DB148" s="856"/>
      <c r="DC148" s="856"/>
      <c r="DD148" s="856"/>
      <c r="DE148" s="856"/>
      <c r="DF148" s="856"/>
      <c r="DG148" s="856"/>
      <c r="DH148" s="856"/>
      <c r="DI148" s="856"/>
      <c r="DJ148" s="856"/>
      <c r="DK148" s="856"/>
      <c r="DL148" s="856"/>
      <c r="DM148" s="856"/>
      <c r="DN148" s="856"/>
      <c r="DO148" s="856"/>
      <c r="DP148" s="856"/>
      <c r="DQ148" s="856"/>
      <c r="DR148" s="856"/>
      <c r="DS148" s="856"/>
      <c r="DT148" s="856"/>
      <c r="DU148" s="856"/>
      <c r="DV148" s="856"/>
      <c r="DW148" s="856"/>
      <c r="DX148" s="856"/>
      <c r="DY148" s="856"/>
      <c r="DZ148" s="856"/>
      <c r="EA148" s="856"/>
      <c r="EB148" s="856"/>
      <c r="EC148" s="856"/>
      <c r="ED148" s="856"/>
      <c r="EE148" s="856"/>
      <c r="EF148" s="856"/>
      <c r="EG148" s="856"/>
      <c r="EH148" s="856"/>
      <c r="EI148" s="856"/>
      <c r="EJ148" s="856"/>
      <c r="EK148" s="856"/>
      <c r="EL148" s="856"/>
      <c r="EM148" s="856"/>
      <c r="EN148" s="856"/>
      <c r="EO148" s="856"/>
      <c r="EP148" s="856"/>
      <c r="EQ148" s="856"/>
      <c r="ER148" s="856"/>
      <c r="ES148" s="856"/>
      <c r="ET148" s="856"/>
      <c r="EU148" s="856"/>
      <c r="EV148" s="856"/>
      <c r="EW148" s="856"/>
      <c r="EX148" s="856"/>
      <c r="EY148" s="856"/>
      <c r="EZ148" s="856"/>
      <c r="FA148" s="856"/>
      <c r="FB148" s="856"/>
      <c r="FC148" s="856"/>
      <c r="FD148" s="856"/>
      <c r="FE148" s="856"/>
      <c r="FF148" s="856"/>
      <c r="FG148" s="856"/>
      <c r="FH148" s="856"/>
      <c r="FI148" s="856"/>
      <c r="FJ148" s="856"/>
      <c r="FK148" s="856"/>
      <c r="FL148" s="856"/>
      <c r="FM148" s="856"/>
      <c r="FN148" s="856"/>
      <c r="FO148" s="856"/>
      <c r="FP148" s="856"/>
      <c r="FQ148" s="856"/>
      <c r="FR148" s="856"/>
      <c r="FS148" s="856"/>
      <c r="FT148" s="856"/>
      <c r="FU148" s="856"/>
      <c r="FV148" s="856"/>
      <c r="FW148" s="856"/>
      <c r="FX148" s="856"/>
      <c r="FY148" s="856"/>
      <c r="FZ148" s="856"/>
      <c r="GA148" s="856"/>
      <c r="GB148" s="856"/>
      <c r="GC148" s="856"/>
      <c r="GD148" s="856"/>
      <c r="GE148" s="856"/>
      <c r="GF148" s="856"/>
      <c r="GG148" s="856"/>
      <c r="GH148" s="856"/>
      <c r="GI148" s="856"/>
      <c r="GJ148" s="856"/>
      <c r="GK148" s="856"/>
      <c r="GL148" s="856"/>
      <c r="GM148" s="856"/>
      <c r="GN148" s="856"/>
      <c r="GO148" s="856"/>
      <c r="GP148" s="856"/>
      <c r="GQ148" s="856"/>
      <c r="GR148" s="856"/>
      <c r="GS148" s="856"/>
      <c r="GT148" s="856"/>
      <c r="GU148" s="856"/>
      <c r="GV148" s="856"/>
      <c r="GW148" s="856"/>
      <c r="GX148" s="856"/>
      <c r="GY148" s="856"/>
      <c r="GZ148" s="856"/>
      <c r="HA148" s="856"/>
      <c r="HB148" s="856"/>
      <c r="HC148" s="856"/>
      <c r="HD148" s="856"/>
      <c r="HE148" s="856"/>
      <c r="HF148" s="856"/>
      <c r="HG148" s="856"/>
      <c r="HH148" s="856"/>
      <c r="HI148" s="856"/>
      <c r="HJ148" s="856"/>
      <c r="HK148" s="856"/>
      <c r="HL148" s="856"/>
      <c r="HM148" s="856"/>
      <c r="HN148" s="856"/>
      <c r="HO148" s="856"/>
      <c r="HP148" s="856"/>
      <c r="HQ148" s="856"/>
      <c r="HR148" s="856"/>
      <c r="HS148" s="856"/>
      <c r="HT148" s="856"/>
      <c r="HU148" s="856"/>
      <c r="HV148" s="856"/>
      <c r="HW148" s="856"/>
      <c r="HX148" s="856"/>
      <c r="HY148" s="856"/>
      <c r="HZ148" s="856"/>
      <c r="IA148" s="856"/>
      <c r="IB148" s="856"/>
      <c r="IC148" s="856"/>
      <c r="ID148" s="856"/>
      <c r="IE148" s="856"/>
      <c r="IF148" s="856"/>
      <c r="IG148" s="856"/>
      <c r="IH148" s="856"/>
      <c r="II148" s="856"/>
      <c r="IJ148" s="856"/>
      <c r="IK148" s="856"/>
      <c r="IL148" s="856"/>
      <c r="IM148" s="856"/>
      <c r="IN148" s="856"/>
      <c r="IO148" s="856"/>
      <c r="IP148" s="856"/>
      <c r="IQ148" s="856"/>
    </row>
    <row r="149" spans="1:251" s="831" customFormat="1" ht="12.75" customHeight="1" x14ac:dyDescent="0.2">
      <c r="A149" s="829" t="s">
        <v>190</v>
      </c>
      <c r="B149" s="830" t="s">
        <v>975</v>
      </c>
    </row>
    <row r="150" spans="1:251" ht="10.5" customHeight="1" x14ac:dyDescent="0.25">
      <c r="A150" s="822"/>
      <c r="B150" s="822"/>
    </row>
    <row r="151" spans="1:251" s="825" customFormat="1" ht="15.75" customHeight="1" x14ac:dyDescent="0.2">
      <c r="A151" s="823" t="s">
        <v>268</v>
      </c>
      <c r="B151" s="824" t="s">
        <v>976</v>
      </c>
    </row>
    <row r="152" spans="1:251" s="831" customFormat="1" ht="12.75" customHeight="1" x14ac:dyDescent="0.2">
      <c r="A152" s="829" t="s">
        <v>199</v>
      </c>
      <c r="B152" s="830" t="s">
        <v>977</v>
      </c>
    </row>
    <row r="153" spans="1:251" s="831" customFormat="1" ht="12.75" customHeight="1" x14ac:dyDescent="0.2">
      <c r="A153" s="829" t="s">
        <v>200</v>
      </c>
      <c r="B153" s="830" t="s">
        <v>978</v>
      </c>
    </row>
    <row r="154" spans="1:251" s="831" customFormat="1" ht="12.75" customHeight="1" x14ac:dyDescent="0.2">
      <c r="A154" s="829" t="s">
        <v>202</v>
      </c>
      <c r="B154" s="830" t="s">
        <v>979</v>
      </c>
    </row>
    <row r="155" spans="1:251" x14ac:dyDescent="0.25">
      <c r="A155" s="837"/>
      <c r="B155" s="822"/>
    </row>
    <row r="156" spans="1:251" ht="19.149999999999999" customHeight="1" x14ac:dyDescent="0.25">
      <c r="A156" s="838" t="s">
        <v>275</v>
      </c>
      <c r="B156" s="822"/>
    </row>
    <row r="157" spans="1:251" s="825" customFormat="1" ht="15.75" customHeight="1" x14ac:dyDescent="0.2">
      <c r="A157" s="823" t="s">
        <v>184</v>
      </c>
      <c r="B157" s="824" t="s">
        <v>980</v>
      </c>
    </row>
    <row r="158" spans="1:251" ht="10.5" customHeight="1" x14ac:dyDescent="0.25">
      <c r="A158" s="822"/>
      <c r="B158" s="822"/>
    </row>
    <row r="159" spans="1:251" s="825" customFormat="1" ht="15.75" customHeight="1" x14ac:dyDescent="0.2">
      <c r="A159" s="823" t="s">
        <v>266</v>
      </c>
      <c r="B159" s="824" t="s">
        <v>981</v>
      </c>
    </row>
    <row r="160" spans="1:251" s="834" customFormat="1" ht="12.75" customHeight="1" x14ac:dyDescent="0.2">
      <c r="A160" s="832" t="s">
        <v>982</v>
      </c>
      <c r="B160" s="833" t="s">
        <v>195</v>
      </c>
    </row>
    <row r="161" spans="1:2" s="834" customFormat="1" ht="12.75" customHeight="1" x14ac:dyDescent="0.2">
      <c r="A161" s="832" t="s">
        <v>982</v>
      </c>
      <c r="B161" s="833" t="s">
        <v>293</v>
      </c>
    </row>
    <row r="162" spans="1:2" s="834" customFormat="1" ht="12.75" customHeight="1" x14ac:dyDescent="0.2">
      <c r="A162" s="832" t="s">
        <v>982</v>
      </c>
      <c r="B162" s="833" t="s">
        <v>294</v>
      </c>
    </row>
    <row r="163" spans="1:2" s="834" customFormat="1" ht="12.75" customHeight="1" x14ac:dyDescent="0.2">
      <c r="A163" s="832" t="s">
        <v>982</v>
      </c>
      <c r="B163" s="833" t="s">
        <v>295</v>
      </c>
    </row>
    <row r="164" spans="1:2" s="834" customFormat="1" ht="12.75" customHeight="1" x14ac:dyDescent="0.2">
      <c r="A164" s="832"/>
      <c r="B164" s="833" t="s">
        <v>296</v>
      </c>
    </row>
    <row r="165" spans="1:2" s="834" customFormat="1" ht="12.75" customHeight="1" x14ac:dyDescent="0.2">
      <c r="A165" s="832"/>
      <c r="B165" s="833" t="s">
        <v>983</v>
      </c>
    </row>
    <row r="166" spans="1:2" s="834" customFormat="1" ht="12.75" customHeight="1" x14ac:dyDescent="0.2">
      <c r="A166" s="832"/>
      <c r="B166" s="833" t="s">
        <v>297</v>
      </c>
    </row>
    <row r="167" spans="1:2" s="834" customFormat="1" ht="12.75" customHeight="1" x14ac:dyDescent="0.2">
      <c r="A167" s="832"/>
      <c r="B167" s="833" t="s">
        <v>197</v>
      </c>
    </row>
    <row r="168" spans="1:2" s="834" customFormat="1" ht="12.75" customHeight="1" x14ac:dyDescent="0.2">
      <c r="A168" s="832"/>
      <c r="B168" s="833" t="s">
        <v>298</v>
      </c>
    </row>
    <row r="169" spans="1:2" s="834" customFormat="1" ht="12.75" customHeight="1" x14ac:dyDescent="0.2">
      <c r="A169" s="832"/>
      <c r="B169" s="833" t="s">
        <v>299</v>
      </c>
    </row>
    <row r="170" spans="1:2" s="831" customFormat="1" ht="12.75" customHeight="1" x14ac:dyDescent="0.2">
      <c r="A170" s="829" t="s">
        <v>300</v>
      </c>
      <c r="B170" s="830" t="s">
        <v>301</v>
      </c>
    </row>
    <row r="171" spans="1:2" ht="10.5" customHeight="1" x14ac:dyDescent="0.25">
      <c r="A171" s="822"/>
      <c r="B171" s="822"/>
    </row>
    <row r="172" spans="1:2" s="825" customFormat="1" ht="15.75" customHeight="1" x14ac:dyDescent="0.2">
      <c r="A172" s="823" t="s">
        <v>204</v>
      </c>
      <c r="B172" s="824" t="s">
        <v>984</v>
      </c>
    </row>
    <row r="173" spans="1:2" ht="10.5" customHeight="1" x14ac:dyDescent="0.25">
      <c r="A173" s="822"/>
      <c r="B173" s="822"/>
    </row>
    <row r="174" spans="1:2" s="825" customFormat="1" ht="15.75" customHeight="1" x14ac:dyDescent="0.2">
      <c r="A174" s="823" t="s">
        <v>270</v>
      </c>
      <c r="B174" s="824" t="s">
        <v>985</v>
      </c>
    </row>
    <row r="175" spans="1:2" s="831" customFormat="1" ht="12.75" customHeight="1" x14ac:dyDescent="0.2">
      <c r="A175" s="829" t="s">
        <v>206</v>
      </c>
      <c r="B175" s="830" t="s">
        <v>986</v>
      </c>
    </row>
    <row r="176" spans="1:2" s="831" customFormat="1" ht="12.75" customHeight="1" x14ac:dyDescent="0.2">
      <c r="A176" s="829" t="s">
        <v>208</v>
      </c>
      <c r="B176" s="830" t="s">
        <v>987</v>
      </c>
    </row>
    <row r="177" spans="1:2" s="831" customFormat="1" ht="12.75" customHeight="1" x14ac:dyDescent="0.2">
      <c r="A177" s="829" t="s">
        <v>210</v>
      </c>
      <c r="B177" s="830" t="s">
        <v>988</v>
      </c>
    </row>
    <row r="178" spans="1:2" s="831" customFormat="1" ht="12.75" customHeight="1" x14ac:dyDescent="0.2">
      <c r="A178" s="829" t="s">
        <v>989</v>
      </c>
      <c r="B178" s="830" t="s">
        <v>990</v>
      </c>
    </row>
    <row r="179" spans="1:2" s="831" customFormat="1" ht="12.75" customHeight="1" x14ac:dyDescent="0.2">
      <c r="A179" s="829" t="s">
        <v>991</v>
      </c>
      <c r="B179" s="830" t="s">
        <v>992</v>
      </c>
    </row>
    <row r="180" spans="1:2" ht="10.5" customHeight="1" x14ac:dyDescent="0.25">
      <c r="A180" s="822"/>
      <c r="B180" s="822"/>
    </row>
    <row r="181" spans="1:2" s="825" customFormat="1" ht="15.75" customHeight="1" x14ac:dyDescent="0.2">
      <c r="A181" s="823" t="s">
        <v>272</v>
      </c>
      <c r="B181" s="824" t="s">
        <v>993</v>
      </c>
    </row>
    <row r="182" spans="1:2" s="831" customFormat="1" ht="12.75" customHeight="1" x14ac:dyDescent="0.2">
      <c r="A182" s="829" t="s">
        <v>216</v>
      </c>
      <c r="B182" s="830" t="s">
        <v>994</v>
      </c>
    </row>
    <row r="183" spans="1:2" s="831" customFormat="1" ht="12.75" customHeight="1" x14ac:dyDescent="0.2">
      <c r="A183" s="829" t="s">
        <v>218</v>
      </c>
      <c r="B183" s="830" t="s">
        <v>995</v>
      </c>
    </row>
    <row r="184" spans="1:2" s="831" customFormat="1" ht="12.75" customHeight="1" x14ac:dyDescent="0.2">
      <c r="A184" s="829" t="s">
        <v>220</v>
      </c>
      <c r="B184" s="830" t="s">
        <v>996</v>
      </c>
    </row>
    <row r="185" spans="1:2" ht="10.5" customHeight="1" x14ac:dyDescent="0.25">
      <c r="A185" s="822"/>
      <c r="B185" s="822"/>
    </row>
    <row r="186" spans="1:2" s="825" customFormat="1" ht="15.75" customHeight="1" x14ac:dyDescent="0.2">
      <c r="A186" s="823" t="s">
        <v>222</v>
      </c>
      <c r="B186" s="824" t="s">
        <v>997</v>
      </c>
    </row>
    <row r="187" spans="1:2" ht="10.5" customHeight="1" x14ac:dyDescent="0.25">
      <c r="A187" s="822"/>
      <c r="B187" s="822"/>
    </row>
    <row r="188" spans="1:2" s="825" customFormat="1" ht="15.75" customHeight="1" x14ac:dyDescent="0.2">
      <c r="A188" s="823" t="s">
        <v>224</v>
      </c>
      <c r="B188" s="824" t="s">
        <v>998</v>
      </c>
    </row>
    <row r="189" spans="1:2" ht="10.5" customHeight="1" x14ac:dyDescent="0.25">
      <c r="A189" s="822"/>
      <c r="B189" s="822"/>
    </row>
    <row r="190" spans="1:2" s="841" customFormat="1" ht="15.75" customHeight="1" x14ac:dyDescent="0.2">
      <c r="A190" s="839" t="s">
        <v>999</v>
      </c>
      <c r="B190" s="840" t="s">
        <v>1000</v>
      </c>
    </row>
    <row r="191" spans="1:2" ht="10.5" customHeight="1" x14ac:dyDescent="0.25">
      <c r="A191" s="822"/>
      <c r="B191" s="822"/>
    </row>
    <row r="192" spans="1:2" s="825" customFormat="1" ht="15.75" customHeight="1" x14ac:dyDescent="0.2">
      <c r="A192" s="823" t="s">
        <v>226</v>
      </c>
      <c r="B192" s="824" t="s">
        <v>1001</v>
      </c>
    </row>
    <row r="193" spans="1:2" s="843" customFormat="1" ht="10.5" customHeight="1" x14ac:dyDescent="0.25">
      <c r="A193" s="842"/>
      <c r="B193" s="842"/>
    </row>
    <row r="194" spans="1:2" s="825" customFormat="1" ht="15.75" customHeight="1" x14ac:dyDescent="0.2">
      <c r="A194" s="823" t="s">
        <v>228</v>
      </c>
      <c r="B194" s="824" t="s">
        <v>1002</v>
      </c>
    </row>
    <row r="195" spans="1:2" x14ac:dyDescent="0.25">
      <c r="A195" s="822"/>
      <c r="B195" s="822"/>
    </row>
    <row r="196" spans="1:2" x14ac:dyDescent="0.25">
      <c r="A196" s="844" t="s">
        <v>277</v>
      </c>
      <c r="B196" s="822"/>
    </row>
    <row r="197" spans="1:2" s="841" customFormat="1" ht="15.75" customHeight="1" x14ac:dyDescent="0.2">
      <c r="A197" s="839" t="s">
        <v>1003</v>
      </c>
      <c r="B197" s="840" t="s">
        <v>1004</v>
      </c>
    </row>
    <row r="198" spans="1:2" ht="10.5" customHeight="1" x14ac:dyDescent="0.25">
      <c r="A198" s="822"/>
      <c r="B198" s="822"/>
    </row>
    <row r="199" spans="1:2" s="845" customFormat="1" ht="15.75" customHeight="1" x14ac:dyDescent="0.2">
      <c r="A199" s="823" t="s">
        <v>135</v>
      </c>
      <c r="B199" s="824" t="s">
        <v>1005</v>
      </c>
    </row>
    <row r="200" spans="1:2" ht="10.5" customHeight="1" x14ac:dyDescent="0.25">
      <c r="A200" s="822"/>
      <c r="B200" s="822"/>
    </row>
    <row r="201" spans="1:2" s="825" customFormat="1" ht="15.75" customHeight="1" x14ac:dyDescent="0.2">
      <c r="A201" s="823" t="s">
        <v>264</v>
      </c>
      <c r="B201" s="824" t="s">
        <v>1006</v>
      </c>
    </row>
    <row r="202" spans="1:2" s="831" customFormat="1" ht="12.75" customHeight="1" x14ac:dyDescent="0.2">
      <c r="A202" s="829" t="s">
        <v>302</v>
      </c>
      <c r="B202" s="830" t="s">
        <v>1007</v>
      </c>
    </row>
    <row r="203" spans="1:2" s="831" customFormat="1" ht="12.75" customHeight="1" x14ac:dyDescent="0.2">
      <c r="A203" s="829" t="s">
        <v>192</v>
      </c>
      <c r="B203" s="830" t="s">
        <v>1008</v>
      </c>
    </row>
    <row r="204" spans="1:2" s="828" customFormat="1" ht="12.75" customHeight="1" x14ac:dyDescent="0.2">
      <c r="A204" s="826" t="s">
        <v>1009</v>
      </c>
      <c r="B204" s="827" t="s">
        <v>1010</v>
      </c>
    </row>
    <row r="205" spans="1:2" s="831" customFormat="1" ht="12.75" customHeight="1" x14ac:dyDescent="0.2">
      <c r="A205" s="829" t="s">
        <v>194</v>
      </c>
      <c r="B205" s="830" t="s">
        <v>1011</v>
      </c>
    </row>
    <row r="206" spans="1:2" ht="28.5" customHeight="1" x14ac:dyDescent="0.25"/>
    <row r="207" spans="1:2" ht="28.5" customHeight="1" x14ac:dyDescent="0.25">
      <c r="A207" s="915" t="s">
        <v>1012</v>
      </c>
      <c r="B207" s="916"/>
    </row>
  </sheetData>
  <sheetProtection algorithmName="SHA-512" hashValue="8eWBNYOif9FqGV+3Y4QyDCkxi4+ION1ueD4WvJtvndwBELHhkbMkBMW3ahXLROOeQQXcpidS3xkF4911ZCCLAg==" saltValue="X077mZYw3Q+d7ZzzqFJiXQ==" spinCount="100000" sheet="1" objects="1" scenarios="1"/>
  <mergeCells count="2">
    <mergeCell ref="A2:B2"/>
    <mergeCell ref="A207:B207"/>
  </mergeCells>
  <printOptions horizontalCentered="1"/>
  <pageMargins left="0.59055118110236227" right="0.59055118110236227" top="0.70866141732283472" bottom="0.70866141732283472" header="0.39370078740157483" footer="0.39370078740157483"/>
  <pageSetup paperSize="9" firstPageNumber="6" fitToHeight="6" orientation="landscape" useFirstPageNumber="1" r:id="rId1"/>
  <headerFooter alignWithMargins="0">
    <oddFooter>&amp;L&amp;"Times New Roman,Kurzíva"&amp;10CVTI SR&amp;C&amp;"Times New Roman,Normálne"&amp;10&amp;P&amp;R&amp;"Times New Roman,Kurzíva"&amp;10PK na VŠ SR  2024   2. stupeň</oddFooter>
  </headerFooter>
  <rowBreaks count="5" manualBreakCount="5">
    <brk id="37" max="1" man="1"/>
    <brk id="73" max="1" man="1"/>
    <brk id="112" max="1" man="1"/>
    <brk id="149" max="1" man="1"/>
    <brk id="18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61"/>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customWidth="1"/>
    <col min="2" max="2" width="54.7109375" customWidth="1"/>
    <col min="3" max="3" width="7.7109375" style="1" customWidth="1"/>
    <col min="4" max="9" width="8.85546875" customWidth="1"/>
    <col min="10" max="14" width="7.7109375" customWidth="1"/>
  </cols>
  <sheetData>
    <row r="1" spans="1:14" ht="39" customHeight="1" x14ac:dyDescent="0.2">
      <c r="B1" s="917" t="s">
        <v>278</v>
      </c>
      <c r="C1" s="917"/>
      <c r="D1" s="917"/>
      <c r="E1" s="917"/>
      <c r="F1" s="917"/>
      <c r="G1" s="917"/>
      <c r="H1" s="917"/>
      <c r="I1" s="917"/>
      <c r="J1" s="917"/>
      <c r="K1" s="917"/>
      <c r="L1" s="917"/>
      <c r="M1" s="917"/>
      <c r="N1" s="917"/>
    </row>
    <row r="2" spans="1:14" ht="105" customHeight="1" x14ac:dyDescent="0.2">
      <c r="B2" s="2"/>
      <c r="C2" s="3" t="s">
        <v>279</v>
      </c>
      <c r="D2" s="4" t="s">
        <v>280</v>
      </c>
      <c r="E2" s="4" t="s">
        <v>281</v>
      </c>
      <c r="F2" s="3" t="s">
        <v>282</v>
      </c>
      <c r="G2" s="3" t="s">
        <v>283</v>
      </c>
      <c r="H2" s="4" t="s">
        <v>284</v>
      </c>
      <c r="I2" s="4" t="s">
        <v>285</v>
      </c>
      <c r="J2" s="3" t="s">
        <v>286</v>
      </c>
      <c r="K2" s="5" t="s">
        <v>287</v>
      </c>
      <c r="L2" s="3" t="s">
        <v>288</v>
      </c>
      <c r="M2" s="5" t="s">
        <v>289</v>
      </c>
      <c r="N2" s="6" t="s">
        <v>290</v>
      </c>
    </row>
    <row r="3" spans="1:14" s="12" customFormat="1" ht="18" customHeight="1" x14ac:dyDescent="0.2">
      <c r="A3" s="8"/>
      <c r="B3" s="9" t="s">
        <v>291</v>
      </c>
      <c r="C3" s="10">
        <f>SUBTOTAL(9,C4:C161)</f>
        <v>24373</v>
      </c>
      <c r="D3" s="10">
        <f t="shared" ref="D3:H3" si="0">SUBTOTAL(9,D4:D161)</f>
        <v>14871</v>
      </c>
      <c r="E3" s="11">
        <v>12995</v>
      </c>
      <c r="F3" s="10">
        <f t="shared" si="0"/>
        <v>12808</v>
      </c>
      <c r="G3" s="10">
        <v>12016</v>
      </c>
      <c r="H3" s="10">
        <f t="shared" si="0"/>
        <v>11463</v>
      </c>
      <c r="I3" s="11">
        <v>11425</v>
      </c>
      <c r="J3" s="7">
        <f>E3/C3</f>
        <v>0.53317195257046734</v>
      </c>
      <c r="K3" s="7">
        <f>G3/E3</f>
        <v>0.92466333205078877</v>
      </c>
      <c r="L3" s="7">
        <f>I3/E3</f>
        <v>0.87918430165448247</v>
      </c>
      <c r="M3" s="7">
        <f>I3/G3</f>
        <v>0.95081557922769644</v>
      </c>
      <c r="N3" s="7">
        <f>(E3/G3)*(I3/G3)</f>
        <v>1.028282993680419</v>
      </c>
    </row>
    <row r="4" spans="1:14" s="12" customFormat="1" ht="15" customHeight="1" x14ac:dyDescent="0.2">
      <c r="A4" s="8"/>
      <c r="B4" s="13" t="s">
        <v>273</v>
      </c>
      <c r="C4" s="14">
        <f>SUBTOTAL(9,C5:C135)</f>
        <v>22736</v>
      </c>
      <c r="D4" s="14">
        <f t="shared" ref="D4:H4" si="1">SUBTOTAL(9,D5:D135)</f>
        <v>13841</v>
      </c>
      <c r="E4" s="14">
        <v>12067</v>
      </c>
      <c r="F4" s="14">
        <f t="shared" si="1"/>
        <v>11842</v>
      </c>
      <c r="G4" s="14">
        <v>11114</v>
      </c>
      <c r="H4" s="14">
        <f t="shared" si="1"/>
        <v>10605</v>
      </c>
      <c r="I4" s="14">
        <v>10571</v>
      </c>
      <c r="J4" s="15">
        <f t="shared" ref="J4:J67" si="2">E4/C4</f>
        <v>0.53074419422941588</v>
      </c>
      <c r="K4" s="15">
        <f t="shared" ref="K4:K67" si="3">G4/E4</f>
        <v>0.92102428109720724</v>
      </c>
      <c r="L4" s="15">
        <f t="shared" ref="L4:L67" si="4">I4/E4</f>
        <v>0.87602552415679125</v>
      </c>
      <c r="M4" s="15">
        <f t="shared" ref="M4:M67" si="5">I4/G4</f>
        <v>0.95114270289724667</v>
      </c>
      <c r="N4" s="15">
        <f t="shared" ref="N4:N67" si="6">(E4/G4)*(I4/G4)</f>
        <v>1.0327010073655818</v>
      </c>
    </row>
    <row r="5" spans="1:14" s="22" customFormat="1" ht="12" x14ac:dyDescent="0.2">
      <c r="A5" s="16"/>
      <c r="B5" s="17" t="s">
        <v>229</v>
      </c>
      <c r="C5" s="18">
        <f>SUBTOTAL(9,C6:C14)</f>
        <v>3897</v>
      </c>
      <c r="D5" s="19">
        <f t="shared" ref="D5:H5" si="7">SUBTOTAL(9,D6:D14)</f>
        <v>2581</v>
      </c>
      <c r="E5" s="19">
        <v>2280</v>
      </c>
      <c r="F5" s="18">
        <f t="shared" si="7"/>
        <v>2030</v>
      </c>
      <c r="G5" s="18">
        <v>1983</v>
      </c>
      <c r="H5" s="19">
        <f t="shared" si="7"/>
        <v>1837</v>
      </c>
      <c r="I5" s="19">
        <v>1837</v>
      </c>
      <c r="J5" s="20">
        <f t="shared" si="2"/>
        <v>0.58506543494996155</v>
      </c>
      <c r="K5" s="21">
        <f t="shared" si="3"/>
        <v>0.86973684210526314</v>
      </c>
      <c r="L5" s="20">
        <f t="shared" si="4"/>
        <v>0.80570175438596492</v>
      </c>
      <c r="M5" s="21">
        <f t="shared" si="5"/>
        <v>0.92637418053454357</v>
      </c>
      <c r="N5" s="20">
        <f t="shared" si="6"/>
        <v>1.0651200865450121</v>
      </c>
    </row>
    <row r="6" spans="1:14" s="22" customFormat="1" ht="12" x14ac:dyDescent="0.2">
      <c r="A6" s="23"/>
      <c r="B6" s="24" t="s">
        <v>0</v>
      </c>
      <c r="C6" s="25">
        <v>470</v>
      </c>
      <c r="D6" s="26">
        <v>363</v>
      </c>
      <c r="E6" s="26">
        <v>357</v>
      </c>
      <c r="F6" s="25">
        <v>340</v>
      </c>
      <c r="G6" s="25">
        <v>338</v>
      </c>
      <c r="H6" s="26">
        <v>328</v>
      </c>
      <c r="I6" s="26">
        <v>328</v>
      </c>
      <c r="J6" s="27">
        <f t="shared" si="2"/>
        <v>0.75957446808510642</v>
      </c>
      <c r="K6" s="28">
        <f t="shared" si="3"/>
        <v>0.9467787114845938</v>
      </c>
      <c r="L6" s="27">
        <f t="shared" si="4"/>
        <v>0.91876750700280108</v>
      </c>
      <c r="M6" s="28">
        <f t="shared" si="5"/>
        <v>0.97041420118343191</v>
      </c>
      <c r="N6" s="27">
        <f t="shared" si="6"/>
        <v>1.0249641119008437</v>
      </c>
    </row>
    <row r="7" spans="1:14" s="22" customFormat="1" ht="12" x14ac:dyDescent="0.2">
      <c r="A7" s="23"/>
      <c r="B7" s="24" t="s">
        <v>2</v>
      </c>
      <c r="C7" s="25">
        <v>697</v>
      </c>
      <c r="D7" s="26">
        <v>550</v>
      </c>
      <c r="E7" s="26">
        <v>550</v>
      </c>
      <c r="F7" s="25">
        <v>375</v>
      </c>
      <c r="G7" s="25">
        <v>375</v>
      </c>
      <c r="H7" s="26">
        <v>332</v>
      </c>
      <c r="I7" s="26">
        <v>332</v>
      </c>
      <c r="J7" s="27">
        <f t="shared" si="2"/>
        <v>0.78909612625538017</v>
      </c>
      <c r="K7" s="28">
        <f t="shared" si="3"/>
        <v>0.68181818181818177</v>
      </c>
      <c r="L7" s="27">
        <f t="shared" si="4"/>
        <v>0.60363636363636364</v>
      </c>
      <c r="M7" s="28">
        <f t="shared" si="5"/>
        <v>0.88533333333333331</v>
      </c>
      <c r="N7" s="27">
        <f t="shared" si="6"/>
        <v>1.2984888888888888</v>
      </c>
    </row>
    <row r="8" spans="1:14" s="22" customFormat="1" ht="12" x14ac:dyDescent="0.2">
      <c r="A8" s="23"/>
      <c r="B8" s="24" t="s">
        <v>4</v>
      </c>
      <c r="C8" s="25">
        <v>580</v>
      </c>
      <c r="D8" s="26">
        <v>398</v>
      </c>
      <c r="E8" s="26">
        <v>326</v>
      </c>
      <c r="F8" s="25">
        <v>330</v>
      </c>
      <c r="G8" s="25">
        <v>299</v>
      </c>
      <c r="H8" s="26">
        <v>268</v>
      </c>
      <c r="I8" s="26">
        <v>268</v>
      </c>
      <c r="J8" s="27">
        <f t="shared" si="2"/>
        <v>0.56206896551724139</v>
      </c>
      <c r="K8" s="28">
        <f t="shared" si="3"/>
        <v>0.91717791411042948</v>
      </c>
      <c r="L8" s="27">
        <f t="shared" si="4"/>
        <v>0.82208588957055218</v>
      </c>
      <c r="M8" s="28">
        <f t="shared" si="5"/>
        <v>0.89632107023411367</v>
      </c>
      <c r="N8" s="27">
        <f t="shared" si="6"/>
        <v>0.97725976219505362</v>
      </c>
    </row>
    <row r="9" spans="1:14" s="22" customFormat="1" ht="12" x14ac:dyDescent="0.2">
      <c r="A9" s="23"/>
      <c r="B9" s="24" t="s">
        <v>6</v>
      </c>
      <c r="C9" s="25">
        <v>500</v>
      </c>
      <c r="D9" s="26">
        <v>265</v>
      </c>
      <c r="E9" s="26">
        <v>263</v>
      </c>
      <c r="F9" s="25">
        <v>235</v>
      </c>
      <c r="G9" s="25">
        <v>235</v>
      </c>
      <c r="H9" s="26">
        <v>222</v>
      </c>
      <c r="I9" s="26">
        <v>222</v>
      </c>
      <c r="J9" s="27">
        <f t="shared" si="2"/>
        <v>0.52600000000000002</v>
      </c>
      <c r="K9" s="28">
        <f t="shared" si="3"/>
        <v>0.89353612167300378</v>
      </c>
      <c r="L9" s="27">
        <f t="shared" si="4"/>
        <v>0.844106463878327</v>
      </c>
      <c r="M9" s="28">
        <f t="shared" si="5"/>
        <v>0.94468085106382982</v>
      </c>
      <c r="N9" s="27">
        <f t="shared" si="6"/>
        <v>1.0572385694884563</v>
      </c>
    </row>
    <row r="10" spans="1:14" s="22" customFormat="1" ht="12" x14ac:dyDescent="0.2">
      <c r="A10" s="23"/>
      <c r="B10" s="24" t="s">
        <v>8</v>
      </c>
      <c r="C10" s="25">
        <v>255</v>
      </c>
      <c r="D10" s="26">
        <v>138</v>
      </c>
      <c r="E10" s="26">
        <v>138</v>
      </c>
      <c r="F10" s="25">
        <v>137</v>
      </c>
      <c r="G10" s="25">
        <v>137</v>
      </c>
      <c r="H10" s="26">
        <v>133</v>
      </c>
      <c r="I10" s="26">
        <v>133</v>
      </c>
      <c r="J10" s="27">
        <f t="shared" si="2"/>
        <v>0.54117647058823526</v>
      </c>
      <c r="K10" s="28">
        <f t="shared" si="3"/>
        <v>0.99275362318840576</v>
      </c>
      <c r="L10" s="27">
        <f t="shared" si="4"/>
        <v>0.96376811594202894</v>
      </c>
      <c r="M10" s="28">
        <f t="shared" si="5"/>
        <v>0.97080291970802923</v>
      </c>
      <c r="N10" s="27">
        <f t="shared" si="6"/>
        <v>0.97788907240662803</v>
      </c>
    </row>
    <row r="11" spans="1:14" s="22" customFormat="1" ht="12" x14ac:dyDescent="0.2">
      <c r="A11" s="23"/>
      <c r="B11" s="24" t="s">
        <v>10</v>
      </c>
      <c r="C11" s="25">
        <v>45</v>
      </c>
      <c r="D11" s="26">
        <v>31</v>
      </c>
      <c r="E11" s="26">
        <v>31</v>
      </c>
      <c r="F11" s="25">
        <v>30</v>
      </c>
      <c r="G11" s="25">
        <v>30</v>
      </c>
      <c r="H11" s="26">
        <v>24</v>
      </c>
      <c r="I11" s="26">
        <v>24</v>
      </c>
      <c r="J11" s="27">
        <f t="shared" si="2"/>
        <v>0.68888888888888888</v>
      </c>
      <c r="K11" s="28">
        <f t="shared" si="3"/>
        <v>0.967741935483871</v>
      </c>
      <c r="L11" s="27">
        <f t="shared" si="4"/>
        <v>0.77419354838709675</v>
      </c>
      <c r="M11" s="28">
        <f t="shared" si="5"/>
        <v>0.8</v>
      </c>
      <c r="N11" s="27">
        <f t="shared" si="6"/>
        <v>0.82666666666666677</v>
      </c>
    </row>
    <row r="12" spans="1:14" s="22" customFormat="1" ht="12" x14ac:dyDescent="0.2">
      <c r="A12" s="23"/>
      <c r="B12" s="24" t="s">
        <v>12</v>
      </c>
      <c r="C12" s="25">
        <v>520</v>
      </c>
      <c r="D12" s="26">
        <v>333</v>
      </c>
      <c r="E12" s="26">
        <v>208</v>
      </c>
      <c r="F12" s="25">
        <v>189</v>
      </c>
      <c r="G12" s="25">
        <v>189</v>
      </c>
      <c r="H12" s="26">
        <v>167</v>
      </c>
      <c r="I12" s="26">
        <v>167</v>
      </c>
      <c r="J12" s="27">
        <f t="shared" si="2"/>
        <v>0.4</v>
      </c>
      <c r="K12" s="28">
        <f t="shared" si="3"/>
        <v>0.90865384615384615</v>
      </c>
      <c r="L12" s="27">
        <f t="shared" si="4"/>
        <v>0.80288461538461542</v>
      </c>
      <c r="M12" s="28">
        <f t="shared" si="5"/>
        <v>0.8835978835978836</v>
      </c>
      <c r="N12" s="27">
        <f t="shared" si="6"/>
        <v>0.97242518406539569</v>
      </c>
    </row>
    <row r="13" spans="1:14" s="22" customFormat="1" ht="12" x14ac:dyDescent="0.2">
      <c r="A13" s="23"/>
      <c r="B13" s="24" t="s">
        <v>14</v>
      </c>
      <c r="C13" s="25">
        <v>530</v>
      </c>
      <c r="D13" s="26">
        <v>240</v>
      </c>
      <c r="E13" s="26">
        <v>223</v>
      </c>
      <c r="F13" s="25">
        <v>208</v>
      </c>
      <c r="G13" s="25">
        <v>205</v>
      </c>
      <c r="H13" s="26">
        <v>191</v>
      </c>
      <c r="I13" s="26">
        <v>191</v>
      </c>
      <c r="J13" s="27">
        <f t="shared" si="2"/>
        <v>0.42075471698113209</v>
      </c>
      <c r="K13" s="28">
        <f t="shared" si="3"/>
        <v>0.91928251121076232</v>
      </c>
      <c r="L13" s="27">
        <f t="shared" si="4"/>
        <v>0.8565022421524664</v>
      </c>
      <c r="M13" s="28">
        <f t="shared" si="5"/>
        <v>0.93170731707317078</v>
      </c>
      <c r="N13" s="27">
        <f t="shared" si="6"/>
        <v>1.0135157644259372</v>
      </c>
    </row>
    <row r="14" spans="1:14" s="22" customFormat="1" ht="12" x14ac:dyDescent="0.2">
      <c r="A14" s="23"/>
      <c r="B14" s="24" t="s">
        <v>16</v>
      </c>
      <c r="C14" s="25">
        <v>300</v>
      </c>
      <c r="D14" s="26">
        <v>263</v>
      </c>
      <c r="E14" s="26">
        <v>243</v>
      </c>
      <c r="F14" s="25">
        <v>186</v>
      </c>
      <c r="G14" s="25">
        <v>184</v>
      </c>
      <c r="H14" s="26">
        <v>172</v>
      </c>
      <c r="I14" s="26">
        <v>172</v>
      </c>
      <c r="J14" s="27">
        <f t="shared" si="2"/>
        <v>0.81</v>
      </c>
      <c r="K14" s="28">
        <f t="shared" si="3"/>
        <v>0.75720164609053497</v>
      </c>
      <c r="L14" s="27">
        <f t="shared" si="4"/>
        <v>0.70781893004115226</v>
      </c>
      <c r="M14" s="28">
        <f t="shared" si="5"/>
        <v>0.93478260869565222</v>
      </c>
      <c r="N14" s="27">
        <f t="shared" si="6"/>
        <v>1.234522684310019</v>
      </c>
    </row>
    <row r="15" spans="1:14" s="22" customFormat="1" ht="12" x14ac:dyDescent="0.2">
      <c r="A15" s="16"/>
      <c r="B15" s="17" t="s">
        <v>231</v>
      </c>
      <c r="C15" s="18">
        <f>SUBTOTAL(9,C16:C23)</f>
        <v>2561</v>
      </c>
      <c r="D15" s="19">
        <f t="shared" ref="D15:H15" si="8">SUBTOTAL(9,D16:D23)</f>
        <v>1538</v>
      </c>
      <c r="E15" s="19">
        <v>1373</v>
      </c>
      <c r="F15" s="18">
        <f t="shared" si="8"/>
        <v>1359</v>
      </c>
      <c r="G15" s="18">
        <v>1239</v>
      </c>
      <c r="H15" s="19">
        <f t="shared" si="8"/>
        <v>1183</v>
      </c>
      <c r="I15" s="19">
        <v>1183</v>
      </c>
      <c r="J15" s="20">
        <f t="shared" si="2"/>
        <v>0.53611870363139402</v>
      </c>
      <c r="K15" s="21">
        <f t="shared" si="3"/>
        <v>0.90240349599417335</v>
      </c>
      <c r="L15" s="20">
        <f t="shared" si="4"/>
        <v>0.8616168973051711</v>
      </c>
      <c r="M15" s="21">
        <f t="shared" si="5"/>
        <v>0.95480225988700562</v>
      </c>
      <c r="N15" s="20">
        <f t="shared" si="6"/>
        <v>1.058065781133865</v>
      </c>
    </row>
    <row r="16" spans="1:14" s="35" customFormat="1" ht="12" x14ac:dyDescent="0.2">
      <c r="A16" s="29"/>
      <c r="B16" s="30" t="s">
        <v>18</v>
      </c>
      <c r="C16" s="31">
        <v>55</v>
      </c>
      <c r="D16" s="32">
        <v>30</v>
      </c>
      <c r="E16" s="32">
        <v>30</v>
      </c>
      <c r="F16" s="31">
        <v>30</v>
      </c>
      <c r="G16" s="31">
        <v>30</v>
      </c>
      <c r="H16" s="32">
        <v>27</v>
      </c>
      <c r="I16" s="32">
        <v>27</v>
      </c>
      <c r="J16" s="33">
        <f t="shared" si="2"/>
        <v>0.54545454545454541</v>
      </c>
      <c r="K16" s="34">
        <f t="shared" si="3"/>
        <v>1</v>
      </c>
      <c r="L16" s="33">
        <f t="shared" si="4"/>
        <v>0.9</v>
      </c>
      <c r="M16" s="34">
        <f t="shared" si="5"/>
        <v>0.9</v>
      </c>
      <c r="N16" s="33">
        <f t="shared" si="6"/>
        <v>0.9</v>
      </c>
    </row>
    <row r="17" spans="1:14" s="22" customFormat="1" ht="12" x14ac:dyDescent="0.2">
      <c r="A17" s="23"/>
      <c r="B17" s="24" t="s">
        <v>20</v>
      </c>
      <c r="C17" s="25">
        <v>391</v>
      </c>
      <c r="D17" s="26">
        <v>163</v>
      </c>
      <c r="E17" s="26">
        <v>139</v>
      </c>
      <c r="F17" s="25">
        <v>163</v>
      </c>
      <c r="G17" s="25">
        <v>139</v>
      </c>
      <c r="H17" s="26">
        <v>124</v>
      </c>
      <c r="I17" s="26">
        <v>124</v>
      </c>
      <c r="J17" s="27">
        <f t="shared" si="2"/>
        <v>0.35549872122762149</v>
      </c>
      <c r="K17" s="28">
        <f t="shared" si="3"/>
        <v>1</v>
      </c>
      <c r="L17" s="27">
        <f t="shared" si="4"/>
        <v>0.8920863309352518</v>
      </c>
      <c r="M17" s="28">
        <f t="shared" si="5"/>
        <v>0.8920863309352518</v>
      </c>
      <c r="N17" s="27">
        <f t="shared" si="6"/>
        <v>0.8920863309352518</v>
      </c>
    </row>
    <row r="18" spans="1:14" s="22" customFormat="1" ht="12" x14ac:dyDescent="0.2">
      <c r="A18" s="23"/>
      <c r="B18" s="24" t="s">
        <v>22</v>
      </c>
      <c r="C18" s="25">
        <v>215</v>
      </c>
      <c r="D18" s="26">
        <v>84</v>
      </c>
      <c r="E18" s="26">
        <v>83</v>
      </c>
      <c r="F18" s="25">
        <v>76</v>
      </c>
      <c r="G18" s="25">
        <v>76</v>
      </c>
      <c r="H18" s="26">
        <v>76</v>
      </c>
      <c r="I18" s="26">
        <v>76</v>
      </c>
      <c r="J18" s="27">
        <f t="shared" si="2"/>
        <v>0.38604651162790699</v>
      </c>
      <c r="K18" s="28">
        <f t="shared" si="3"/>
        <v>0.91566265060240959</v>
      </c>
      <c r="L18" s="27">
        <f t="shared" si="4"/>
        <v>0.91566265060240959</v>
      </c>
      <c r="M18" s="28">
        <f t="shared" si="5"/>
        <v>1</v>
      </c>
      <c r="N18" s="27">
        <f t="shared" si="6"/>
        <v>1.0921052631578947</v>
      </c>
    </row>
    <row r="19" spans="1:14" s="22" customFormat="1" ht="12" x14ac:dyDescent="0.2">
      <c r="A19" s="23"/>
      <c r="B19" s="24" t="s">
        <v>24</v>
      </c>
      <c r="C19" s="25">
        <v>550</v>
      </c>
      <c r="D19" s="26">
        <v>363</v>
      </c>
      <c r="E19" s="26">
        <v>308</v>
      </c>
      <c r="F19" s="25">
        <v>288</v>
      </c>
      <c r="G19" s="25">
        <v>246</v>
      </c>
      <c r="H19" s="26">
        <v>228</v>
      </c>
      <c r="I19" s="26">
        <v>228</v>
      </c>
      <c r="J19" s="27">
        <f t="shared" si="2"/>
        <v>0.56000000000000005</v>
      </c>
      <c r="K19" s="28">
        <f t="shared" si="3"/>
        <v>0.79870129870129869</v>
      </c>
      <c r="L19" s="27">
        <f t="shared" si="4"/>
        <v>0.74025974025974028</v>
      </c>
      <c r="M19" s="28">
        <f t="shared" si="5"/>
        <v>0.92682926829268297</v>
      </c>
      <c r="N19" s="27">
        <f t="shared" si="6"/>
        <v>1.1604203846916519</v>
      </c>
    </row>
    <row r="20" spans="1:14" s="22" customFormat="1" ht="12" x14ac:dyDescent="0.2">
      <c r="A20" s="23"/>
      <c r="B20" s="24" t="s">
        <v>26</v>
      </c>
      <c r="C20" s="25">
        <v>440</v>
      </c>
      <c r="D20" s="26">
        <v>338</v>
      </c>
      <c r="E20" s="26">
        <v>299</v>
      </c>
      <c r="F20" s="25">
        <v>305</v>
      </c>
      <c r="G20" s="25">
        <v>272</v>
      </c>
      <c r="H20" s="26">
        <v>262</v>
      </c>
      <c r="I20" s="26">
        <v>262</v>
      </c>
      <c r="J20" s="27">
        <f t="shared" si="2"/>
        <v>0.67954545454545456</v>
      </c>
      <c r="K20" s="28">
        <f t="shared" si="3"/>
        <v>0.90969899665551834</v>
      </c>
      <c r="L20" s="27">
        <f t="shared" si="4"/>
        <v>0.87625418060200666</v>
      </c>
      <c r="M20" s="28">
        <f t="shared" si="5"/>
        <v>0.96323529411764708</v>
      </c>
      <c r="N20" s="27">
        <f t="shared" si="6"/>
        <v>1.0588505622837372</v>
      </c>
    </row>
    <row r="21" spans="1:14" s="22" customFormat="1" ht="12" x14ac:dyDescent="0.2">
      <c r="A21" s="23"/>
      <c r="B21" s="24" t="s">
        <v>28</v>
      </c>
      <c r="C21" s="25">
        <v>160</v>
      </c>
      <c r="D21" s="26">
        <v>185</v>
      </c>
      <c r="E21" s="26">
        <v>185</v>
      </c>
      <c r="F21" s="25">
        <v>170</v>
      </c>
      <c r="G21" s="25">
        <v>170</v>
      </c>
      <c r="H21" s="26">
        <v>164</v>
      </c>
      <c r="I21" s="26">
        <v>164</v>
      </c>
      <c r="J21" s="27">
        <f t="shared" si="2"/>
        <v>1.15625</v>
      </c>
      <c r="K21" s="28">
        <f t="shared" si="3"/>
        <v>0.91891891891891897</v>
      </c>
      <c r="L21" s="27">
        <f t="shared" si="4"/>
        <v>0.88648648648648654</v>
      </c>
      <c r="M21" s="28">
        <f t="shared" si="5"/>
        <v>0.96470588235294119</v>
      </c>
      <c r="N21" s="27">
        <f t="shared" si="6"/>
        <v>1.049826989619377</v>
      </c>
    </row>
    <row r="22" spans="1:14" s="22" customFormat="1" ht="12" x14ac:dyDescent="0.2">
      <c r="A22" s="23"/>
      <c r="B22" s="24" t="s">
        <v>30</v>
      </c>
      <c r="C22" s="25">
        <v>580</v>
      </c>
      <c r="D22" s="26">
        <v>241</v>
      </c>
      <c r="E22" s="26">
        <v>227</v>
      </c>
      <c r="F22" s="25">
        <v>215</v>
      </c>
      <c r="G22" s="25">
        <v>203</v>
      </c>
      <c r="H22" s="26">
        <v>196</v>
      </c>
      <c r="I22" s="26">
        <v>196</v>
      </c>
      <c r="J22" s="27">
        <f t="shared" si="2"/>
        <v>0.39137931034482759</v>
      </c>
      <c r="K22" s="28">
        <f t="shared" si="3"/>
        <v>0.89427312775330392</v>
      </c>
      <c r="L22" s="27">
        <f t="shared" si="4"/>
        <v>0.86343612334801767</v>
      </c>
      <c r="M22" s="28">
        <f t="shared" si="5"/>
        <v>0.96551724137931039</v>
      </c>
      <c r="N22" s="27">
        <f t="shared" si="6"/>
        <v>1.0796670630202141</v>
      </c>
    </row>
    <row r="23" spans="1:14" s="22" customFormat="1" ht="12" x14ac:dyDescent="0.2">
      <c r="A23" s="23"/>
      <c r="B23" s="24" t="s">
        <v>32</v>
      </c>
      <c r="C23" s="25">
        <v>170</v>
      </c>
      <c r="D23" s="26">
        <v>134</v>
      </c>
      <c r="E23" s="26">
        <v>131</v>
      </c>
      <c r="F23" s="25">
        <v>112</v>
      </c>
      <c r="G23" s="25">
        <v>110</v>
      </c>
      <c r="H23" s="26">
        <v>106</v>
      </c>
      <c r="I23" s="26">
        <v>106</v>
      </c>
      <c r="J23" s="27">
        <f t="shared" si="2"/>
        <v>0.77058823529411768</v>
      </c>
      <c r="K23" s="28">
        <f t="shared" si="3"/>
        <v>0.83969465648854957</v>
      </c>
      <c r="L23" s="27">
        <f t="shared" si="4"/>
        <v>0.80916030534351147</v>
      </c>
      <c r="M23" s="28">
        <f t="shared" si="5"/>
        <v>0.96363636363636362</v>
      </c>
      <c r="N23" s="27">
        <f t="shared" si="6"/>
        <v>1.147603305785124</v>
      </c>
    </row>
    <row r="24" spans="1:14" s="22" customFormat="1" ht="12" x14ac:dyDescent="0.2">
      <c r="A24" s="16"/>
      <c r="B24" s="17" t="s">
        <v>233</v>
      </c>
      <c r="C24" s="18">
        <f>SUBTOTAL(9,C25:C33)</f>
        <v>2365</v>
      </c>
      <c r="D24" s="19">
        <f t="shared" ref="D24:H24" si="9">SUBTOTAL(9,D25:D33)</f>
        <v>1283</v>
      </c>
      <c r="E24" s="19">
        <v>1126</v>
      </c>
      <c r="F24" s="18">
        <f t="shared" si="9"/>
        <v>1000</v>
      </c>
      <c r="G24" s="18">
        <v>959</v>
      </c>
      <c r="H24" s="19">
        <f t="shared" si="9"/>
        <v>927</v>
      </c>
      <c r="I24" s="19">
        <v>927</v>
      </c>
      <c r="J24" s="20">
        <f t="shared" si="2"/>
        <v>0.47610993657505285</v>
      </c>
      <c r="K24" s="21">
        <f t="shared" si="3"/>
        <v>0.85168738898756657</v>
      </c>
      <c r="L24" s="20">
        <f t="shared" si="4"/>
        <v>0.82326820603907636</v>
      </c>
      <c r="M24" s="21">
        <f t="shared" si="5"/>
        <v>0.96663190823774769</v>
      </c>
      <c r="N24" s="20">
        <f t="shared" si="6"/>
        <v>1.1349609266691385</v>
      </c>
    </row>
    <row r="25" spans="1:14" s="22" customFormat="1" ht="12" x14ac:dyDescent="0.2">
      <c r="A25" s="23"/>
      <c r="B25" s="24" t="s">
        <v>34</v>
      </c>
      <c r="C25" s="25">
        <v>380</v>
      </c>
      <c r="D25" s="26">
        <v>318</v>
      </c>
      <c r="E25" s="26">
        <v>318</v>
      </c>
      <c r="F25" s="25">
        <v>266</v>
      </c>
      <c r="G25" s="25">
        <v>266</v>
      </c>
      <c r="H25" s="26">
        <v>222</v>
      </c>
      <c r="I25" s="26">
        <v>222</v>
      </c>
      <c r="J25" s="27">
        <f t="shared" si="2"/>
        <v>0.83684210526315794</v>
      </c>
      <c r="K25" s="28">
        <f t="shared" si="3"/>
        <v>0.83647798742138368</v>
      </c>
      <c r="L25" s="27">
        <f t="shared" si="4"/>
        <v>0.69811320754716977</v>
      </c>
      <c r="M25" s="28">
        <f t="shared" si="5"/>
        <v>0.83458646616541354</v>
      </c>
      <c r="N25" s="27">
        <f t="shared" si="6"/>
        <v>0.99773870767143436</v>
      </c>
    </row>
    <row r="26" spans="1:14" s="22" customFormat="1" ht="12" x14ac:dyDescent="0.2">
      <c r="A26" s="23"/>
      <c r="B26" s="24" t="s">
        <v>36</v>
      </c>
      <c r="C26" s="25">
        <v>400</v>
      </c>
      <c r="D26" s="26">
        <v>276</v>
      </c>
      <c r="E26" s="26">
        <v>276</v>
      </c>
      <c r="F26" s="25">
        <v>203</v>
      </c>
      <c r="G26" s="25">
        <v>203</v>
      </c>
      <c r="H26" s="26">
        <v>200</v>
      </c>
      <c r="I26" s="26">
        <v>200</v>
      </c>
      <c r="J26" s="27">
        <f t="shared" si="2"/>
        <v>0.69</v>
      </c>
      <c r="K26" s="28">
        <f t="shared" si="3"/>
        <v>0.73550724637681164</v>
      </c>
      <c r="L26" s="27">
        <f t="shared" si="4"/>
        <v>0.72463768115942029</v>
      </c>
      <c r="M26" s="28">
        <f t="shared" si="5"/>
        <v>0.98522167487684731</v>
      </c>
      <c r="N26" s="27">
        <f t="shared" si="6"/>
        <v>1.3395132131330534</v>
      </c>
    </row>
    <row r="27" spans="1:14" s="22" customFormat="1" ht="12" x14ac:dyDescent="0.2">
      <c r="A27" s="23"/>
      <c r="B27" s="24" t="s">
        <v>38</v>
      </c>
      <c r="C27" s="25">
        <v>660</v>
      </c>
      <c r="D27" s="26">
        <v>221</v>
      </c>
      <c r="E27" s="26">
        <v>220</v>
      </c>
      <c r="F27" s="25">
        <v>146</v>
      </c>
      <c r="G27" s="25">
        <v>146</v>
      </c>
      <c r="H27" s="26">
        <v>142</v>
      </c>
      <c r="I27" s="26">
        <v>142</v>
      </c>
      <c r="J27" s="27">
        <f t="shared" si="2"/>
        <v>0.33333333333333331</v>
      </c>
      <c r="K27" s="28">
        <f t="shared" si="3"/>
        <v>0.66363636363636369</v>
      </c>
      <c r="L27" s="27">
        <f t="shared" si="4"/>
        <v>0.6454545454545455</v>
      </c>
      <c r="M27" s="28">
        <f t="shared" si="5"/>
        <v>0.9726027397260274</v>
      </c>
      <c r="N27" s="27">
        <f t="shared" si="6"/>
        <v>1.4655657721899042</v>
      </c>
    </row>
    <row r="28" spans="1:14" s="22" customFormat="1" ht="12" x14ac:dyDescent="0.2">
      <c r="A28" s="23"/>
      <c r="B28" s="24" t="s">
        <v>40</v>
      </c>
      <c r="C28" s="25">
        <v>480</v>
      </c>
      <c r="D28" s="26">
        <v>269</v>
      </c>
      <c r="E28" s="26">
        <v>269</v>
      </c>
      <c r="F28" s="25">
        <v>209</v>
      </c>
      <c r="G28" s="25">
        <v>209</v>
      </c>
      <c r="H28" s="26">
        <v>199</v>
      </c>
      <c r="I28" s="26">
        <v>199</v>
      </c>
      <c r="J28" s="27">
        <f t="shared" si="2"/>
        <v>0.56041666666666667</v>
      </c>
      <c r="K28" s="28">
        <f t="shared" si="3"/>
        <v>0.77695167286245348</v>
      </c>
      <c r="L28" s="27">
        <f t="shared" si="4"/>
        <v>0.7397769516728625</v>
      </c>
      <c r="M28" s="28">
        <f t="shared" si="5"/>
        <v>0.95215311004784686</v>
      </c>
      <c r="N28" s="27">
        <f t="shared" si="6"/>
        <v>1.2254985004922048</v>
      </c>
    </row>
    <row r="29" spans="1:14" s="22" customFormat="1" ht="12" x14ac:dyDescent="0.2">
      <c r="A29" s="23"/>
      <c r="B29" s="24" t="s">
        <v>42</v>
      </c>
      <c r="C29" s="25">
        <v>265</v>
      </c>
      <c r="D29" s="26">
        <f>SUBTOTAL(9,D30:D31)</f>
        <v>86</v>
      </c>
      <c r="E29" s="26">
        <v>86</v>
      </c>
      <c r="F29" s="25">
        <f t="shared" ref="F29:H29" si="10">SUBTOTAL(9,F30:F31)</f>
        <v>68</v>
      </c>
      <c r="G29" s="25">
        <v>68</v>
      </c>
      <c r="H29" s="26">
        <f t="shared" si="10"/>
        <v>68</v>
      </c>
      <c r="I29" s="26">
        <v>68</v>
      </c>
      <c r="J29" s="27">
        <f t="shared" si="2"/>
        <v>0.32452830188679244</v>
      </c>
      <c r="K29" s="28">
        <f t="shared" si="3"/>
        <v>0.79069767441860461</v>
      </c>
      <c r="L29" s="27">
        <f t="shared" si="4"/>
        <v>0.79069767441860461</v>
      </c>
      <c r="M29" s="28">
        <f t="shared" si="5"/>
        <v>1</v>
      </c>
      <c r="N29" s="27">
        <f t="shared" si="6"/>
        <v>1.2647058823529411</v>
      </c>
    </row>
    <row r="30" spans="1:14" s="42" customFormat="1" ht="12" x14ac:dyDescent="0.2">
      <c r="A30" s="36"/>
      <c r="B30" s="37" t="s">
        <v>42</v>
      </c>
      <c r="C30" s="38"/>
      <c r="D30" s="39">
        <v>76</v>
      </c>
      <c r="E30" s="39">
        <v>76</v>
      </c>
      <c r="F30" s="38">
        <v>58</v>
      </c>
      <c r="G30" s="38">
        <v>58</v>
      </c>
      <c r="H30" s="39">
        <v>58</v>
      </c>
      <c r="I30" s="39">
        <v>58</v>
      </c>
      <c r="J30" s="40"/>
      <c r="K30" s="41">
        <f t="shared" si="3"/>
        <v>0.76315789473684215</v>
      </c>
      <c r="L30" s="40">
        <f t="shared" si="4"/>
        <v>0.76315789473684215</v>
      </c>
      <c r="M30" s="41">
        <f t="shared" si="5"/>
        <v>1</v>
      </c>
      <c r="N30" s="40">
        <f t="shared" si="6"/>
        <v>1.3103448275862069</v>
      </c>
    </row>
    <row r="31" spans="1:14" s="42" customFormat="1" ht="12" x14ac:dyDescent="0.2">
      <c r="A31" s="36"/>
      <c r="B31" s="37" t="s">
        <v>44</v>
      </c>
      <c r="C31" s="38"/>
      <c r="D31" s="39">
        <v>10</v>
      </c>
      <c r="E31" s="39">
        <v>10</v>
      </c>
      <c r="F31" s="38">
        <v>10</v>
      </c>
      <c r="G31" s="38">
        <v>10</v>
      </c>
      <c r="H31" s="39">
        <v>10</v>
      </c>
      <c r="I31" s="39">
        <v>10</v>
      </c>
      <c r="J31" s="40"/>
      <c r="K31" s="41">
        <f t="shared" si="3"/>
        <v>1</v>
      </c>
      <c r="L31" s="40">
        <f t="shared" si="4"/>
        <v>1</v>
      </c>
      <c r="M31" s="41">
        <f t="shared" si="5"/>
        <v>1</v>
      </c>
      <c r="N31" s="40">
        <f t="shared" si="6"/>
        <v>1</v>
      </c>
    </row>
    <row r="32" spans="1:14" s="22" customFormat="1" ht="12" x14ac:dyDescent="0.2">
      <c r="A32" s="23"/>
      <c r="B32" s="24" t="s">
        <v>45</v>
      </c>
      <c r="C32" s="25">
        <v>140</v>
      </c>
      <c r="D32" s="26">
        <v>81</v>
      </c>
      <c r="E32" s="26">
        <v>81</v>
      </c>
      <c r="F32" s="25">
        <v>76</v>
      </c>
      <c r="G32" s="25">
        <v>76</v>
      </c>
      <c r="H32" s="26">
        <v>65</v>
      </c>
      <c r="I32" s="26">
        <v>65</v>
      </c>
      <c r="J32" s="27">
        <f t="shared" si="2"/>
        <v>0.57857142857142863</v>
      </c>
      <c r="K32" s="28">
        <f t="shared" si="3"/>
        <v>0.93827160493827155</v>
      </c>
      <c r="L32" s="27">
        <f t="shared" si="4"/>
        <v>0.80246913580246915</v>
      </c>
      <c r="M32" s="28">
        <f t="shared" si="5"/>
        <v>0.85526315789473684</v>
      </c>
      <c r="N32" s="27">
        <f t="shared" si="6"/>
        <v>0.91153047091412753</v>
      </c>
    </row>
    <row r="33" spans="1:14" s="22" customFormat="1" ht="12" x14ac:dyDescent="0.2">
      <c r="A33" s="23"/>
      <c r="B33" s="24" t="s">
        <v>47</v>
      </c>
      <c r="C33" s="25">
        <v>40</v>
      </c>
      <c r="D33" s="26">
        <v>32</v>
      </c>
      <c r="E33" s="26">
        <v>32</v>
      </c>
      <c r="F33" s="25">
        <v>32</v>
      </c>
      <c r="G33" s="25">
        <v>32</v>
      </c>
      <c r="H33" s="26">
        <v>31</v>
      </c>
      <c r="I33" s="26">
        <v>31</v>
      </c>
      <c r="J33" s="27">
        <f t="shared" si="2"/>
        <v>0.8</v>
      </c>
      <c r="K33" s="28">
        <f t="shared" si="3"/>
        <v>1</v>
      </c>
      <c r="L33" s="27">
        <f t="shared" si="4"/>
        <v>0.96875</v>
      </c>
      <c r="M33" s="28">
        <f t="shared" si="5"/>
        <v>0.96875</v>
      </c>
      <c r="N33" s="27">
        <f t="shared" si="6"/>
        <v>0.96875</v>
      </c>
    </row>
    <row r="34" spans="1:14" s="22" customFormat="1" ht="12" x14ac:dyDescent="0.2">
      <c r="A34" s="16"/>
      <c r="B34" s="17" t="s">
        <v>235</v>
      </c>
      <c r="C34" s="18">
        <f>SUBTOTAL(9,C35:C40)</f>
        <v>1115</v>
      </c>
      <c r="D34" s="19">
        <f t="shared" ref="D34:H34" si="11">SUBTOTAL(9,D35:D40)</f>
        <v>511</v>
      </c>
      <c r="E34" s="19">
        <v>507</v>
      </c>
      <c r="F34" s="18">
        <f t="shared" si="11"/>
        <v>494</v>
      </c>
      <c r="G34" s="18">
        <v>490</v>
      </c>
      <c r="H34" s="19">
        <f t="shared" si="11"/>
        <v>476</v>
      </c>
      <c r="I34" s="19">
        <v>476</v>
      </c>
      <c r="J34" s="20">
        <f t="shared" si="2"/>
        <v>0.45470852017937219</v>
      </c>
      <c r="K34" s="21">
        <f t="shared" si="3"/>
        <v>0.9664694280078896</v>
      </c>
      <c r="L34" s="20">
        <f t="shared" si="4"/>
        <v>0.93885601577909272</v>
      </c>
      <c r="M34" s="21">
        <f t="shared" si="5"/>
        <v>0.97142857142857142</v>
      </c>
      <c r="N34" s="20">
        <f t="shared" si="6"/>
        <v>1.0051311953352768</v>
      </c>
    </row>
    <row r="35" spans="1:14" s="22" customFormat="1" ht="12" x14ac:dyDescent="0.2">
      <c r="A35" s="23"/>
      <c r="B35" s="24" t="s">
        <v>49</v>
      </c>
      <c r="C35" s="25">
        <v>205</v>
      </c>
      <c r="D35" s="26">
        <v>103</v>
      </c>
      <c r="E35" s="26">
        <v>103</v>
      </c>
      <c r="F35" s="25">
        <v>101</v>
      </c>
      <c r="G35" s="25">
        <v>101</v>
      </c>
      <c r="H35" s="26">
        <v>97</v>
      </c>
      <c r="I35" s="26">
        <v>97</v>
      </c>
      <c r="J35" s="27">
        <f t="shared" si="2"/>
        <v>0.5024390243902439</v>
      </c>
      <c r="K35" s="28">
        <f t="shared" si="3"/>
        <v>0.98058252427184467</v>
      </c>
      <c r="L35" s="27">
        <f t="shared" si="4"/>
        <v>0.94174757281553401</v>
      </c>
      <c r="M35" s="28">
        <f t="shared" si="5"/>
        <v>0.96039603960396036</v>
      </c>
      <c r="N35" s="27">
        <f t="shared" si="6"/>
        <v>0.97941378296245463</v>
      </c>
    </row>
    <row r="36" spans="1:14" s="22" customFormat="1" ht="12" x14ac:dyDescent="0.2">
      <c r="A36" s="23"/>
      <c r="B36" s="24" t="s">
        <v>51</v>
      </c>
      <c r="C36" s="25">
        <v>420</v>
      </c>
      <c r="D36" s="26">
        <v>168</v>
      </c>
      <c r="E36" s="26">
        <v>168</v>
      </c>
      <c r="F36" s="25">
        <v>162</v>
      </c>
      <c r="G36" s="25">
        <v>162</v>
      </c>
      <c r="H36" s="26">
        <v>156</v>
      </c>
      <c r="I36" s="26">
        <v>156</v>
      </c>
      <c r="J36" s="27">
        <f t="shared" si="2"/>
        <v>0.4</v>
      </c>
      <c r="K36" s="28">
        <f t="shared" si="3"/>
        <v>0.9642857142857143</v>
      </c>
      <c r="L36" s="27">
        <f t="shared" si="4"/>
        <v>0.9285714285714286</v>
      </c>
      <c r="M36" s="28">
        <f t="shared" si="5"/>
        <v>0.96296296296296291</v>
      </c>
      <c r="N36" s="27">
        <f t="shared" si="6"/>
        <v>0.99862825788751708</v>
      </c>
    </row>
    <row r="37" spans="1:14" s="22" customFormat="1" ht="12" x14ac:dyDescent="0.2">
      <c r="A37" s="23"/>
      <c r="B37" s="24" t="s">
        <v>53</v>
      </c>
      <c r="C37" s="25">
        <v>180</v>
      </c>
      <c r="D37" s="26">
        <v>112</v>
      </c>
      <c r="E37" s="26">
        <v>112</v>
      </c>
      <c r="F37" s="25">
        <v>110</v>
      </c>
      <c r="G37" s="25">
        <v>110</v>
      </c>
      <c r="H37" s="26">
        <v>105</v>
      </c>
      <c r="I37" s="26">
        <v>105</v>
      </c>
      <c r="J37" s="27">
        <f t="shared" si="2"/>
        <v>0.62222222222222223</v>
      </c>
      <c r="K37" s="28">
        <f t="shared" si="3"/>
        <v>0.9821428571428571</v>
      </c>
      <c r="L37" s="27">
        <f t="shared" si="4"/>
        <v>0.9375</v>
      </c>
      <c r="M37" s="28">
        <f t="shared" si="5"/>
        <v>0.95454545454545459</v>
      </c>
      <c r="N37" s="27">
        <f t="shared" si="6"/>
        <v>0.97190082644628095</v>
      </c>
    </row>
    <row r="38" spans="1:14" s="22" customFormat="1" ht="12" x14ac:dyDescent="0.2">
      <c r="A38" s="23"/>
      <c r="B38" s="24" t="s">
        <v>55</v>
      </c>
      <c r="C38" s="25">
        <v>115</v>
      </c>
      <c r="D38" s="26">
        <v>65</v>
      </c>
      <c r="E38" s="26">
        <v>65</v>
      </c>
      <c r="F38" s="25">
        <v>64</v>
      </c>
      <c r="G38" s="25">
        <v>64</v>
      </c>
      <c r="H38" s="26">
        <v>62</v>
      </c>
      <c r="I38" s="26">
        <v>62</v>
      </c>
      <c r="J38" s="27">
        <f t="shared" si="2"/>
        <v>0.56521739130434778</v>
      </c>
      <c r="K38" s="28">
        <f t="shared" si="3"/>
        <v>0.98461538461538467</v>
      </c>
      <c r="L38" s="27">
        <f t="shared" si="4"/>
        <v>0.9538461538461539</v>
      </c>
      <c r="M38" s="28">
        <f t="shared" si="5"/>
        <v>0.96875</v>
      </c>
      <c r="N38" s="27">
        <f t="shared" si="6"/>
        <v>0.98388671875</v>
      </c>
    </row>
    <row r="39" spans="1:14" s="22" customFormat="1" ht="12" x14ac:dyDescent="0.2">
      <c r="A39" s="23"/>
      <c r="B39" s="24" t="s">
        <v>57</v>
      </c>
      <c r="C39" s="25">
        <v>125</v>
      </c>
      <c r="D39" s="26">
        <v>39</v>
      </c>
      <c r="E39" s="26">
        <v>39</v>
      </c>
      <c r="F39" s="25">
        <v>33</v>
      </c>
      <c r="G39" s="25">
        <v>33</v>
      </c>
      <c r="H39" s="26">
        <v>32</v>
      </c>
      <c r="I39" s="26">
        <v>32</v>
      </c>
      <c r="J39" s="27">
        <f t="shared" si="2"/>
        <v>0.312</v>
      </c>
      <c r="K39" s="28">
        <f t="shared" si="3"/>
        <v>0.84615384615384615</v>
      </c>
      <c r="L39" s="27">
        <f t="shared" si="4"/>
        <v>0.82051282051282048</v>
      </c>
      <c r="M39" s="28">
        <f t="shared" si="5"/>
        <v>0.96969696969696972</v>
      </c>
      <c r="N39" s="27">
        <f t="shared" si="6"/>
        <v>1.1460055096418733</v>
      </c>
    </row>
    <row r="40" spans="1:14" s="22" customFormat="1" ht="12" x14ac:dyDescent="0.2">
      <c r="A40" s="23"/>
      <c r="B40" s="24" t="s">
        <v>59</v>
      </c>
      <c r="C40" s="25">
        <v>70</v>
      </c>
      <c r="D40" s="26">
        <v>24</v>
      </c>
      <c r="E40" s="26">
        <v>24</v>
      </c>
      <c r="F40" s="25">
        <v>24</v>
      </c>
      <c r="G40" s="25">
        <v>24</v>
      </c>
      <c r="H40" s="26">
        <v>24</v>
      </c>
      <c r="I40" s="26">
        <v>24</v>
      </c>
      <c r="J40" s="27">
        <f t="shared" si="2"/>
        <v>0.34285714285714286</v>
      </c>
      <c r="K40" s="28">
        <f t="shared" si="3"/>
        <v>1</v>
      </c>
      <c r="L40" s="27">
        <f t="shared" si="4"/>
        <v>1</v>
      </c>
      <c r="M40" s="28">
        <f t="shared" si="5"/>
        <v>1</v>
      </c>
      <c r="N40" s="27">
        <f t="shared" si="6"/>
        <v>1</v>
      </c>
    </row>
    <row r="41" spans="1:14" s="22" customFormat="1" ht="12" x14ac:dyDescent="0.2">
      <c r="A41" s="16"/>
      <c r="B41" s="17" t="s">
        <v>237</v>
      </c>
      <c r="C41" s="18">
        <f>SUBTOTAL(9,C42:C46)</f>
        <v>438</v>
      </c>
      <c r="D41" s="19">
        <f t="shared" ref="D41:H41" si="12">SUBTOTAL(9,D42:D46)</f>
        <v>182</v>
      </c>
      <c r="E41" s="19">
        <v>178</v>
      </c>
      <c r="F41" s="18">
        <f t="shared" si="12"/>
        <v>174</v>
      </c>
      <c r="G41" s="18">
        <v>173</v>
      </c>
      <c r="H41" s="19">
        <f t="shared" si="12"/>
        <v>165</v>
      </c>
      <c r="I41" s="19">
        <v>165</v>
      </c>
      <c r="J41" s="20">
        <f t="shared" si="2"/>
        <v>0.40639269406392692</v>
      </c>
      <c r="K41" s="21">
        <f t="shared" si="3"/>
        <v>0.9719101123595506</v>
      </c>
      <c r="L41" s="20">
        <f t="shared" si="4"/>
        <v>0.9269662921348315</v>
      </c>
      <c r="M41" s="21">
        <f t="shared" si="5"/>
        <v>0.95375722543352603</v>
      </c>
      <c r="N41" s="20">
        <f t="shared" si="6"/>
        <v>0.98132246316281868</v>
      </c>
    </row>
    <row r="42" spans="1:14" s="35" customFormat="1" ht="12" x14ac:dyDescent="0.2">
      <c r="A42" s="29"/>
      <c r="B42" s="30" t="s">
        <v>61</v>
      </c>
      <c r="C42" s="31">
        <v>30</v>
      </c>
      <c r="D42" s="32">
        <v>6</v>
      </c>
      <c r="E42" s="32">
        <v>6</v>
      </c>
      <c r="F42" s="31">
        <v>6</v>
      </c>
      <c r="G42" s="31">
        <v>6</v>
      </c>
      <c r="H42" s="32">
        <v>6</v>
      </c>
      <c r="I42" s="32">
        <v>6</v>
      </c>
      <c r="J42" s="33">
        <f t="shared" si="2"/>
        <v>0.2</v>
      </c>
      <c r="K42" s="34">
        <f t="shared" si="3"/>
        <v>1</v>
      </c>
      <c r="L42" s="33">
        <f t="shared" si="4"/>
        <v>1</v>
      </c>
      <c r="M42" s="34">
        <f t="shared" si="5"/>
        <v>1</v>
      </c>
      <c r="N42" s="33">
        <f t="shared" si="6"/>
        <v>1</v>
      </c>
    </row>
    <row r="43" spans="1:14" s="22" customFormat="1" ht="12" x14ac:dyDescent="0.2">
      <c r="A43" s="23"/>
      <c r="B43" s="24" t="s">
        <v>63</v>
      </c>
      <c r="C43" s="25">
        <v>140</v>
      </c>
      <c r="D43" s="26">
        <v>53</v>
      </c>
      <c r="E43" s="26">
        <v>50</v>
      </c>
      <c r="F43" s="25">
        <v>47</v>
      </c>
      <c r="G43" s="25">
        <v>47</v>
      </c>
      <c r="H43" s="26">
        <v>44</v>
      </c>
      <c r="I43" s="26">
        <v>44</v>
      </c>
      <c r="J43" s="27">
        <f t="shared" si="2"/>
        <v>0.35714285714285715</v>
      </c>
      <c r="K43" s="28">
        <f t="shared" si="3"/>
        <v>0.94</v>
      </c>
      <c r="L43" s="27">
        <f t="shared" si="4"/>
        <v>0.88</v>
      </c>
      <c r="M43" s="28">
        <f t="shared" si="5"/>
        <v>0.93617021276595747</v>
      </c>
      <c r="N43" s="27">
        <f t="shared" si="6"/>
        <v>0.99592575826165686</v>
      </c>
    </row>
    <row r="44" spans="1:14" s="22" customFormat="1" ht="12" x14ac:dyDescent="0.2">
      <c r="A44" s="23"/>
      <c r="B44" s="24" t="s">
        <v>65</v>
      </c>
      <c r="C44" s="25">
        <v>198</v>
      </c>
      <c r="D44" s="26">
        <v>81</v>
      </c>
      <c r="E44" s="26">
        <v>80</v>
      </c>
      <c r="F44" s="25">
        <v>79</v>
      </c>
      <c r="G44" s="25">
        <v>78</v>
      </c>
      <c r="H44" s="26">
        <v>73</v>
      </c>
      <c r="I44" s="26">
        <v>73</v>
      </c>
      <c r="J44" s="27">
        <f t="shared" si="2"/>
        <v>0.40404040404040403</v>
      </c>
      <c r="K44" s="28">
        <f t="shared" si="3"/>
        <v>0.97499999999999998</v>
      </c>
      <c r="L44" s="27">
        <f t="shared" si="4"/>
        <v>0.91249999999999998</v>
      </c>
      <c r="M44" s="28">
        <f t="shared" si="5"/>
        <v>0.9358974358974359</v>
      </c>
      <c r="N44" s="27">
        <f t="shared" si="6"/>
        <v>0.95989480604865207</v>
      </c>
    </row>
    <row r="45" spans="1:14" s="22" customFormat="1" ht="12" x14ac:dyDescent="0.2">
      <c r="A45" s="23"/>
      <c r="B45" s="24" t="s">
        <v>67</v>
      </c>
      <c r="C45" s="25">
        <v>40</v>
      </c>
      <c r="D45" s="26">
        <v>30</v>
      </c>
      <c r="E45" s="26">
        <v>30</v>
      </c>
      <c r="F45" s="25">
        <v>30</v>
      </c>
      <c r="G45" s="25">
        <v>30</v>
      </c>
      <c r="H45" s="26">
        <v>30</v>
      </c>
      <c r="I45" s="26">
        <v>30</v>
      </c>
      <c r="J45" s="27">
        <f t="shared" si="2"/>
        <v>0.75</v>
      </c>
      <c r="K45" s="28">
        <f t="shared" si="3"/>
        <v>1</v>
      </c>
      <c r="L45" s="27">
        <f t="shared" si="4"/>
        <v>1</v>
      </c>
      <c r="M45" s="28">
        <f t="shared" si="5"/>
        <v>1</v>
      </c>
      <c r="N45" s="27">
        <f t="shared" si="6"/>
        <v>1</v>
      </c>
    </row>
    <row r="46" spans="1:14" s="22" customFormat="1" ht="12" x14ac:dyDescent="0.2">
      <c r="A46" s="23"/>
      <c r="B46" s="24" t="s">
        <v>69</v>
      </c>
      <c r="C46" s="25">
        <v>30</v>
      </c>
      <c r="D46" s="26">
        <v>12</v>
      </c>
      <c r="E46" s="26">
        <v>12</v>
      </c>
      <c r="F46" s="25">
        <v>12</v>
      </c>
      <c r="G46" s="25">
        <v>12</v>
      </c>
      <c r="H46" s="26">
        <v>12</v>
      </c>
      <c r="I46" s="26">
        <v>12</v>
      </c>
      <c r="J46" s="27">
        <f t="shared" si="2"/>
        <v>0.4</v>
      </c>
      <c r="K46" s="28">
        <f t="shared" si="3"/>
        <v>1</v>
      </c>
      <c r="L46" s="27">
        <f t="shared" si="4"/>
        <v>1</v>
      </c>
      <c r="M46" s="28">
        <f t="shared" si="5"/>
        <v>1</v>
      </c>
      <c r="N46" s="27">
        <f t="shared" si="6"/>
        <v>1</v>
      </c>
    </row>
    <row r="47" spans="1:14" s="22" customFormat="1" ht="12" x14ac:dyDescent="0.2">
      <c r="A47" s="16"/>
      <c r="B47" s="17" t="s">
        <v>71</v>
      </c>
      <c r="C47" s="18">
        <v>133</v>
      </c>
      <c r="D47" s="19">
        <v>96</v>
      </c>
      <c r="E47" s="19">
        <v>93</v>
      </c>
      <c r="F47" s="18">
        <v>79</v>
      </c>
      <c r="G47" s="18">
        <v>77</v>
      </c>
      <c r="H47" s="19">
        <v>71</v>
      </c>
      <c r="I47" s="19">
        <v>71</v>
      </c>
      <c r="J47" s="20">
        <f t="shared" si="2"/>
        <v>0.6992481203007519</v>
      </c>
      <c r="K47" s="21">
        <f t="shared" si="3"/>
        <v>0.82795698924731187</v>
      </c>
      <c r="L47" s="20">
        <f t="shared" si="4"/>
        <v>0.76344086021505375</v>
      </c>
      <c r="M47" s="21">
        <f t="shared" si="5"/>
        <v>0.92207792207792205</v>
      </c>
      <c r="N47" s="20">
        <f t="shared" si="6"/>
        <v>1.113678529262945</v>
      </c>
    </row>
    <row r="48" spans="1:14" s="22" customFormat="1" ht="12" x14ac:dyDescent="0.2">
      <c r="A48" s="16"/>
      <c r="B48" s="17" t="s">
        <v>239</v>
      </c>
      <c r="C48" s="18">
        <f>SUBTOTAL(9,C49:C52)</f>
        <v>178</v>
      </c>
      <c r="D48" s="19">
        <f t="shared" ref="D48:H48" si="13">SUBTOTAL(9,D49:D52)</f>
        <v>156</v>
      </c>
      <c r="E48" s="19">
        <v>147</v>
      </c>
      <c r="F48" s="18">
        <f t="shared" si="13"/>
        <v>116</v>
      </c>
      <c r="G48" s="18">
        <v>114</v>
      </c>
      <c r="H48" s="19">
        <f t="shared" si="13"/>
        <v>109</v>
      </c>
      <c r="I48" s="19">
        <v>109</v>
      </c>
      <c r="J48" s="20">
        <f t="shared" si="2"/>
        <v>0.8258426966292135</v>
      </c>
      <c r="K48" s="21">
        <f t="shared" si="3"/>
        <v>0.77551020408163263</v>
      </c>
      <c r="L48" s="20">
        <f t="shared" si="4"/>
        <v>0.74149659863945583</v>
      </c>
      <c r="M48" s="21">
        <f t="shared" si="5"/>
        <v>0.95614035087719296</v>
      </c>
      <c r="N48" s="20">
        <f t="shared" si="6"/>
        <v>1.2329178208679594</v>
      </c>
    </row>
    <row r="49" spans="1:14" s="35" customFormat="1" ht="12" x14ac:dyDescent="0.2">
      <c r="A49" s="29"/>
      <c r="B49" s="30" t="s">
        <v>73</v>
      </c>
      <c r="C49" s="31">
        <v>25</v>
      </c>
      <c r="D49" s="32">
        <v>13</v>
      </c>
      <c r="E49" s="32">
        <v>12</v>
      </c>
      <c r="F49" s="31">
        <v>10</v>
      </c>
      <c r="G49" s="31">
        <v>9</v>
      </c>
      <c r="H49" s="32">
        <v>8</v>
      </c>
      <c r="I49" s="32">
        <v>8</v>
      </c>
      <c r="J49" s="33">
        <f t="shared" si="2"/>
        <v>0.48</v>
      </c>
      <c r="K49" s="34">
        <f t="shared" si="3"/>
        <v>0.75</v>
      </c>
      <c r="L49" s="33">
        <f t="shared" si="4"/>
        <v>0.66666666666666663</v>
      </c>
      <c r="M49" s="34">
        <f t="shared" si="5"/>
        <v>0.88888888888888884</v>
      </c>
      <c r="N49" s="33">
        <f t="shared" si="6"/>
        <v>1.1851851851851851</v>
      </c>
    </row>
    <row r="50" spans="1:14" s="22" customFormat="1" ht="12" x14ac:dyDescent="0.2">
      <c r="A50" s="23"/>
      <c r="B50" s="24" t="s">
        <v>74</v>
      </c>
      <c r="C50" s="25">
        <v>45</v>
      </c>
      <c r="D50" s="26">
        <v>43</v>
      </c>
      <c r="E50" s="26">
        <v>38</v>
      </c>
      <c r="F50" s="25">
        <v>31</v>
      </c>
      <c r="G50" s="25">
        <v>30</v>
      </c>
      <c r="H50" s="26">
        <v>30</v>
      </c>
      <c r="I50" s="26">
        <v>30</v>
      </c>
      <c r="J50" s="27">
        <f t="shared" si="2"/>
        <v>0.84444444444444444</v>
      </c>
      <c r="K50" s="28">
        <f t="shared" si="3"/>
        <v>0.78947368421052633</v>
      </c>
      <c r="L50" s="27">
        <f t="shared" si="4"/>
        <v>0.78947368421052633</v>
      </c>
      <c r="M50" s="28">
        <f t="shared" si="5"/>
        <v>1</v>
      </c>
      <c r="N50" s="27">
        <f t="shared" si="6"/>
        <v>1.2666666666666666</v>
      </c>
    </row>
    <row r="51" spans="1:14" s="22" customFormat="1" ht="12" x14ac:dyDescent="0.2">
      <c r="A51" s="23"/>
      <c r="B51" s="24" t="s">
        <v>76</v>
      </c>
      <c r="C51" s="25">
        <v>55</v>
      </c>
      <c r="D51" s="26">
        <v>52</v>
      </c>
      <c r="E51" s="26">
        <v>51</v>
      </c>
      <c r="F51" s="25">
        <v>38</v>
      </c>
      <c r="G51" s="25">
        <v>38</v>
      </c>
      <c r="H51" s="26">
        <v>37</v>
      </c>
      <c r="I51" s="26">
        <v>37</v>
      </c>
      <c r="J51" s="27">
        <f t="shared" si="2"/>
        <v>0.92727272727272725</v>
      </c>
      <c r="K51" s="28">
        <f t="shared" si="3"/>
        <v>0.74509803921568629</v>
      </c>
      <c r="L51" s="27">
        <f t="shared" si="4"/>
        <v>0.72549019607843135</v>
      </c>
      <c r="M51" s="28">
        <f t="shared" si="5"/>
        <v>0.97368421052631582</v>
      </c>
      <c r="N51" s="27">
        <f t="shared" si="6"/>
        <v>1.306786703601108</v>
      </c>
    </row>
    <row r="52" spans="1:14" s="22" customFormat="1" ht="12" x14ac:dyDescent="0.2">
      <c r="A52" s="23"/>
      <c r="B52" s="24" t="s">
        <v>78</v>
      </c>
      <c r="C52" s="25">
        <v>53</v>
      </c>
      <c r="D52" s="26">
        <v>48</v>
      </c>
      <c r="E52" s="26">
        <v>47</v>
      </c>
      <c r="F52" s="25">
        <v>37</v>
      </c>
      <c r="G52" s="25">
        <v>37</v>
      </c>
      <c r="H52" s="26">
        <v>34</v>
      </c>
      <c r="I52" s="26">
        <v>34</v>
      </c>
      <c r="J52" s="27">
        <f t="shared" si="2"/>
        <v>0.8867924528301887</v>
      </c>
      <c r="K52" s="28">
        <f t="shared" si="3"/>
        <v>0.78723404255319152</v>
      </c>
      <c r="L52" s="27">
        <f t="shared" si="4"/>
        <v>0.72340425531914898</v>
      </c>
      <c r="M52" s="28">
        <f t="shared" si="5"/>
        <v>0.91891891891891897</v>
      </c>
      <c r="N52" s="27">
        <f t="shared" si="6"/>
        <v>1.1672753834915996</v>
      </c>
    </row>
    <row r="53" spans="1:14" s="22" customFormat="1" ht="12" x14ac:dyDescent="0.2">
      <c r="A53" s="16"/>
      <c r="B53" s="17" t="s">
        <v>80</v>
      </c>
      <c r="C53" s="18">
        <v>60</v>
      </c>
      <c r="D53" s="19">
        <v>43</v>
      </c>
      <c r="E53" s="19">
        <v>43</v>
      </c>
      <c r="F53" s="18">
        <v>42</v>
      </c>
      <c r="G53" s="18">
        <v>42</v>
      </c>
      <c r="H53" s="19">
        <v>39</v>
      </c>
      <c r="I53" s="19">
        <v>39</v>
      </c>
      <c r="J53" s="20">
        <f t="shared" si="2"/>
        <v>0.71666666666666667</v>
      </c>
      <c r="K53" s="21">
        <f t="shared" si="3"/>
        <v>0.97674418604651159</v>
      </c>
      <c r="L53" s="20">
        <f t="shared" si="4"/>
        <v>0.90697674418604646</v>
      </c>
      <c r="M53" s="21">
        <f t="shared" si="5"/>
        <v>0.9285714285714286</v>
      </c>
      <c r="N53" s="20">
        <f t="shared" si="6"/>
        <v>0.95068027210884354</v>
      </c>
    </row>
    <row r="54" spans="1:14" s="22" customFormat="1" ht="12" x14ac:dyDescent="0.2">
      <c r="A54" s="16"/>
      <c r="B54" s="17" t="s">
        <v>241</v>
      </c>
      <c r="C54" s="18">
        <f>SUBTOTAL(9,C55:C63)</f>
        <v>2160</v>
      </c>
      <c r="D54" s="19">
        <f t="shared" ref="D54:H54" si="14">SUBTOTAL(9,D55:D63)</f>
        <v>1129</v>
      </c>
      <c r="E54" s="19">
        <v>1066</v>
      </c>
      <c r="F54" s="18">
        <f t="shared" si="14"/>
        <v>1059</v>
      </c>
      <c r="G54" s="18">
        <v>1023</v>
      </c>
      <c r="H54" s="19">
        <f t="shared" si="14"/>
        <v>975</v>
      </c>
      <c r="I54" s="19">
        <v>971</v>
      </c>
      <c r="J54" s="20">
        <f t="shared" si="2"/>
        <v>0.49351851851851852</v>
      </c>
      <c r="K54" s="21">
        <f t="shared" si="3"/>
        <v>0.95966228893058159</v>
      </c>
      <c r="L54" s="20">
        <f t="shared" si="4"/>
        <v>0.91088180112570361</v>
      </c>
      <c r="M54" s="21">
        <f t="shared" si="5"/>
        <v>0.94916911045943309</v>
      </c>
      <c r="N54" s="20">
        <f t="shared" si="6"/>
        <v>0.98906575928617368</v>
      </c>
    </row>
    <row r="55" spans="1:14" s="22" customFormat="1" ht="12" x14ac:dyDescent="0.2">
      <c r="A55" s="23"/>
      <c r="B55" s="24" t="s">
        <v>82</v>
      </c>
      <c r="C55" s="25">
        <v>210</v>
      </c>
      <c r="D55" s="26">
        <v>144</v>
      </c>
      <c r="E55" s="26">
        <v>143</v>
      </c>
      <c r="F55" s="25">
        <v>144</v>
      </c>
      <c r="G55" s="25">
        <v>143</v>
      </c>
      <c r="H55" s="26">
        <v>132</v>
      </c>
      <c r="I55" s="26">
        <v>131</v>
      </c>
      <c r="J55" s="27">
        <f t="shared" si="2"/>
        <v>0.68095238095238098</v>
      </c>
      <c r="K55" s="28">
        <f t="shared" si="3"/>
        <v>1</v>
      </c>
      <c r="L55" s="27">
        <f t="shared" si="4"/>
        <v>0.91608391608391604</v>
      </c>
      <c r="M55" s="28">
        <f t="shared" si="5"/>
        <v>0.91608391608391604</v>
      </c>
      <c r="N55" s="27">
        <f t="shared" si="6"/>
        <v>0.91608391608391604</v>
      </c>
    </row>
    <row r="56" spans="1:14" s="22" customFormat="1" ht="12" x14ac:dyDescent="0.2">
      <c r="A56" s="23"/>
      <c r="B56" s="24" t="s">
        <v>84</v>
      </c>
      <c r="C56" s="25">
        <v>300</v>
      </c>
      <c r="D56" s="26">
        <v>26</v>
      </c>
      <c r="E56" s="26">
        <v>26</v>
      </c>
      <c r="F56" s="25">
        <v>26</v>
      </c>
      <c r="G56" s="25">
        <v>26</v>
      </c>
      <c r="H56" s="26">
        <v>25</v>
      </c>
      <c r="I56" s="26">
        <v>25</v>
      </c>
      <c r="J56" s="27">
        <f t="shared" si="2"/>
        <v>8.666666666666667E-2</v>
      </c>
      <c r="K56" s="28">
        <f t="shared" si="3"/>
        <v>1</v>
      </c>
      <c r="L56" s="27">
        <f t="shared" si="4"/>
        <v>0.96153846153846156</v>
      </c>
      <c r="M56" s="28">
        <f t="shared" si="5"/>
        <v>0.96153846153846156</v>
      </c>
      <c r="N56" s="27">
        <f t="shared" si="6"/>
        <v>0.96153846153846156</v>
      </c>
    </row>
    <row r="57" spans="1:14" s="22" customFormat="1" ht="12" x14ac:dyDescent="0.2">
      <c r="A57" s="23"/>
      <c r="B57" s="24" t="s">
        <v>22</v>
      </c>
      <c r="C57" s="25">
        <v>350</v>
      </c>
      <c r="D57" s="26">
        <v>150</v>
      </c>
      <c r="E57" s="26">
        <v>136</v>
      </c>
      <c r="F57" s="25">
        <v>148</v>
      </c>
      <c r="G57" s="25">
        <v>135</v>
      </c>
      <c r="H57" s="26">
        <v>126</v>
      </c>
      <c r="I57" s="26">
        <v>125</v>
      </c>
      <c r="J57" s="27">
        <f t="shared" si="2"/>
        <v>0.38857142857142857</v>
      </c>
      <c r="K57" s="28">
        <f t="shared" si="3"/>
        <v>0.99264705882352944</v>
      </c>
      <c r="L57" s="27">
        <f t="shared" si="4"/>
        <v>0.91911764705882348</v>
      </c>
      <c r="M57" s="28">
        <f t="shared" si="5"/>
        <v>0.92592592592592593</v>
      </c>
      <c r="N57" s="27">
        <f t="shared" si="6"/>
        <v>0.93278463648834009</v>
      </c>
    </row>
    <row r="58" spans="1:14" s="22" customFormat="1" ht="12" x14ac:dyDescent="0.2">
      <c r="A58" s="23"/>
      <c r="B58" s="24" t="s">
        <v>24</v>
      </c>
      <c r="C58" s="25">
        <v>500</v>
      </c>
      <c r="D58" s="26">
        <v>452</v>
      </c>
      <c r="E58" s="26">
        <v>414</v>
      </c>
      <c r="F58" s="25">
        <v>394</v>
      </c>
      <c r="G58" s="25">
        <v>380</v>
      </c>
      <c r="H58" s="26">
        <v>368</v>
      </c>
      <c r="I58" s="26">
        <v>368</v>
      </c>
      <c r="J58" s="27">
        <f t="shared" si="2"/>
        <v>0.82799999999999996</v>
      </c>
      <c r="K58" s="28">
        <f t="shared" si="3"/>
        <v>0.91787439613526567</v>
      </c>
      <c r="L58" s="27">
        <f t="shared" si="4"/>
        <v>0.88888888888888884</v>
      </c>
      <c r="M58" s="28">
        <f t="shared" si="5"/>
        <v>0.96842105263157896</v>
      </c>
      <c r="N58" s="27">
        <f t="shared" si="6"/>
        <v>1.0550692520775624</v>
      </c>
    </row>
    <row r="59" spans="1:14" s="22" customFormat="1" ht="12" x14ac:dyDescent="0.2">
      <c r="A59" s="23"/>
      <c r="B59" s="24" t="s">
        <v>88</v>
      </c>
      <c r="C59" s="25">
        <v>110</v>
      </c>
      <c r="D59" s="26">
        <v>63</v>
      </c>
      <c r="E59" s="26">
        <v>63</v>
      </c>
      <c r="F59" s="25">
        <v>63</v>
      </c>
      <c r="G59" s="25">
        <v>63</v>
      </c>
      <c r="H59" s="26">
        <v>58</v>
      </c>
      <c r="I59" s="26">
        <v>58</v>
      </c>
      <c r="J59" s="27">
        <f t="shared" si="2"/>
        <v>0.57272727272727275</v>
      </c>
      <c r="K59" s="28">
        <f t="shared" si="3"/>
        <v>1</v>
      </c>
      <c r="L59" s="27">
        <f t="shared" si="4"/>
        <v>0.92063492063492058</v>
      </c>
      <c r="M59" s="28">
        <f t="shared" si="5"/>
        <v>0.92063492063492058</v>
      </c>
      <c r="N59" s="27">
        <f t="shared" si="6"/>
        <v>0.92063492063492058</v>
      </c>
    </row>
    <row r="60" spans="1:14" s="22" customFormat="1" ht="12" x14ac:dyDescent="0.2">
      <c r="A60" s="23"/>
      <c r="B60" s="24" t="s">
        <v>26</v>
      </c>
      <c r="C60" s="25">
        <v>75</v>
      </c>
      <c r="D60" s="26">
        <v>69</v>
      </c>
      <c r="E60" s="26">
        <v>69</v>
      </c>
      <c r="F60" s="25">
        <v>69</v>
      </c>
      <c r="G60" s="25">
        <v>69</v>
      </c>
      <c r="H60" s="26">
        <v>67</v>
      </c>
      <c r="I60" s="26">
        <v>67</v>
      </c>
      <c r="J60" s="27">
        <f t="shared" si="2"/>
        <v>0.92</v>
      </c>
      <c r="K60" s="28">
        <f t="shared" si="3"/>
        <v>1</v>
      </c>
      <c r="L60" s="27">
        <f t="shared" si="4"/>
        <v>0.97101449275362317</v>
      </c>
      <c r="M60" s="28">
        <f t="shared" si="5"/>
        <v>0.97101449275362317</v>
      </c>
      <c r="N60" s="27">
        <f t="shared" si="6"/>
        <v>0.97101449275362317</v>
      </c>
    </row>
    <row r="61" spans="1:14" s="22" customFormat="1" ht="12" x14ac:dyDescent="0.2">
      <c r="A61" s="23"/>
      <c r="B61" s="24" t="s">
        <v>91</v>
      </c>
      <c r="C61" s="25">
        <v>280</v>
      </c>
      <c r="D61" s="26">
        <v>136</v>
      </c>
      <c r="E61" s="26">
        <v>135</v>
      </c>
      <c r="F61" s="25">
        <v>135</v>
      </c>
      <c r="G61" s="25">
        <v>134</v>
      </c>
      <c r="H61" s="26">
        <v>121</v>
      </c>
      <c r="I61" s="26">
        <v>121</v>
      </c>
      <c r="J61" s="27">
        <f t="shared" si="2"/>
        <v>0.48214285714285715</v>
      </c>
      <c r="K61" s="28">
        <f t="shared" si="3"/>
        <v>0.99259259259259258</v>
      </c>
      <c r="L61" s="27">
        <f t="shared" si="4"/>
        <v>0.89629629629629626</v>
      </c>
      <c r="M61" s="28">
        <f t="shared" si="5"/>
        <v>0.90298507462686572</v>
      </c>
      <c r="N61" s="27">
        <f t="shared" si="6"/>
        <v>0.90972376921363329</v>
      </c>
    </row>
    <row r="62" spans="1:14" s="22" customFormat="1" ht="12" x14ac:dyDescent="0.2">
      <c r="A62" s="23"/>
      <c r="B62" s="24" t="s">
        <v>93</v>
      </c>
      <c r="C62" s="25">
        <v>290</v>
      </c>
      <c r="D62" s="26">
        <v>37</v>
      </c>
      <c r="E62" s="26">
        <v>37</v>
      </c>
      <c r="F62" s="25">
        <v>36</v>
      </c>
      <c r="G62" s="25">
        <v>36</v>
      </c>
      <c r="H62" s="26">
        <v>35</v>
      </c>
      <c r="I62" s="26">
        <v>35</v>
      </c>
      <c r="J62" s="27">
        <f t="shared" si="2"/>
        <v>0.12758620689655173</v>
      </c>
      <c r="K62" s="28">
        <f t="shared" si="3"/>
        <v>0.97297297297297303</v>
      </c>
      <c r="L62" s="27">
        <f t="shared" si="4"/>
        <v>0.94594594594594594</v>
      </c>
      <c r="M62" s="28">
        <f t="shared" si="5"/>
        <v>0.97222222222222221</v>
      </c>
      <c r="N62" s="27">
        <f t="shared" si="6"/>
        <v>0.99922839506172834</v>
      </c>
    </row>
    <row r="63" spans="1:14" s="22" customFormat="1" ht="12" x14ac:dyDescent="0.2">
      <c r="A63" s="23"/>
      <c r="B63" s="24" t="s">
        <v>95</v>
      </c>
      <c r="C63" s="25">
        <v>45</v>
      </c>
      <c r="D63" s="26">
        <v>52</v>
      </c>
      <c r="E63" s="26">
        <v>52</v>
      </c>
      <c r="F63" s="25">
        <v>44</v>
      </c>
      <c r="G63" s="25">
        <v>44</v>
      </c>
      <c r="H63" s="26">
        <v>43</v>
      </c>
      <c r="I63" s="26">
        <v>43</v>
      </c>
      <c r="J63" s="27">
        <f t="shared" si="2"/>
        <v>1.1555555555555554</v>
      </c>
      <c r="K63" s="28">
        <f t="shared" si="3"/>
        <v>0.84615384615384615</v>
      </c>
      <c r="L63" s="27">
        <f t="shared" si="4"/>
        <v>0.82692307692307687</v>
      </c>
      <c r="M63" s="28">
        <f t="shared" si="5"/>
        <v>0.97727272727272729</v>
      </c>
      <c r="N63" s="27">
        <f t="shared" si="6"/>
        <v>1.1549586776859504</v>
      </c>
    </row>
    <row r="64" spans="1:14" s="22" customFormat="1" ht="12" x14ac:dyDescent="0.2">
      <c r="A64" s="16"/>
      <c r="B64" s="17" t="s">
        <v>243</v>
      </c>
      <c r="C64" s="18">
        <f>SUBTOTAL(9,C65:C72)</f>
        <v>1674</v>
      </c>
      <c r="D64" s="19">
        <f t="shared" ref="D64:H64" si="15">SUBTOTAL(9,D65:D72)</f>
        <v>1022</v>
      </c>
      <c r="E64" s="19">
        <v>972</v>
      </c>
      <c r="F64" s="18">
        <f t="shared" si="15"/>
        <v>950</v>
      </c>
      <c r="G64" s="18">
        <v>917</v>
      </c>
      <c r="H64" s="19">
        <f t="shared" si="15"/>
        <v>897</v>
      </c>
      <c r="I64" s="19">
        <v>885</v>
      </c>
      <c r="J64" s="20">
        <f t="shared" si="2"/>
        <v>0.58064516129032262</v>
      </c>
      <c r="K64" s="21">
        <f t="shared" si="3"/>
        <v>0.94341563786008231</v>
      </c>
      <c r="L64" s="20">
        <f t="shared" si="4"/>
        <v>0.91049382716049387</v>
      </c>
      <c r="M64" s="21">
        <f t="shared" si="5"/>
        <v>0.96510359869138496</v>
      </c>
      <c r="N64" s="20">
        <f t="shared" si="6"/>
        <v>1.0229887654613152</v>
      </c>
    </row>
    <row r="65" spans="1:14" s="35" customFormat="1" ht="12" x14ac:dyDescent="0.2">
      <c r="A65" s="29"/>
      <c r="B65" s="30" t="s">
        <v>274</v>
      </c>
      <c r="C65" s="31">
        <v>20</v>
      </c>
      <c r="D65" s="32">
        <v>3</v>
      </c>
      <c r="E65" s="32">
        <v>3</v>
      </c>
      <c r="F65" s="31">
        <v>2</v>
      </c>
      <c r="G65" s="31">
        <v>2</v>
      </c>
      <c r="H65" s="32">
        <v>2</v>
      </c>
      <c r="I65" s="32">
        <v>2</v>
      </c>
      <c r="J65" s="33">
        <f t="shared" si="2"/>
        <v>0.15</v>
      </c>
      <c r="K65" s="34">
        <f t="shared" si="3"/>
        <v>0.66666666666666663</v>
      </c>
      <c r="L65" s="33">
        <f t="shared" si="4"/>
        <v>0.66666666666666663</v>
      </c>
      <c r="M65" s="34">
        <f t="shared" si="5"/>
        <v>1</v>
      </c>
      <c r="N65" s="33">
        <f t="shared" si="6"/>
        <v>1.5</v>
      </c>
    </row>
    <row r="66" spans="1:14" s="22" customFormat="1" ht="12" x14ac:dyDescent="0.2">
      <c r="A66" s="23"/>
      <c r="B66" s="24" t="s">
        <v>98</v>
      </c>
      <c r="C66" s="25">
        <v>180</v>
      </c>
      <c r="D66" s="26">
        <v>78</v>
      </c>
      <c r="E66" s="26">
        <v>77</v>
      </c>
      <c r="F66" s="25">
        <v>77</v>
      </c>
      <c r="G66" s="25">
        <v>76</v>
      </c>
      <c r="H66" s="26">
        <v>70</v>
      </c>
      <c r="I66" s="26">
        <v>70</v>
      </c>
      <c r="J66" s="27">
        <f t="shared" si="2"/>
        <v>0.42777777777777776</v>
      </c>
      <c r="K66" s="28">
        <f t="shared" si="3"/>
        <v>0.98701298701298701</v>
      </c>
      <c r="L66" s="27">
        <f t="shared" si="4"/>
        <v>0.90909090909090906</v>
      </c>
      <c r="M66" s="28">
        <f t="shared" si="5"/>
        <v>0.92105263157894735</v>
      </c>
      <c r="N66" s="27">
        <f t="shared" si="6"/>
        <v>0.93317174515235446</v>
      </c>
    </row>
    <row r="67" spans="1:14" s="22" customFormat="1" ht="12" x14ac:dyDescent="0.2">
      <c r="A67" s="23"/>
      <c r="B67" s="24" t="s">
        <v>26</v>
      </c>
      <c r="C67" s="25">
        <v>170</v>
      </c>
      <c r="D67" s="26">
        <v>51</v>
      </c>
      <c r="E67" s="26">
        <v>51</v>
      </c>
      <c r="F67" s="25">
        <v>50</v>
      </c>
      <c r="G67" s="25">
        <v>50</v>
      </c>
      <c r="H67" s="26">
        <v>49</v>
      </c>
      <c r="I67" s="26">
        <v>49</v>
      </c>
      <c r="J67" s="27">
        <f t="shared" si="2"/>
        <v>0.3</v>
      </c>
      <c r="K67" s="28">
        <f t="shared" si="3"/>
        <v>0.98039215686274506</v>
      </c>
      <c r="L67" s="27">
        <f t="shared" si="4"/>
        <v>0.96078431372549022</v>
      </c>
      <c r="M67" s="28">
        <f t="shared" si="5"/>
        <v>0.98</v>
      </c>
      <c r="N67" s="27">
        <f t="shared" si="6"/>
        <v>0.99960000000000004</v>
      </c>
    </row>
    <row r="68" spans="1:14" s="22" customFormat="1" ht="12" x14ac:dyDescent="0.2">
      <c r="A68" s="23"/>
      <c r="B68" s="24" t="s">
        <v>22</v>
      </c>
      <c r="C68" s="25">
        <v>115</v>
      </c>
      <c r="D68" s="26">
        <v>79</v>
      </c>
      <c r="E68" s="26">
        <v>79</v>
      </c>
      <c r="F68" s="25">
        <v>76</v>
      </c>
      <c r="G68" s="25">
        <v>76</v>
      </c>
      <c r="H68" s="26">
        <v>74</v>
      </c>
      <c r="I68" s="26">
        <v>74</v>
      </c>
      <c r="J68" s="27">
        <f t="shared" ref="J68:J131" si="16">E68/C68</f>
        <v>0.68695652173913047</v>
      </c>
      <c r="K68" s="28">
        <f t="shared" ref="K68:K131" si="17">G68/E68</f>
        <v>0.96202531645569622</v>
      </c>
      <c r="L68" s="27">
        <f t="shared" ref="L68:L131" si="18">I68/E68</f>
        <v>0.93670886075949367</v>
      </c>
      <c r="M68" s="28">
        <f t="shared" ref="M68:M131" si="19">I68/G68</f>
        <v>0.97368421052631582</v>
      </c>
      <c r="N68" s="27">
        <f t="shared" ref="N68:N131" si="20">(E68/G68)*(I68/G68)</f>
        <v>1.0121191135734073</v>
      </c>
    </row>
    <row r="69" spans="1:14" s="22" customFormat="1" ht="12" x14ac:dyDescent="0.2">
      <c r="A69" s="23"/>
      <c r="B69" s="24" t="s">
        <v>102</v>
      </c>
      <c r="C69" s="25">
        <v>270</v>
      </c>
      <c r="D69" s="26">
        <v>205</v>
      </c>
      <c r="E69" s="26">
        <v>199</v>
      </c>
      <c r="F69" s="25">
        <v>177</v>
      </c>
      <c r="G69" s="25">
        <v>172</v>
      </c>
      <c r="H69" s="26">
        <v>156</v>
      </c>
      <c r="I69" s="26">
        <v>156</v>
      </c>
      <c r="J69" s="27">
        <f t="shared" si="16"/>
        <v>0.73703703703703705</v>
      </c>
      <c r="K69" s="28">
        <f t="shared" si="17"/>
        <v>0.86432160804020097</v>
      </c>
      <c r="L69" s="27">
        <f t="shared" si="18"/>
        <v>0.7839195979899497</v>
      </c>
      <c r="M69" s="28">
        <f t="shared" si="19"/>
        <v>0.90697674418604646</v>
      </c>
      <c r="N69" s="27">
        <f t="shared" si="20"/>
        <v>1.0493510005408329</v>
      </c>
    </row>
    <row r="70" spans="1:14" s="22" customFormat="1" ht="12" x14ac:dyDescent="0.2">
      <c r="A70" s="23"/>
      <c r="B70" s="24" t="s">
        <v>104</v>
      </c>
      <c r="C70" s="25">
        <v>530</v>
      </c>
      <c r="D70" s="26">
        <v>270</v>
      </c>
      <c r="E70" s="26">
        <v>265</v>
      </c>
      <c r="F70" s="25">
        <v>261</v>
      </c>
      <c r="G70" s="25">
        <v>257</v>
      </c>
      <c r="H70" s="26">
        <v>243</v>
      </c>
      <c r="I70" s="26">
        <v>243</v>
      </c>
      <c r="J70" s="27">
        <f t="shared" si="16"/>
        <v>0.5</v>
      </c>
      <c r="K70" s="28">
        <f t="shared" si="17"/>
        <v>0.96981132075471699</v>
      </c>
      <c r="L70" s="27">
        <f t="shared" si="18"/>
        <v>0.91698113207547172</v>
      </c>
      <c r="M70" s="28">
        <f t="shared" si="19"/>
        <v>0.94552529182879375</v>
      </c>
      <c r="N70" s="27">
        <f t="shared" si="20"/>
        <v>0.97495798573786119</v>
      </c>
    </row>
    <row r="71" spans="1:14" s="22" customFormat="1" ht="12" x14ac:dyDescent="0.2">
      <c r="A71" s="23"/>
      <c r="B71" s="24" t="s">
        <v>106</v>
      </c>
      <c r="C71" s="25">
        <v>300</v>
      </c>
      <c r="D71" s="26">
        <v>293</v>
      </c>
      <c r="E71" s="26">
        <v>293</v>
      </c>
      <c r="F71" s="25">
        <v>268</v>
      </c>
      <c r="G71" s="25">
        <v>268</v>
      </c>
      <c r="H71" s="26">
        <v>266</v>
      </c>
      <c r="I71" s="26">
        <v>266</v>
      </c>
      <c r="J71" s="27">
        <f t="shared" si="16"/>
        <v>0.97666666666666668</v>
      </c>
      <c r="K71" s="28">
        <f t="shared" si="17"/>
        <v>0.91467576791808869</v>
      </c>
      <c r="L71" s="27">
        <f t="shared" si="18"/>
        <v>0.9078498293515358</v>
      </c>
      <c r="M71" s="28">
        <f t="shared" si="19"/>
        <v>0.9925373134328358</v>
      </c>
      <c r="N71" s="27">
        <f t="shared" si="20"/>
        <v>1.0851247493873915</v>
      </c>
    </row>
    <row r="72" spans="1:14" s="22" customFormat="1" ht="12" x14ac:dyDescent="0.2">
      <c r="A72" s="23"/>
      <c r="B72" s="24" t="s">
        <v>108</v>
      </c>
      <c r="C72" s="25">
        <v>89</v>
      </c>
      <c r="D72" s="26">
        <v>43</v>
      </c>
      <c r="E72" s="26">
        <v>41</v>
      </c>
      <c r="F72" s="25">
        <v>39</v>
      </c>
      <c r="G72" s="25">
        <v>39</v>
      </c>
      <c r="H72" s="26">
        <v>37</v>
      </c>
      <c r="I72" s="26">
        <v>37</v>
      </c>
      <c r="J72" s="27">
        <f t="shared" si="16"/>
        <v>0.4606741573033708</v>
      </c>
      <c r="K72" s="28">
        <f t="shared" si="17"/>
        <v>0.95121951219512191</v>
      </c>
      <c r="L72" s="27">
        <f t="shared" si="18"/>
        <v>0.90243902439024393</v>
      </c>
      <c r="M72" s="28">
        <f t="shared" si="19"/>
        <v>0.94871794871794868</v>
      </c>
      <c r="N72" s="27">
        <f t="shared" si="20"/>
        <v>0.99737015121630501</v>
      </c>
    </row>
    <row r="73" spans="1:14" s="22" customFormat="1" ht="12" x14ac:dyDescent="0.2">
      <c r="A73" s="16"/>
      <c r="B73" s="17" t="s">
        <v>245</v>
      </c>
      <c r="C73" s="18">
        <f>SUBTOTAL(9,C74:C78)</f>
        <v>1208</v>
      </c>
      <c r="D73" s="19">
        <f t="shared" ref="D73:H73" si="21">SUBTOTAL(9,D74:D78)</f>
        <v>619</v>
      </c>
      <c r="E73" s="19">
        <v>580</v>
      </c>
      <c r="F73" s="18">
        <f t="shared" si="21"/>
        <v>492</v>
      </c>
      <c r="G73" s="18">
        <v>486</v>
      </c>
      <c r="H73" s="19">
        <f t="shared" si="21"/>
        <v>440</v>
      </c>
      <c r="I73" s="19">
        <v>440</v>
      </c>
      <c r="J73" s="20">
        <f t="shared" si="16"/>
        <v>0.48013245033112584</v>
      </c>
      <c r="K73" s="21">
        <f t="shared" si="17"/>
        <v>0.83793103448275863</v>
      </c>
      <c r="L73" s="20">
        <f t="shared" si="18"/>
        <v>0.75862068965517238</v>
      </c>
      <c r="M73" s="21">
        <f t="shared" si="19"/>
        <v>0.90534979423868311</v>
      </c>
      <c r="N73" s="20">
        <f t="shared" si="20"/>
        <v>1.0804586021778522</v>
      </c>
    </row>
    <row r="74" spans="1:14" s="22" customFormat="1" ht="12" x14ac:dyDescent="0.2">
      <c r="A74" s="23"/>
      <c r="B74" s="24" t="s">
        <v>110</v>
      </c>
      <c r="C74" s="25">
        <v>30</v>
      </c>
      <c r="D74" s="26">
        <v>24</v>
      </c>
      <c r="E74" s="26">
        <v>24</v>
      </c>
      <c r="F74" s="25">
        <v>23</v>
      </c>
      <c r="G74" s="25">
        <v>23</v>
      </c>
      <c r="H74" s="26">
        <v>16</v>
      </c>
      <c r="I74" s="26">
        <v>16</v>
      </c>
      <c r="J74" s="27">
        <f t="shared" si="16"/>
        <v>0.8</v>
      </c>
      <c r="K74" s="28">
        <f t="shared" si="17"/>
        <v>0.95833333333333337</v>
      </c>
      <c r="L74" s="27">
        <f t="shared" si="18"/>
        <v>0.66666666666666663</v>
      </c>
      <c r="M74" s="28">
        <f t="shared" si="19"/>
        <v>0.69565217391304346</v>
      </c>
      <c r="N74" s="27">
        <f t="shared" si="20"/>
        <v>0.72589792060491487</v>
      </c>
    </row>
    <row r="75" spans="1:14" s="22" customFormat="1" ht="12" x14ac:dyDescent="0.2">
      <c r="A75" s="23"/>
      <c r="B75" s="24" t="s">
        <v>4</v>
      </c>
      <c r="C75" s="25">
        <v>450</v>
      </c>
      <c r="D75" s="26">
        <v>181</v>
      </c>
      <c r="E75" s="26">
        <v>151</v>
      </c>
      <c r="F75" s="25">
        <v>128</v>
      </c>
      <c r="G75" s="25">
        <v>128</v>
      </c>
      <c r="H75" s="26">
        <v>119</v>
      </c>
      <c r="I75" s="26">
        <v>119</v>
      </c>
      <c r="J75" s="27">
        <f t="shared" si="16"/>
        <v>0.33555555555555555</v>
      </c>
      <c r="K75" s="28">
        <f t="shared" si="17"/>
        <v>0.84768211920529801</v>
      </c>
      <c r="L75" s="27">
        <f t="shared" si="18"/>
        <v>0.78807947019867552</v>
      </c>
      <c r="M75" s="28">
        <f t="shared" si="19"/>
        <v>0.9296875</v>
      </c>
      <c r="N75" s="27">
        <f t="shared" si="20"/>
        <v>1.09674072265625</v>
      </c>
    </row>
    <row r="76" spans="1:14" s="22" customFormat="1" ht="12" x14ac:dyDescent="0.2">
      <c r="A76" s="23"/>
      <c r="B76" s="24" t="s">
        <v>0</v>
      </c>
      <c r="C76" s="25">
        <v>200</v>
      </c>
      <c r="D76" s="26">
        <v>111</v>
      </c>
      <c r="E76" s="26">
        <v>111</v>
      </c>
      <c r="F76" s="25">
        <v>108</v>
      </c>
      <c r="G76" s="25">
        <v>108</v>
      </c>
      <c r="H76" s="26">
        <v>105</v>
      </c>
      <c r="I76" s="26">
        <v>105</v>
      </c>
      <c r="J76" s="27">
        <f t="shared" si="16"/>
        <v>0.55500000000000005</v>
      </c>
      <c r="K76" s="28">
        <f t="shared" si="17"/>
        <v>0.97297297297297303</v>
      </c>
      <c r="L76" s="27">
        <f t="shared" si="18"/>
        <v>0.94594594594594594</v>
      </c>
      <c r="M76" s="28">
        <f t="shared" si="19"/>
        <v>0.97222222222222221</v>
      </c>
      <c r="N76" s="27">
        <f t="shared" si="20"/>
        <v>0.99922839506172834</v>
      </c>
    </row>
    <row r="77" spans="1:14" s="22" customFormat="1" ht="12" x14ac:dyDescent="0.2">
      <c r="A77" s="23"/>
      <c r="B77" s="24" t="s">
        <v>114</v>
      </c>
      <c r="C77" s="25">
        <v>133</v>
      </c>
      <c r="D77" s="26">
        <v>51</v>
      </c>
      <c r="E77" s="26">
        <v>50</v>
      </c>
      <c r="F77" s="25">
        <v>44</v>
      </c>
      <c r="G77" s="25">
        <v>44</v>
      </c>
      <c r="H77" s="26">
        <v>39</v>
      </c>
      <c r="I77" s="26">
        <v>39</v>
      </c>
      <c r="J77" s="27">
        <f t="shared" si="16"/>
        <v>0.37593984962406013</v>
      </c>
      <c r="K77" s="28">
        <f t="shared" si="17"/>
        <v>0.88</v>
      </c>
      <c r="L77" s="27">
        <f t="shared" si="18"/>
        <v>0.78</v>
      </c>
      <c r="M77" s="28">
        <f t="shared" si="19"/>
        <v>0.88636363636363635</v>
      </c>
      <c r="N77" s="27">
        <f t="shared" si="20"/>
        <v>1.0072314049586777</v>
      </c>
    </row>
    <row r="78" spans="1:14" s="22" customFormat="1" ht="12" x14ac:dyDescent="0.2">
      <c r="A78" s="23"/>
      <c r="B78" s="24" t="s">
        <v>2</v>
      </c>
      <c r="C78" s="25">
        <v>395</v>
      </c>
      <c r="D78" s="26">
        <v>252</v>
      </c>
      <c r="E78" s="26">
        <v>244</v>
      </c>
      <c r="F78" s="25">
        <v>189</v>
      </c>
      <c r="G78" s="25">
        <v>183</v>
      </c>
      <c r="H78" s="26">
        <v>161</v>
      </c>
      <c r="I78" s="26">
        <v>161</v>
      </c>
      <c r="J78" s="27">
        <f t="shared" si="16"/>
        <v>0.61772151898734173</v>
      </c>
      <c r="K78" s="28">
        <f t="shared" si="17"/>
        <v>0.75</v>
      </c>
      <c r="L78" s="27">
        <f t="shared" si="18"/>
        <v>0.6598360655737705</v>
      </c>
      <c r="M78" s="28">
        <f t="shared" si="19"/>
        <v>0.8797814207650273</v>
      </c>
      <c r="N78" s="27">
        <f t="shared" si="20"/>
        <v>1.1730418943533696</v>
      </c>
    </row>
    <row r="79" spans="1:14" s="22" customFormat="1" ht="12" x14ac:dyDescent="0.2">
      <c r="A79" s="16"/>
      <c r="B79" s="17" t="s">
        <v>247</v>
      </c>
      <c r="C79" s="18">
        <f>SUBTOTAL(9,C80:C84)</f>
        <v>685</v>
      </c>
      <c r="D79" s="19">
        <f t="shared" ref="D79:H79" si="22">SUBTOTAL(9,D80:D84)</f>
        <v>760</v>
      </c>
      <c r="E79" s="19">
        <v>747</v>
      </c>
      <c r="F79" s="18">
        <f t="shared" si="22"/>
        <v>593</v>
      </c>
      <c r="G79" s="18">
        <v>583</v>
      </c>
      <c r="H79" s="19">
        <f t="shared" si="22"/>
        <v>495</v>
      </c>
      <c r="I79" s="19">
        <v>495</v>
      </c>
      <c r="J79" s="20">
        <f t="shared" si="16"/>
        <v>1.0905109489051095</v>
      </c>
      <c r="K79" s="21">
        <f t="shared" si="17"/>
        <v>0.7804551539491299</v>
      </c>
      <c r="L79" s="20">
        <f t="shared" si="18"/>
        <v>0.66265060240963858</v>
      </c>
      <c r="M79" s="21">
        <f t="shared" si="19"/>
        <v>0.84905660377358494</v>
      </c>
      <c r="N79" s="20">
        <f t="shared" si="20"/>
        <v>1.0878992847664974</v>
      </c>
    </row>
    <row r="80" spans="1:14" s="22" customFormat="1" ht="12" x14ac:dyDescent="0.2">
      <c r="A80" s="23"/>
      <c r="B80" s="24" t="s">
        <v>2</v>
      </c>
      <c r="C80" s="25">
        <v>90</v>
      </c>
      <c r="D80" s="26">
        <v>190</v>
      </c>
      <c r="E80" s="26">
        <v>190</v>
      </c>
      <c r="F80" s="25">
        <v>108</v>
      </c>
      <c r="G80" s="25">
        <v>108</v>
      </c>
      <c r="H80" s="26">
        <v>89</v>
      </c>
      <c r="I80" s="26">
        <v>89</v>
      </c>
      <c r="J80" s="27">
        <f t="shared" si="16"/>
        <v>2.1111111111111112</v>
      </c>
      <c r="K80" s="28">
        <f t="shared" si="17"/>
        <v>0.56842105263157894</v>
      </c>
      <c r="L80" s="27">
        <f t="shared" si="18"/>
        <v>0.46842105263157896</v>
      </c>
      <c r="M80" s="28">
        <f t="shared" si="19"/>
        <v>0.82407407407407407</v>
      </c>
      <c r="N80" s="27">
        <f t="shared" si="20"/>
        <v>1.4497599451303156</v>
      </c>
    </row>
    <row r="81" spans="1:14" s="22" customFormat="1" ht="12" x14ac:dyDescent="0.2">
      <c r="A81" s="23"/>
      <c r="B81" s="24" t="s">
        <v>6</v>
      </c>
      <c r="C81" s="25">
        <v>350</v>
      </c>
      <c r="D81" s="26">
        <v>315</v>
      </c>
      <c r="E81" s="26">
        <v>307</v>
      </c>
      <c r="F81" s="25">
        <v>271</v>
      </c>
      <c r="G81" s="25">
        <v>264</v>
      </c>
      <c r="H81" s="26">
        <v>219</v>
      </c>
      <c r="I81" s="26">
        <v>219</v>
      </c>
      <c r="J81" s="27">
        <f t="shared" si="16"/>
        <v>0.87714285714285711</v>
      </c>
      <c r="K81" s="28">
        <f t="shared" si="17"/>
        <v>0.85993485342019549</v>
      </c>
      <c r="L81" s="27">
        <f t="shared" si="18"/>
        <v>0.71335504885993484</v>
      </c>
      <c r="M81" s="28">
        <f t="shared" si="19"/>
        <v>0.82954545454545459</v>
      </c>
      <c r="N81" s="27">
        <f t="shared" si="20"/>
        <v>0.96466081267217629</v>
      </c>
    </row>
    <row r="82" spans="1:14" s="22" customFormat="1" ht="12" x14ac:dyDescent="0.2">
      <c r="A82" s="23"/>
      <c r="B82" s="24" t="s">
        <v>119</v>
      </c>
      <c r="C82" s="25">
        <v>125</v>
      </c>
      <c r="D82" s="26">
        <v>148</v>
      </c>
      <c r="E82" s="26">
        <v>147</v>
      </c>
      <c r="F82" s="25">
        <v>112</v>
      </c>
      <c r="G82" s="25">
        <v>111</v>
      </c>
      <c r="H82" s="26">
        <v>92</v>
      </c>
      <c r="I82" s="26">
        <v>92</v>
      </c>
      <c r="J82" s="27">
        <f t="shared" si="16"/>
        <v>1.1759999999999999</v>
      </c>
      <c r="K82" s="28">
        <f t="shared" si="17"/>
        <v>0.75510204081632648</v>
      </c>
      <c r="L82" s="27">
        <f t="shared" si="18"/>
        <v>0.62585034013605445</v>
      </c>
      <c r="M82" s="28">
        <f t="shared" si="19"/>
        <v>0.8288288288288288</v>
      </c>
      <c r="N82" s="27">
        <f t="shared" si="20"/>
        <v>1.0976381787192597</v>
      </c>
    </row>
    <row r="83" spans="1:14" s="22" customFormat="1" ht="12" x14ac:dyDescent="0.2">
      <c r="A83" s="23"/>
      <c r="B83" s="24" t="s">
        <v>121</v>
      </c>
      <c r="C83" s="25">
        <v>20</v>
      </c>
      <c r="D83" s="26">
        <v>3</v>
      </c>
      <c r="E83" s="26">
        <v>3</v>
      </c>
      <c r="F83" s="25">
        <v>3</v>
      </c>
      <c r="G83" s="25">
        <v>3</v>
      </c>
      <c r="H83" s="26">
        <v>2</v>
      </c>
      <c r="I83" s="26">
        <v>2</v>
      </c>
      <c r="J83" s="27">
        <f t="shared" si="16"/>
        <v>0.15</v>
      </c>
      <c r="K83" s="28">
        <f t="shared" si="17"/>
        <v>1</v>
      </c>
      <c r="L83" s="27">
        <f t="shared" si="18"/>
        <v>0.66666666666666663</v>
      </c>
      <c r="M83" s="28">
        <f t="shared" si="19"/>
        <v>0.66666666666666663</v>
      </c>
      <c r="N83" s="27">
        <f t="shared" si="20"/>
        <v>0.66666666666666663</v>
      </c>
    </row>
    <row r="84" spans="1:14" s="22" customFormat="1" ht="12" x14ac:dyDescent="0.2">
      <c r="A84" s="23"/>
      <c r="B84" s="24" t="s">
        <v>0</v>
      </c>
      <c r="C84" s="25">
        <v>100</v>
      </c>
      <c r="D84" s="26">
        <v>104</v>
      </c>
      <c r="E84" s="26">
        <v>104</v>
      </c>
      <c r="F84" s="25">
        <v>99</v>
      </c>
      <c r="G84" s="25">
        <v>99</v>
      </c>
      <c r="H84" s="26">
        <v>93</v>
      </c>
      <c r="I84" s="26">
        <v>93</v>
      </c>
      <c r="J84" s="27">
        <f t="shared" si="16"/>
        <v>1.04</v>
      </c>
      <c r="K84" s="28">
        <f t="shared" si="17"/>
        <v>0.95192307692307687</v>
      </c>
      <c r="L84" s="27">
        <f t="shared" si="18"/>
        <v>0.89423076923076927</v>
      </c>
      <c r="M84" s="28">
        <f t="shared" si="19"/>
        <v>0.93939393939393945</v>
      </c>
      <c r="N84" s="27">
        <f t="shared" si="20"/>
        <v>0.98683807774716881</v>
      </c>
    </row>
    <row r="85" spans="1:14" s="22" customFormat="1" ht="12" x14ac:dyDescent="0.2">
      <c r="A85" s="16"/>
      <c r="B85" s="17" t="s">
        <v>249</v>
      </c>
      <c r="C85" s="18">
        <f>SUBTOTAL(9,C86:C92)</f>
        <v>1368</v>
      </c>
      <c r="D85" s="19">
        <f t="shared" ref="D85:H85" si="23">SUBTOTAL(9,D86:D92)</f>
        <v>750</v>
      </c>
      <c r="E85" s="19">
        <v>734</v>
      </c>
      <c r="F85" s="18">
        <f t="shared" si="23"/>
        <v>633</v>
      </c>
      <c r="G85" s="18">
        <v>620</v>
      </c>
      <c r="H85" s="19">
        <f t="shared" si="23"/>
        <v>581</v>
      </c>
      <c r="I85" s="19">
        <v>581</v>
      </c>
      <c r="J85" s="20">
        <f t="shared" si="16"/>
        <v>0.53654970760233922</v>
      </c>
      <c r="K85" s="21">
        <f t="shared" si="17"/>
        <v>0.84468664850136244</v>
      </c>
      <c r="L85" s="20">
        <f t="shared" si="18"/>
        <v>0.79155313351498635</v>
      </c>
      <c r="M85" s="21">
        <f t="shared" si="19"/>
        <v>0.93709677419354842</v>
      </c>
      <c r="N85" s="20">
        <f t="shared" si="20"/>
        <v>1.1094016649323621</v>
      </c>
    </row>
    <row r="86" spans="1:14" s="22" customFormat="1" ht="12" x14ac:dyDescent="0.2">
      <c r="A86" s="23"/>
      <c r="B86" s="24" t="s">
        <v>6</v>
      </c>
      <c r="C86" s="25">
        <v>155</v>
      </c>
      <c r="D86" s="26">
        <v>125</v>
      </c>
      <c r="E86" s="26">
        <v>121</v>
      </c>
      <c r="F86" s="25">
        <v>84</v>
      </c>
      <c r="G86" s="25">
        <v>81</v>
      </c>
      <c r="H86" s="26">
        <v>72</v>
      </c>
      <c r="I86" s="26">
        <v>72</v>
      </c>
      <c r="J86" s="27">
        <f t="shared" si="16"/>
        <v>0.78064516129032258</v>
      </c>
      <c r="K86" s="28">
        <f t="shared" si="17"/>
        <v>0.66942148760330578</v>
      </c>
      <c r="L86" s="27">
        <f t="shared" si="18"/>
        <v>0.5950413223140496</v>
      </c>
      <c r="M86" s="28">
        <f t="shared" si="19"/>
        <v>0.88888888888888884</v>
      </c>
      <c r="N86" s="27">
        <f t="shared" si="20"/>
        <v>1.3278463648834018</v>
      </c>
    </row>
    <row r="87" spans="1:14" s="22" customFormat="1" ht="12" x14ac:dyDescent="0.2">
      <c r="A87" s="23"/>
      <c r="B87" s="24" t="s">
        <v>91</v>
      </c>
      <c r="C87" s="25">
        <v>380</v>
      </c>
      <c r="D87" s="26">
        <v>178</v>
      </c>
      <c r="E87" s="26">
        <v>178</v>
      </c>
      <c r="F87" s="25">
        <v>169</v>
      </c>
      <c r="G87" s="25">
        <v>169</v>
      </c>
      <c r="H87" s="26">
        <v>164</v>
      </c>
      <c r="I87" s="26">
        <v>164</v>
      </c>
      <c r="J87" s="27">
        <f t="shared" si="16"/>
        <v>0.46842105263157896</v>
      </c>
      <c r="K87" s="28">
        <f t="shared" si="17"/>
        <v>0.949438202247191</v>
      </c>
      <c r="L87" s="27">
        <f t="shared" si="18"/>
        <v>0.9213483146067416</v>
      </c>
      <c r="M87" s="28">
        <f t="shared" si="19"/>
        <v>0.97041420118343191</v>
      </c>
      <c r="N87" s="27">
        <f t="shared" si="20"/>
        <v>1.0220930639683485</v>
      </c>
    </row>
    <row r="88" spans="1:14" s="22" customFormat="1" ht="12" x14ac:dyDescent="0.2">
      <c r="A88" s="23"/>
      <c r="B88" s="24" t="s">
        <v>2</v>
      </c>
      <c r="C88" s="25">
        <v>243</v>
      </c>
      <c r="D88" s="26">
        <v>129</v>
      </c>
      <c r="E88" s="26">
        <v>120</v>
      </c>
      <c r="F88" s="25">
        <v>111</v>
      </c>
      <c r="G88" s="25">
        <v>103</v>
      </c>
      <c r="H88" s="26">
        <v>89</v>
      </c>
      <c r="I88" s="26">
        <v>89</v>
      </c>
      <c r="J88" s="27">
        <f t="shared" si="16"/>
        <v>0.49382716049382713</v>
      </c>
      <c r="K88" s="28">
        <f t="shared" si="17"/>
        <v>0.85833333333333328</v>
      </c>
      <c r="L88" s="27">
        <f t="shared" si="18"/>
        <v>0.7416666666666667</v>
      </c>
      <c r="M88" s="28">
        <f t="shared" si="19"/>
        <v>0.86407766990291257</v>
      </c>
      <c r="N88" s="27">
        <f t="shared" si="20"/>
        <v>1.0066924309548495</v>
      </c>
    </row>
    <row r="89" spans="1:14" s="22" customFormat="1" ht="12" x14ac:dyDescent="0.2">
      <c r="A89" s="23"/>
      <c r="B89" s="24" t="s">
        <v>127</v>
      </c>
      <c r="C89" s="25">
        <v>95</v>
      </c>
      <c r="D89" s="26">
        <v>52</v>
      </c>
      <c r="E89" s="26">
        <v>50</v>
      </c>
      <c r="F89" s="25">
        <v>39</v>
      </c>
      <c r="G89" s="25">
        <v>37</v>
      </c>
      <c r="H89" s="26">
        <v>35</v>
      </c>
      <c r="I89" s="26">
        <v>35</v>
      </c>
      <c r="J89" s="27">
        <f t="shared" si="16"/>
        <v>0.52631578947368418</v>
      </c>
      <c r="K89" s="28">
        <f t="shared" si="17"/>
        <v>0.74</v>
      </c>
      <c r="L89" s="27">
        <f t="shared" si="18"/>
        <v>0.7</v>
      </c>
      <c r="M89" s="28">
        <f t="shared" si="19"/>
        <v>0.94594594594594594</v>
      </c>
      <c r="N89" s="27">
        <f t="shared" si="20"/>
        <v>1.2783053323593865</v>
      </c>
    </row>
    <row r="90" spans="1:14" s="22" customFormat="1" ht="12" x14ac:dyDescent="0.2">
      <c r="A90" s="23"/>
      <c r="B90" s="24" t="s">
        <v>129</v>
      </c>
      <c r="C90" s="25">
        <v>265</v>
      </c>
      <c r="D90" s="26">
        <v>90</v>
      </c>
      <c r="E90" s="26">
        <v>90</v>
      </c>
      <c r="F90" s="25">
        <v>75</v>
      </c>
      <c r="G90" s="25">
        <v>75</v>
      </c>
      <c r="H90" s="26">
        <v>74</v>
      </c>
      <c r="I90" s="26">
        <v>74</v>
      </c>
      <c r="J90" s="27">
        <f t="shared" si="16"/>
        <v>0.33962264150943394</v>
      </c>
      <c r="K90" s="28">
        <f t="shared" si="17"/>
        <v>0.83333333333333337</v>
      </c>
      <c r="L90" s="27">
        <f t="shared" si="18"/>
        <v>0.82222222222222219</v>
      </c>
      <c r="M90" s="28">
        <f t="shared" si="19"/>
        <v>0.98666666666666669</v>
      </c>
      <c r="N90" s="27">
        <f t="shared" si="20"/>
        <v>1.1839999999999999</v>
      </c>
    </row>
    <row r="91" spans="1:14" s="22" customFormat="1" ht="12" x14ac:dyDescent="0.2">
      <c r="A91" s="23"/>
      <c r="B91" s="24" t="s">
        <v>0</v>
      </c>
      <c r="C91" s="25">
        <v>120</v>
      </c>
      <c r="D91" s="26">
        <v>119</v>
      </c>
      <c r="E91" s="26">
        <v>119</v>
      </c>
      <c r="F91" s="25">
        <v>113</v>
      </c>
      <c r="G91" s="25">
        <v>113</v>
      </c>
      <c r="H91" s="26">
        <v>108</v>
      </c>
      <c r="I91" s="26">
        <v>108</v>
      </c>
      <c r="J91" s="27">
        <f t="shared" si="16"/>
        <v>0.9916666666666667</v>
      </c>
      <c r="K91" s="28">
        <f t="shared" si="17"/>
        <v>0.94957983193277307</v>
      </c>
      <c r="L91" s="27">
        <f t="shared" si="18"/>
        <v>0.90756302521008403</v>
      </c>
      <c r="M91" s="28">
        <f t="shared" si="19"/>
        <v>0.95575221238938057</v>
      </c>
      <c r="N91" s="27">
        <f t="shared" si="20"/>
        <v>1.0065001174720025</v>
      </c>
    </row>
    <row r="92" spans="1:14" s="22" customFormat="1" ht="12" x14ac:dyDescent="0.2">
      <c r="A92" s="23"/>
      <c r="B92" s="24" t="s">
        <v>132</v>
      </c>
      <c r="C92" s="25">
        <v>110</v>
      </c>
      <c r="D92" s="26">
        <v>57</v>
      </c>
      <c r="E92" s="26">
        <v>57</v>
      </c>
      <c r="F92" s="25">
        <v>42</v>
      </c>
      <c r="G92" s="25">
        <v>42</v>
      </c>
      <c r="H92" s="26">
        <v>39</v>
      </c>
      <c r="I92" s="26">
        <v>39</v>
      </c>
      <c r="J92" s="27">
        <f t="shared" si="16"/>
        <v>0.51818181818181819</v>
      </c>
      <c r="K92" s="28">
        <f t="shared" si="17"/>
        <v>0.73684210526315785</v>
      </c>
      <c r="L92" s="27">
        <f t="shared" si="18"/>
        <v>0.68421052631578949</v>
      </c>
      <c r="M92" s="28">
        <f t="shared" si="19"/>
        <v>0.9285714285714286</v>
      </c>
      <c r="N92" s="27">
        <f t="shared" si="20"/>
        <v>1.2602040816326532</v>
      </c>
    </row>
    <row r="93" spans="1:14" s="22" customFormat="1" ht="12" x14ac:dyDescent="0.2">
      <c r="A93" s="16"/>
      <c r="B93" s="17" t="s">
        <v>251</v>
      </c>
      <c r="C93" s="18">
        <f>SUBTOTAL(9,C94:C98)</f>
        <v>973</v>
      </c>
      <c r="D93" s="19">
        <f t="shared" ref="D93:H93" si="24">SUBTOTAL(9,D94:D98)</f>
        <v>811</v>
      </c>
      <c r="E93" s="19">
        <v>794</v>
      </c>
      <c r="F93" s="18">
        <f t="shared" si="24"/>
        <v>787</v>
      </c>
      <c r="G93" s="18">
        <v>771</v>
      </c>
      <c r="H93" s="19">
        <f t="shared" si="24"/>
        <v>652</v>
      </c>
      <c r="I93" s="19">
        <v>652</v>
      </c>
      <c r="J93" s="20">
        <f t="shared" si="16"/>
        <v>0.81603288797533402</v>
      </c>
      <c r="K93" s="21">
        <f t="shared" si="17"/>
        <v>0.97103274559193953</v>
      </c>
      <c r="L93" s="20">
        <f t="shared" si="18"/>
        <v>0.82115869017632237</v>
      </c>
      <c r="M93" s="21">
        <f t="shared" si="19"/>
        <v>0.84565499351491569</v>
      </c>
      <c r="N93" s="20">
        <f t="shared" si="20"/>
        <v>0.87088205557826592</v>
      </c>
    </row>
    <row r="94" spans="1:14" s="22" customFormat="1" ht="12" x14ac:dyDescent="0.2">
      <c r="A94" s="23"/>
      <c r="B94" s="24" t="s">
        <v>6</v>
      </c>
      <c r="C94" s="25">
        <v>330</v>
      </c>
      <c r="D94" s="26">
        <v>254</v>
      </c>
      <c r="E94" s="26">
        <v>251</v>
      </c>
      <c r="F94" s="25">
        <v>251</v>
      </c>
      <c r="G94" s="25">
        <v>249</v>
      </c>
      <c r="H94" s="26">
        <v>213</v>
      </c>
      <c r="I94" s="26">
        <v>213</v>
      </c>
      <c r="J94" s="27">
        <f t="shared" si="16"/>
        <v>0.76060606060606062</v>
      </c>
      <c r="K94" s="28">
        <f t="shared" si="17"/>
        <v>0.99203187250996017</v>
      </c>
      <c r="L94" s="27">
        <f t="shared" si="18"/>
        <v>0.84860557768924305</v>
      </c>
      <c r="M94" s="28">
        <f t="shared" si="19"/>
        <v>0.85542168674698793</v>
      </c>
      <c r="N94" s="27">
        <f t="shared" si="20"/>
        <v>0.8622925436686506</v>
      </c>
    </row>
    <row r="95" spans="1:14" s="22" customFormat="1" ht="12" x14ac:dyDescent="0.2">
      <c r="A95" s="23"/>
      <c r="B95" s="24" t="s">
        <v>137</v>
      </c>
      <c r="C95" s="25">
        <v>143</v>
      </c>
      <c r="D95" s="26">
        <v>158</v>
      </c>
      <c r="E95" s="26">
        <v>155</v>
      </c>
      <c r="F95" s="25">
        <v>158</v>
      </c>
      <c r="G95" s="25">
        <v>155</v>
      </c>
      <c r="H95" s="26">
        <v>135</v>
      </c>
      <c r="I95" s="26">
        <v>135</v>
      </c>
      <c r="J95" s="27">
        <f t="shared" si="16"/>
        <v>1.083916083916084</v>
      </c>
      <c r="K95" s="28">
        <f t="shared" si="17"/>
        <v>1</v>
      </c>
      <c r="L95" s="27">
        <f t="shared" si="18"/>
        <v>0.87096774193548387</v>
      </c>
      <c r="M95" s="28">
        <f t="shared" si="19"/>
        <v>0.87096774193548387</v>
      </c>
      <c r="N95" s="27">
        <f t="shared" si="20"/>
        <v>0.87096774193548387</v>
      </c>
    </row>
    <row r="96" spans="1:14" s="22" customFormat="1" ht="12" x14ac:dyDescent="0.2">
      <c r="A96" s="23"/>
      <c r="B96" s="24" t="s">
        <v>2</v>
      </c>
      <c r="C96" s="25">
        <v>260</v>
      </c>
      <c r="D96" s="26">
        <v>218</v>
      </c>
      <c r="E96" s="26">
        <v>213</v>
      </c>
      <c r="F96" s="25">
        <v>218</v>
      </c>
      <c r="G96" s="25">
        <v>213</v>
      </c>
      <c r="H96" s="26">
        <v>177</v>
      </c>
      <c r="I96" s="26">
        <v>177</v>
      </c>
      <c r="J96" s="27">
        <f t="shared" si="16"/>
        <v>0.81923076923076921</v>
      </c>
      <c r="K96" s="28">
        <f t="shared" si="17"/>
        <v>1</v>
      </c>
      <c r="L96" s="27">
        <f t="shared" si="18"/>
        <v>0.83098591549295775</v>
      </c>
      <c r="M96" s="28">
        <f t="shared" si="19"/>
        <v>0.83098591549295775</v>
      </c>
      <c r="N96" s="27">
        <f t="shared" si="20"/>
        <v>0.83098591549295775</v>
      </c>
    </row>
    <row r="97" spans="1:14" s="22" customFormat="1" ht="12" x14ac:dyDescent="0.2">
      <c r="A97" s="23"/>
      <c r="B97" s="24" t="s">
        <v>140</v>
      </c>
      <c r="C97" s="25">
        <v>100</v>
      </c>
      <c r="D97" s="26">
        <v>121</v>
      </c>
      <c r="E97" s="26">
        <v>121</v>
      </c>
      <c r="F97" s="25">
        <v>100</v>
      </c>
      <c r="G97" s="25">
        <v>100</v>
      </c>
      <c r="H97" s="26">
        <v>72</v>
      </c>
      <c r="I97" s="26">
        <v>72</v>
      </c>
      <c r="J97" s="27">
        <f t="shared" si="16"/>
        <v>1.21</v>
      </c>
      <c r="K97" s="28">
        <f t="shared" si="17"/>
        <v>0.82644628099173556</v>
      </c>
      <c r="L97" s="27">
        <f t="shared" si="18"/>
        <v>0.5950413223140496</v>
      </c>
      <c r="M97" s="28">
        <f t="shared" si="19"/>
        <v>0.72</v>
      </c>
      <c r="N97" s="27">
        <f t="shared" si="20"/>
        <v>0.87119999999999997</v>
      </c>
    </row>
    <row r="98" spans="1:14" s="22" customFormat="1" ht="12" x14ac:dyDescent="0.2">
      <c r="A98" s="23"/>
      <c r="B98" s="24" t="s">
        <v>142</v>
      </c>
      <c r="C98" s="25">
        <v>140</v>
      </c>
      <c r="D98" s="26">
        <v>60</v>
      </c>
      <c r="E98" s="26">
        <v>60</v>
      </c>
      <c r="F98" s="25">
        <v>60</v>
      </c>
      <c r="G98" s="25">
        <v>60</v>
      </c>
      <c r="H98" s="26">
        <v>55</v>
      </c>
      <c r="I98" s="26">
        <v>55</v>
      </c>
      <c r="J98" s="27">
        <f t="shared" si="16"/>
        <v>0.42857142857142855</v>
      </c>
      <c r="K98" s="28">
        <f t="shared" si="17"/>
        <v>1</v>
      </c>
      <c r="L98" s="27">
        <f t="shared" si="18"/>
        <v>0.91666666666666663</v>
      </c>
      <c r="M98" s="28">
        <f t="shared" si="19"/>
        <v>0.91666666666666663</v>
      </c>
      <c r="N98" s="27">
        <f t="shared" si="20"/>
        <v>0.91666666666666663</v>
      </c>
    </row>
    <row r="99" spans="1:14" s="22" customFormat="1" ht="12" x14ac:dyDescent="0.2">
      <c r="A99" s="16"/>
      <c r="B99" s="17" t="s">
        <v>253</v>
      </c>
      <c r="C99" s="18">
        <f>SUBTOTAL(9,C100:C108)</f>
        <v>1295</v>
      </c>
      <c r="D99" s="19">
        <f t="shared" ref="D99:H99" si="25">SUBTOTAL(9,D100:D108)</f>
        <v>753</v>
      </c>
      <c r="E99" s="19">
        <v>745</v>
      </c>
      <c r="F99" s="18">
        <f t="shared" si="25"/>
        <v>723</v>
      </c>
      <c r="G99" s="18">
        <v>715</v>
      </c>
      <c r="H99" s="19">
        <f t="shared" si="25"/>
        <v>597</v>
      </c>
      <c r="I99" s="19">
        <v>597</v>
      </c>
      <c r="J99" s="20">
        <f t="shared" si="16"/>
        <v>0.57528957528957525</v>
      </c>
      <c r="K99" s="21">
        <f t="shared" si="17"/>
        <v>0.95973154362416102</v>
      </c>
      <c r="L99" s="20">
        <f t="shared" si="18"/>
        <v>0.80134228187919465</v>
      </c>
      <c r="M99" s="21">
        <f t="shared" si="19"/>
        <v>0.83496503496503494</v>
      </c>
      <c r="N99" s="20">
        <f t="shared" si="20"/>
        <v>0.86999853293559581</v>
      </c>
    </row>
    <row r="100" spans="1:14" s="35" customFormat="1" ht="12" x14ac:dyDescent="0.2">
      <c r="A100" s="29"/>
      <c r="B100" s="30" t="s">
        <v>144</v>
      </c>
      <c r="C100" s="31">
        <v>40</v>
      </c>
      <c r="D100" s="32">
        <v>3</v>
      </c>
      <c r="E100" s="32">
        <v>3</v>
      </c>
      <c r="F100" s="31">
        <v>3</v>
      </c>
      <c r="G100" s="31">
        <v>3</v>
      </c>
      <c r="H100" s="32">
        <v>3</v>
      </c>
      <c r="I100" s="32">
        <v>3</v>
      </c>
      <c r="J100" s="33">
        <f t="shared" si="16"/>
        <v>7.4999999999999997E-2</v>
      </c>
      <c r="K100" s="34">
        <f t="shared" si="17"/>
        <v>1</v>
      </c>
      <c r="L100" s="33">
        <f t="shared" si="18"/>
        <v>1</v>
      </c>
      <c r="M100" s="34">
        <f t="shared" si="19"/>
        <v>1</v>
      </c>
      <c r="N100" s="33">
        <f t="shared" si="20"/>
        <v>1</v>
      </c>
    </row>
    <row r="101" spans="1:14" s="22" customFormat="1" ht="12" x14ac:dyDescent="0.2">
      <c r="A101" s="23"/>
      <c r="B101" s="24" t="s">
        <v>146</v>
      </c>
      <c r="C101" s="25">
        <v>50</v>
      </c>
      <c r="D101" s="26">
        <v>2</v>
      </c>
      <c r="E101" s="26">
        <v>2</v>
      </c>
      <c r="F101" s="25">
        <v>2</v>
      </c>
      <c r="G101" s="25">
        <v>2</v>
      </c>
      <c r="H101" s="26">
        <v>2</v>
      </c>
      <c r="I101" s="26">
        <v>2</v>
      </c>
      <c r="J101" s="27">
        <f t="shared" si="16"/>
        <v>0.04</v>
      </c>
      <c r="K101" s="28">
        <f t="shared" si="17"/>
        <v>1</v>
      </c>
      <c r="L101" s="27">
        <f t="shared" si="18"/>
        <v>1</v>
      </c>
      <c r="M101" s="28">
        <f t="shared" si="19"/>
        <v>1</v>
      </c>
      <c r="N101" s="27">
        <f t="shared" si="20"/>
        <v>1</v>
      </c>
    </row>
    <row r="102" spans="1:14" s="22" customFormat="1" ht="12" x14ac:dyDescent="0.2">
      <c r="A102" s="23"/>
      <c r="B102" s="24" t="s">
        <v>2</v>
      </c>
      <c r="C102" s="25">
        <v>220</v>
      </c>
      <c r="D102" s="26">
        <v>217</v>
      </c>
      <c r="E102" s="26">
        <v>214</v>
      </c>
      <c r="F102" s="25">
        <v>196</v>
      </c>
      <c r="G102" s="25">
        <v>193</v>
      </c>
      <c r="H102" s="26">
        <v>153</v>
      </c>
      <c r="I102" s="26">
        <v>153</v>
      </c>
      <c r="J102" s="27">
        <f t="shared" si="16"/>
        <v>0.97272727272727277</v>
      </c>
      <c r="K102" s="28">
        <f t="shared" si="17"/>
        <v>0.90186915887850472</v>
      </c>
      <c r="L102" s="27">
        <f t="shared" si="18"/>
        <v>0.71495327102803741</v>
      </c>
      <c r="M102" s="28">
        <f t="shared" si="19"/>
        <v>0.79274611398963735</v>
      </c>
      <c r="N102" s="27">
        <f t="shared" si="20"/>
        <v>0.8790034631802196</v>
      </c>
    </row>
    <row r="103" spans="1:14" s="22" customFormat="1" ht="12" x14ac:dyDescent="0.2">
      <c r="A103" s="23"/>
      <c r="B103" s="24" t="s">
        <v>6</v>
      </c>
      <c r="C103" s="25">
        <v>230</v>
      </c>
      <c r="D103" s="26">
        <v>191</v>
      </c>
      <c r="E103" s="26">
        <v>186</v>
      </c>
      <c r="F103" s="25">
        <v>191</v>
      </c>
      <c r="G103" s="25">
        <v>186</v>
      </c>
      <c r="H103" s="26">
        <v>149</v>
      </c>
      <c r="I103" s="26">
        <v>149</v>
      </c>
      <c r="J103" s="27">
        <f t="shared" si="16"/>
        <v>0.80869565217391304</v>
      </c>
      <c r="K103" s="28">
        <f t="shared" si="17"/>
        <v>1</v>
      </c>
      <c r="L103" s="27">
        <f t="shared" si="18"/>
        <v>0.80107526881720426</v>
      </c>
      <c r="M103" s="28">
        <f t="shared" si="19"/>
        <v>0.80107526881720426</v>
      </c>
      <c r="N103" s="27">
        <f t="shared" si="20"/>
        <v>0.80107526881720426</v>
      </c>
    </row>
    <row r="104" spans="1:14" s="22" customFormat="1" ht="12" x14ac:dyDescent="0.2">
      <c r="A104" s="23"/>
      <c r="B104" s="24" t="s">
        <v>150</v>
      </c>
      <c r="C104" s="25">
        <v>35</v>
      </c>
      <c r="D104" s="26">
        <v>12</v>
      </c>
      <c r="E104" s="26">
        <v>12</v>
      </c>
      <c r="F104" s="25">
        <v>12</v>
      </c>
      <c r="G104" s="25">
        <v>12</v>
      </c>
      <c r="H104" s="26">
        <v>11</v>
      </c>
      <c r="I104" s="26">
        <v>11</v>
      </c>
      <c r="J104" s="27">
        <f t="shared" si="16"/>
        <v>0.34285714285714286</v>
      </c>
      <c r="K104" s="28">
        <f t="shared" si="17"/>
        <v>1</v>
      </c>
      <c r="L104" s="27">
        <f t="shared" si="18"/>
        <v>0.91666666666666663</v>
      </c>
      <c r="M104" s="28">
        <f t="shared" si="19"/>
        <v>0.91666666666666663</v>
      </c>
      <c r="N104" s="27">
        <f t="shared" si="20"/>
        <v>0.91666666666666663</v>
      </c>
    </row>
    <row r="105" spans="1:14" s="22" customFormat="1" ht="12" x14ac:dyDescent="0.2">
      <c r="A105" s="23"/>
      <c r="B105" s="24" t="s">
        <v>152</v>
      </c>
      <c r="C105" s="25">
        <v>400</v>
      </c>
      <c r="D105" s="26">
        <v>76</v>
      </c>
      <c r="E105" s="26">
        <v>76</v>
      </c>
      <c r="F105" s="25">
        <v>75</v>
      </c>
      <c r="G105" s="25">
        <v>75</v>
      </c>
      <c r="H105" s="26">
        <v>63</v>
      </c>
      <c r="I105" s="26">
        <v>63</v>
      </c>
      <c r="J105" s="27">
        <f t="shared" si="16"/>
        <v>0.19</v>
      </c>
      <c r="K105" s="28">
        <f t="shared" si="17"/>
        <v>0.98684210526315785</v>
      </c>
      <c r="L105" s="27">
        <f t="shared" si="18"/>
        <v>0.82894736842105265</v>
      </c>
      <c r="M105" s="28">
        <f t="shared" si="19"/>
        <v>0.84</v>
      </c>
      <c r="N105" s="27">
        <f t="shared" si="20"/>
        <v>0.85120000000000007</v>
      </c>
    </row>
    <row r="106" spans="1:14" s="22" customFormat="1" ht="12" x14ac:dyDescent="0.2">
      <c r="A106" s="23"/>
      <c r="B106" s="24" t="s">
        <v>154</v>
      </c>
      <c r="C106" s="25">
        <v>60</v>
      </c>
      <c r="D106" s="26">
        <v>80</v>
      </c>
      <c r="E106" s="26">
        <v>80</v>
      </c>
      <c r="F106" s="25">
        <v>79</v>
      </c>
      <c r="G106" s="25">
        <v>79</v>
      </c>
      <c r="H106" s="26">
        <v>72</v>
      </c>
      <c r="I106" s="26">
        <v>72</v>
      </c>
      <c r="J106" s="27">
        <f t="shared" si="16"/>
        <v>1.3333333333333333</v>
      </c>
      <c r="K106" s="28">
        <f t="shared" si="17"/>
        <v>0.98750000000000004</v>
      </c>
      <c r="L106" s="27">
        <f t="shared" si="18"/>
        <v>0.9</v>
      </c>
      <c r="M106" s="28">
        <f t="shared" si="19"/>
        <v>0.91139240506329111</v>
      </c>
      <c r="N106" s="27">
        <f t="shared" si="20"/>
        <v>0.92292901778561132</v>
      </c>
    </row>
    <row r="107" spans="1:14" s="22" customFormat="1" ht="12" x14ac:dyDescent="0.2">
      <c r="A107" s="23"/>
      <c r="B107" s="24" t="s">
        <v>156</v>
      </c>
      <c r="C107" s="25">
        <v>190</v>
      </c>
      <c r="D107" s="26">
        <v>114</v>
      </c>
      <c r="E107" s="26">
        <v>114</v>
      </c>
      <c r="F107" s="25">
        <v>108</v>
      </c>
      <c r="G107" s="25">
        <v>108</v>
      </c>
      <c r="H107" s="26">
        <v>96</v>
      </c>
      <c r="I107" s="26">
        <v>96</v>
      </c>
      <c r="J107" s="27">
        <f t="shared" si="16"/>
        <v>0.6</v>
      </c>
      <c r="K107" s="28">
        <f t="shared" si="17"/>
        <v>0.94736842105263153</v>
      </c>
      <c r="L107" s="27">
        <f t="shared" si="18"/>
        <v>0.84210526315789469</v>
      </c>
      <c r="M107" s="28">
        <f t="shared" si="19"/>
        <v>0.88888888888888884</v>
      </c>
      <c r="N107" s="27">
        <f t="shared" si="20"/>
        <v>0.93827160493827155</v>
      </c>
    </row>
    <row r="108" spans="1:14" s="22" customFormat="1" ht="12" x14ac:dyDescent="0.2">
      <c r="A108" s="23"/>
      <c r="B108" s="24" t="s">
        <v>157</v>
      </c>
      <c r="C108" s="25">
        <v>70</v>
      </c>
      <c r="D108" s="26">
        <v>58</v>
      </c>
      <c r="E108" s="26">
        <v>58</v>
      </c>
      <c r="F108" s="25">
        <v>57</v>
      </c>
      <c r="G108" s="25">
        <v>57</v>
      </c>
      <c r="H108" s="26">
        <v>48</v>
      </c>
      <c r="I108" s="26">
        <v>48</v>
      </c>
      <c r="J108" s="27">
        <f t="shared" si="16"/>
        <v>0.82857142857142863</v>
      </c>
      <c r="K108" s="28">
        <f t="shared" si="17"/>
        <v>0.98275862068965514</v>
      </c>
      <c r="L108" s="27">
        <f t="shared" si="18"/>
        <v>0.82758620689655171</v>
      </c>
      <c r="M108" s="28">
        <f t="shared" si="19"/>
        <v>0.84210526315789469</v>
      </c>
      <c r="N108" s="27">
        <f t="shared" si="20"/>
        <v>0.8568790397045245</v>
      </c>
    </row>
    <row r="109" spans="1:14" s="22" customFormat="1" ht="12" x14ac:dyDescent="0.2">
      <c r="A109" s="16"/>
      <c r="B109" s="17" t="s">
        <v>255</v>
      </c>
      <c r="C109" s="18">
        <f>SUBTOTAL(9,C110:C112)</f>
        <v>108</v>
      </c>
      <c r="D109" s="19">
        <f t="shared" ref="D109:H109" si="26">SUBTOTAL(9,D110:D112)</f>
        <v>66</v>
      </c>
      <c r="E109" s="19">
        <v>66</v>
      </c>
      <c r="F109" s="18">
        <f t="shared" si="26"/>
        <v>64</v>
      </c>
      <c r="G109" s="18">
        <v>64</v>
      </c>
      <c r="H109" s="19">
        <f t="shared" si="26"/>
        <v>57</v>
      </c>
      <c r="I109" s="19">
        <v>57</v>
      </c>
      <c r="J109" s="20">
        <f t="shared" si="16"/>
        <v>0.61111111111111116</v>
      </c>
      <c r="K109" s="21">
        <f t="shared" si="17"/>
        <v>0.96969696969696972</v>
      </c>
      <c r="L109" s="20">
        <f t="shared" si="18"/>
        <v>0.86363636363636365</v>
      </c>
      <c r="M109" s="21">
        <f t="shared" si="19"/>
        <v>0.890625</v>
      </c>
      <c r="N109" s="20">
        <f t="shared" si="20"/>
        <v>0.91845703125</v>
      </c>
    </row>
    <row r="110" spans="1:14" s="22" customFormat="1" ht="12" x14ac:dyDescent="0.2">
      <c r="A110" s="23"/>
      <c r="B110" s="24" t="s">
        <v>159</v>
      </c>
      <c r="C110" s="25">
        <v>51</v>
      </c>
      <c r="D110" s="26">
        <v>25</v>
      </c>
      <c r="E110" s="26">
        <v>25</v>
      </c>
      <c r="F110" s="25">
        <v>25</v>
      </c>
      <c r="G110" s="25">
        <v>25</v>
      </c>
      <c r="H110" s="26">
        <v>23</v>
      </c>
      <c r="I110" s="26">
        <v>23</v>
      </c>
      <c r="J110" s="27">
        <f t="shared" si="16"/>
        <v>0.49019607843137253</v>
      </c>
      <c r="K110" s="28">
        <f t="shared" si="17"/>
        <v>1</v>
      </c>
      <c r="L110" s="27">
        <f t="shared" si="18"/>
        <v>0.92</v>
      </c>
      <c r="M110" s="28">
        <f t="shared" si="19"/>
        <v>0.92</v>
      </c>
      <c r="N110" s="27">
        <f t="shared" si="20"/>
        <v>0.92</v>
      </c>
    </row>
    <row r="111" spans="1:14" s="22" customFormat="1" ht="12" x14ac:dyDescent="0.2">
      <c r="A111" s="23"/>
      <c r="B111" s="24" t="s">
        <v>161</v>
      </c>
      <c r="C111" s="25">
        <v>25</v>
      </c>
      <c r="D111" s="26">
        <v>19</v>
      </c>
      <c r="E111" s="26">
        <v>19</v>
      </c>
      <c r="F111" s="25">
        <v>19</v>
      </c>
      <c r="G111" s="25">
        <v>19</v>
      </c>
      <c r="H111" s="26">
        <v>14</v>
      </c>
      <c r="I111" s="26">
        <v>14</v>
      </c>
      <c r="J111" s="27">
        <f t="shared" si="16"/>
        <v>0.76</v>
      </c>
      <c r="K111" s="28">
        <f t="shared" si="17"/>
        <v>1</v>
      </c>
      <c r="L111" s="27">
        <f t="shared" si="18"/>
        <v>0.73684210526315785</v>
      </c>
      <c r="M111" s="28">
        <f t="shared" si="19"/>
        <v>0.73684210526315785</v>
      </c>
      <c r="N111" s="27">
        <f t="shared" si="20"/>
        <v>0.73684210526315785</v>
      </c>
    </row>
    <row r="112" spans="1:14" s="22" customFormat="1" ht="12" x14ac:dyDescent="0.2">
      <c r="A112" s="23"/>
      <c r="B112" s="24" t="s">
        <v>163</v>
      </c>
      <c r="C112" s="25">
        <v>32</v>
      </c>
      <c r="D112" s="26">
        <v>22</v>
      </c>
      <c r="E112" s="26">
        <v>22</v>
      </c>
      <c r="F112" s="25">
        <v>20</v>
      </c>
      <c r="G112" s="25">
        <v>20</v>
      </c>
      <c r="H112" s="26">
        <v>20</v>
      </c>
      <c r="I112" s="26">
        <v>20</v>
      </c>
      <c r="J112" s="27">
        <f t="shared" si="16"/>
        <v>0.6875</v>
      </c>
      <c r="K112" s="28">
        <f t="shared" si="17"/>
        <v>0.90909090909090906</v>
      </c>
      <c r="L112" s="27">
        <f t="shared" si="18"/>
        <v>0.90909090909090906</v>
      </c>
      <c r="M112" s="28">
        <f t="shared" si="19"/>
        <v>1</v>
      </c>
      <c r="N112" s="27">
        <f t="shared" si="20"/>
        <v>1.1000000000000001</v>
      </c>
    </row>
    <row r="113" spans="1:14" s="22" customFormat="1" ht="12" x14ac:dyDescent="0.2">
      <c r="A113" s="16"/>
      <c r="B113" s="17" t="s">
        <v>257</v>
      </c>
      <c r="C113" s="18">
        <f>SUBTOTAL(9,C114:C118)</f>
        <v>330</v>
      </c>
      <c r="D113" s="19">
        <f t="shared" ref="D113:H113" si="27">SUBTOTAL(9,D114:D118)</f>
        <v>344</v>
      </c>
      <c r="E113" s="19">
        <v>343</v>
      </c>
      <c r="F113" s="18">
        <f t="shared" si="27"/>
        <v>289</v>
      </c>
      <c r="G113" s="18">
        <v>288</v>
      </c>
      <c r="H113" s="19">
        <f t="shared" si="27"/>
        <v>268</v>
      </c>
      <c r="I113" s="19">
        <v>268</v>
      </c>
      <c r="J113" s="20">
        <f t="shared" si="16"/>
        <v>1.0393939393939393</v>
      </c>
      <c r="K113" s="21">
        <f t="shared" si="17"/>
        <v>0.83965014577259478</v>
      </c>
      <c r="L113" s="20">
        <f t="shared" si="18"/>
        <v>0.78134110787172006</v>
      </c>
      <c r="M113" s="21">
        <f t="shared" si="19"/>
        <v>0.93055555555555558</v>
      </c>
      <c r="N113" s="20">
        <f t="shared" si="20"/>
        <v>1.1082658179012348</v>
      </c>
    </row>
    <row r="114" spans="1:14" s="35" customFormat="1" ht="12" x14ac:dyDescent="0.2">
      <c r="A114" s="29"/>
      <c r="B114" s="30" t="s">
        <v>165</v>
      </c>
      <c r="C114" s="31">
        <v>15</v>
      </c>
      <c r="D114" s="32">
        <v>7</v>
      </c>
      <c r="E114" s="32">
        <v>7</v>
      </c>
      <c r="F114" s="31">
        <v>5</v>
      </c>
      <c r="G114" s="31">
        <v>5</v>
      </c>
      <c r="H114" s="32">
        <v>5</v>
      </c>
      <c r="I114" s="32">
        <v>5</v>
      </c>
      <c r="J114" s="33">
        <f t="shared" si="16"/>
        <v>0.46666666666666667</v>
      </c>
      <c r="K114" s="34">
        <f t="shared" si="17"/>
        <v>0.7142857142857143</v>
      </c>
      <c r="L114" s="33">
        <f t="shared" si="18"/>
        <v>0.7142857142857143</v>
      </c>
      <c r="M114" s="34">
        <f t="shared" si="19"/>
        <v>1</v>
      </c>
      <c r="N114" s="33">
        <f t="shared" si="20"/>
        <v>1.4</v>
      </c>
    </row>
    <row r="115" spans="1:14" s="22" customFormat="1" ht="12" x14ac:dyDescent="0.2">
      <c r="A115" s="23"/>
      <c r="B115" s="24" t="s">
        <v>167</v>
      </c>
      <c r="C115" s="25">
        <v>35</v>
      </c>
      <c r="D115" s="26">
        <v>22</v>
      </c>
      <c r="E115" s="26">
        <v>22</v>
      </c>
      <c r="F115" s="25">
        <v>22</v>
      </c>
      <c r="G115" s="25">
        <v>22</v>
      </c>
      <c r="H115" s="26">
        <v>22</v>
      </c>
      <c r="I115" s="26">
        <v>22</v>
      </c>
      <c r="J115" s="27">
        <f t="shared" si="16"/>
        <v>0.62857142857142856</v>
      </c>
      <c r="K115" s="28">
        <f t="shared" si="17"/>
        <v>1</v>
      </c>
      <c r="L115" s="27">
        <f t="shared" si="18"/>
        <v>1</v>
      </c>
      <c r="M115" s="28">
        <f t="shared" si="19"/>
        <v>1</v>
      </c>
      <c r="N115" s="27">
        <f t="shared" si="20"/>
        <v>1</v>
      </c>
    </row>
    <row r="116" spans="1:14" s="22" customFormat="1" ht="12" x14ac:dyDescent="0.2">
      <c r="A116" s="23"/>
      <c r="B116" s="24" t="s">
        <v>169</v>
      </c>
      <c r="C116" s="25">
        <v>100</v>
      </c>
      <c r="D116" s="26">
        <v>106</v>
      </c>
      <c r="E116" s="26">
        <v>105</v>
      </c>
      <c r="F116" s="25">
        <v>90</v>
      </c>
      <c r="G116" s="25">
        <v>89</v>
      </c>
      <c r="H116" s="26">
        <v>84</v>
      </c>
      <c r="I116" s="26">
        <v>84</v>
      </c>
      <c r="J116" s="27">
        <f t="shared" si="16"/>
        <v>1.05</v>
      </c>
      <c r="K116" s="28">
        <f t="shared" si="17"/>
        <v>0.84761904761904761</v>
      </c>
      <c r="L116" s="27">
        <f t="shared" si="18"/>
        <v>0.8</v>
      </c>
      <c r="M116" s="28">
        <f t="shared" si="19"/>
        <v>0.9438202247191011</v>
      </c>
      <c r="N116" s="27">
        <f t="shared" si="20"/>
        <v>1.1134957707360182</v>
      </c>
    </row>
    <row r="117" spans="1:14" s="22" customFormat="1" ht="12" x14ac:dyDescent="0.2">
      <c r="A117" s="23"/>
      <c r="B117" s="24" t="s">
        <v>171</v>
      </c>
      <c r="C117" s="25">
        <v>60</v>
      </c>
      <c r="D117" s="26">
        <v>35</v>
      </c>
      <c r="E117" s="26">
        <v>35</v>
      </c>
      <c r="F117" s="25">
        <v>35</v>
      </c>
      <c r="G117" s="25">
        <v>35</v>
      </c>
      <c r="H117" s="26">
        <v>35</v>
      </c>
      <c r="I117" s="26">
        <v>35</v>
      </c>
      <c r="J117" s="27">
        <f t="shared" si="16"/>
        <v>0.58333333333333337</v>
      </c>
      <c r="K117" s="28">
        <f t="shared" si="17"/>
        <v>1</v>
      </c>
      <c r="L117" s="27">
        <f t="shared" si="18"/>
        <v>1</v>
      </c>
      <c r="M117" s="28">
        <f t="shared" si="19"/>
        <v>1</v>
      </c>
      <c r="N117" s="27">
        <f t="shared" si="20"/>
        <v>1</v>
      </c>
    </row>
    <row r="118" spans="1:14" s="22" customFormat="1" ht="12" x14ac:dyDescent="0.2">
      <c r="A118" s="23"/>
      <c r="B118" s="24" t="s">
        <v>173</v>
      </c>
      <c r="C118" s="25">
        <v>120</v>
      </c>
      <c r="D118" s="26">
        <v>174</v>
      </c>
      <c r="E118" s="26">
        <v>174</v>
      </c>
      <c r="F118" s="25">
        <v>137</v>
      </c>
      <c r="G118" s="25">
        <v>137</v>
      </c>
      <c r="H118" s="26">
        <v>122</v>
      </c>
      <c r="I118" s="26">
        <v>122</v>
      </c>
      <c r="J118" s="27">
        <f t="shared" si="16"/>
        <v>1.45</v>
      </c>
      <c r="K118" s="28">
        <f t="shared" si="17"/>
        <v>0.78735632183908044</v>
      </c>
      <c r="L118" s="27">
        <f t="shared" si="18"/>
        <v>0.70114942528735635</v>
      </c>
      <c r="M118" s="28">
        <f t="shared" si="19"/>
        <v>0.89051094890510951</v>
      </c>
      <c r="N118" s="27">
        <f t="shared" si="20"/>
        <v>1.1310139059086792</v>
      </c>
    </row>
    <row r="119" spans="1:14" s="22" customFormat="1" ht="12" x14ac:dyDescent="0.2">
      <c r="A119" s="16"/>
      <c r="B119" s="17" t="s">
        <v>259</v>
      </c>
      <c r="C119" s="18">
        <f>SUBTOTAL(9,C120:C124)</f>
        <v>1335</v>
      </c>
      <c r="D119" s="19">
        <f t="shared" ref="D119:H119" si="28">SUBTOTAL(9,D120:D124)</f>
        <v>714</v>
      </c>
      <c r="E119" s="19">
        <v>701</v>
      </c>
      <c r="F119" s="18">
        <f t="shared" si="28"/>
        <v>522</v>
      </c>
      <c r="G119" s="18">
        <v>520</v>
      </c>
      <c r="H119" s="19">
        <f t="shared" si="28"/>
        <v>440</v>
      </c>
      <c r="I119" s="19">
        <v>440</v>
      </c>
      <c r="J119" s="20">
        <f t="shared" si="16"/>
        <v>0.52509363295880152</v>
      </c>
      <c r="K119" s="21">
        <f t="shared" si="17"/>
        <v>0.74179743223965766</v>
      </c>
      <c r="L119" s="20">
        <f t="shared" si="18"/>
        <v>0.62767475035663334</v>
      </c>
      <c r="M119" s="21">
        <f t="shared" si="19"/>
        <v>0.84615384615384615</v>
      </c>
      <c r="N119" s="20">
        <f t="shared" si="20"/>
        <v>1.1406804733727811</v>
      </c>
    </row>
    <row r="120" spans="1:14" s="22" customFormat="1" ht="12" x14ac:dyDescent="0.2">
      <c r="A120" s="23"/>
      <c r="B120" s="24" t="s">
        <v>175</v>
      </c>
      <c r="C120" s="25">
        <v>370</v>
      </c>
      <c r="D120" s="26">
        <v>280</v>
      </c>
      <c r="E120" s="26">
        <v>275</v>
      </c>
      <c r="F120" s="25">
        <v>196</v>
      </c>
      <c r="G120" s="25">
        <v>196</v>
      </c>
      <c r="H120" s="26">
        <v>180</v>
      </c>
      <c r="I120" s="26">
        <v>180</v>
      </c>
      <c r="J120" s="27">
        <f t="shared" si="16"/>
        <v>0.7432432432432432</v>
      </c>
      <c r="K120" s="28">
        <f t="shared" si="17"/>
        <v>0.71272727272727276</v>
      </c>
      <c r="L120" s="27">
        <f t="shared" si="18"/>
        <v>0.65454545454545454</v>
      </c>
      <c r="M120" s="28">
        <f t="shared" si="19"/>
        <v>0.91836734693877553</v>
      </c>
      <c r="N120" s="27">
        <f t="shared" si="20"/>
        <v>1.2885256143273638</v>
      </c>
    </row>
    <row r="121" spans="1:14" s="22" customFormat="1" ht="12" x14ac:dyDescent="0.2">
      <c r="A121" s="23"/>
      <c r="B121" s="24" t="s">
        <v>129</v>
      </c>
      <c r="C121" s="25">
        <v>140</v>
      </c>
      <c r="D121" s="26">
        <v>92</v>
      </c>
      <c r="E121" s="26">
        <v>88</v>
      </c>
      <c r="F121" s="25">
        <v>63</v>
      </c>
      <c r="G121" s="25">
        <v>63</v>
      </c>
      <c r="H121" s="26">
        <v>51</v>
      </c>
      <c r="I121" s="26">
        <v>51</v>
      </c>
      <c r="J121" s="27">
        <f t="shared" si="16"/>
        <v>0.62857142857142856</v>
      </c>
      <c r="K121" s="28">
        <f t="shared" si="17"/>
        <v>0.71590909090909094</v>
      </c>
      <c r="L121" s="27">
        <f t="shared" si="18"/>
        <v>0.57954545454545459</v>
      </c>
      <c r="M121" s="28">
        <f t="shared" si="19"/>
        <v>0.80952380952380953</v>
      </c>
      <c r="N121" s="27">
        <f t="shared" si="20"/>
        <v>1.1307634164777021</v>
      </c>
    </row>
    <row r="122" spans="1:14" s="22" customFormat="1" ht="12" x14ac:dyDescent="0.2">
      <c r="A122" s="23"/>
      <c r="B122" s="24" t="s">
        <v>2</v>
      </c>
      <c r="C122" s="25">
        <v>545</v>
      </c>
      <c r="D122" s="26">
        <v>165</v>
      </c>
      <c r="E122" s="26">
        <v>163</v>
      </c>
      <c r="F122" s="25">
        <v>129</v>
      </c>
      <c r="G122" s="25">
        <v>127</v>
      </c>
      <c r="H122" s="26">
        <v>87</v>
      </c>
      <c r="I122" s="26">
        <v>87</v>
      </c>
      <c r="J122" s="27">
        <f t="shared" si="16"/>
        <v>0.29908256880733947</v>
      </c>
      <c r="K122" s="28">
        <f t="shared" si="17"/>
        <v>0.77914110429447858</v>
      </c>
      <c r="L122" s="27">
        <f t="shared" si="18"/>
        <v>0.53374233128834359</v>
      </c>
      <c r="M122" s="28">
        <f t="shared" si="19"/>
        <v>0.68503937007874016</v>
      </c>
      <c r="N122" s="27">
        <f t="shared" si="20"/>
        <v>0.87922375844751688</v>
      </c>
    </row>
    <row r="123" spans="1:14" s="22" customFormat="1" ht="12" x14ac:dyDescent="0.2">
      <c r="A123" s="23"/>
      <c r="B123" s="24" t="s">
        <v>179</v>
      </c>
      <c r="C123" s="25">
        <v>180</v>
      </c>
      <c r="D123" s="26">
        <v>65</v>
      </c>
      <c r="E123" s="26">
        <v>63</v>
      </c>
      <c r="F123" s="25">
        <v>43</v>
      </c>
      <c r="G123" s="25">
        <v>43</v>
      </c>
      <c r="H123" s="26">
        <v>43</v>
      </c>
      <c r="I123" s="26">
        <v>43</v>
      </c>
      <c r="J123" s="27">
        <f t="shared" si="16"/>
        <v>0.35</v>
      </c>
      <c r="K123" s="28">
        <f t="shared" si="17"/>
        <v>0.68253968253968256</v>
      </c>
      <c r="L123" s="27">
        <f t="shared" si="18"/>
        <v>0.68253968253968256</v>
      </c>
      <c r="M123" s="28">
        <f t="shared" si="19"/>
        <v>1</v>
      </c>
      <c r="N123" s="27">
        <f t="shared" si="20"/>
        <v>1.4651162790697674</v>
      </c>
    </row>
    <row r="124" spans="1:14" s="22" customFormat="1" ht="12" x14ac:dyDescent="0.2">
      <c r="A124" s="23"/>
      <c r="B124" s="24" t="s">
        <v>181</v>
      </c>
      <c r="C124" s="25">
        <v>100</v>
      </c>
      <c r="D124" s="26">
        <v>112</v>
      </c>
      <c r="E124" s="26">
        <v>112</v>
      </c>
      <c r="F124" s="25">
        <v>91</v>
      </c>
      <c r="G124" s="25">
        <v>91</v>
      </c>
      <c r="H124" s="26">
        <v>79</v>
      </c>
      <c r="I124" s="26">
        <v>79</v>
      </c>
      <c r="J124" s="27">
        <f t="shared" si="16"/>
        <v>1.1200000000000001</v>
      </c>
      <c r="K124" s="28">
        <f t="shared" si="17"/>
        <v>0.8125</v>
      </c>
      <c r="L124" s="27">
        <f t="shared" si="18"/>
        <v>0.7053571428571429</v>
      </c>
      <c r="M124" s="28">
        <f t="shared" si="19"/>
        <v>0.86813186813186816</v>
      </c>
      <c r="N124" s="27">
        <f t="shared" si="20"/>
        <v>1.0684699915469147</v>
      </c>
    </row>
    <row r="125" spans="1:14" s="22" customFormat="1" ht="12" x14ac:dyDescent="0.2">
      <c r="A125" s="16"/>
      <c r="B125" s="17" t="s">
        <v>261</v>
      </c>
      <c r="C125" s="18">
        <f>SUBTOTAL(9,C126:C131)</f>
        <v>498</v>
      </c>
      <c r="D125" s="19">
        <f t="shared" ref="D125:H125" si="29">SUBTOTAL(9,D126:D131)</f>
        <v>358</v>
      </c>
      <c r="E125" s="19">
        <v>353</v>
      </c>
      <c r="F125" s="18">
        <f t="shared" si="29"/>
        <v>318</v>
      </c>
      <c r="G125" s="18">
        <v>315</v>
      </c>
      <c r="H125" s="19">
        <f t="shared" si="29"/>
        <v>286</v>
      </c>
      <c r="I125" s="19">
        <v>286</v>
      </c>
      <c r="J125" s="20">
        <f t="shared" si="16"/>
        <v>0.70883534136546189</v>
      </c>
      <c r="K125" s="21">
        <f t="shared" si="17"/>
        <v>0.8923512747875354</v>
      </c>
      <c r="L125" s="20">
        <f t="shared" si="18"/>
        <v>0.8101983002832861</v>
      </c>
      <c r="M125" s="21">
        <f t="shared" si="19"/>
        <v>0.90793650793650793</v>
      </c>
      <c r="N125" s="20">
        <f t="shared" si="20"/>
        <v>1.0174653565129756</v>
      </c>
    </row>
    <row r="126" spans="1:14" s="22" customFormat="1" ht="12" x14ac:dyDescent="0.2">
      <c r="A126" s="23"/>
      <c r="B126" s="24" t="s">
        <v>2</v>
      </c>
      <c r="C126" s="25">
        <v>170</v>
      </c>
      <c r="D126" s="26">
        <v>76</v>
      </c>
      <c r="E126" s="26">
        <v>75</v>
      </c>
      <c r="F126" s="25">
        <v>53</v>
      </c>
      <c r="G126" s="25">
        <v>53</v>
      </c>
      <c r="H126" s="26">
        <v>44</v>
      </c>
      <c r="I126" s="26">
        <v>44</v>
      </c>
      <c r="J126" s="27">
        <f t="shared" si="16"/>
        <v>0.44117647058823528</v>
      </c>
      <c r="K126" s="28">
        <f t="shared" si="17"/>
        <v>0.70666666666666667</v>
      </c>
      <c r="L126" s="27">
        <f t="shared" si="18"/>
        <v>0.58666666666666667</v>
      </c>
      <c r="M126" s="28">
        <f t="shared" si="19"/>
        <v>0.83018867924528306</v>
      </c>
      <c r="N126" s="27">
        <f t="shared" si="20"/>
        <v>1.1747953008187968</v>
      </c>
    </row>
    <row r="127" spans="1:14" s="22" customFormat="1" ht="12" x14ac:dyDescent="0.2">
      <c r="A127" s="23"/>
      <c r="B127" s="24" t="s">
        <v>6</v>
      </c>
      <c r="C127" s="25">
        <v>250</v>
      </c>
      <c r="D127" s="26">
        <v>135</v>
      </c>
      <c r="E127" s="26">
        <v>133</v>
      </c>
      <c r="F127" s="25">
        <v>122</v>
      </c>
      <c r="G127" s="25">
        <v>120</v>
      </c>
      <c r="H127" s="26">
        <v>108</v>
      </c>
      <c r="I127" s="26">
        <v>108</v>
      </c>
      <c r="J127" s="27">
        <f t="shared" si="16"/>
        <v>0.53200000000000003</v>
      </c>
      <c r="K127" s="28">
        <f t="shared" si="17"/>
        <v>0.90225563909774431</v>
      </c>
      <c r="L127" s="27">
        <f t="shared" si="18"/>
        <v>0.81203007518796988</v>
      </c>
      <c r="M127" s="28">
        <f t="shared" si="19"/>
        <v>0.9</v>
      </c>
      <c r="N127" s="27">
        <f t="shared" si="20"/>
        <v>0.99750000000000005</v>
      </c>
    </row>
    <row r="128" spans="1:14" s="22" customFormat="1" ht="12" x14ac:dyDescent="0.2">
      <c r="A128" s="23"/>
      <c r="B128" s="24" t="s">
        <v>187</v>
      </c>
      <c r="C128" s="25">
        <v>58</v>
      </c>
      <c r="D128" s="26">
        <f>SUBTOTAL(9,D129:D130)</f>
        <v>119</v>
      </c>
      <c r="E128" s="26">
        <v>119</v>
      </c>
      <c r="F128" s="25">
        <f t="shared" ref="F128:H128" si="30">SUBTOTAL(9,F129:F130)</f>
        <v>116</v>
      </c>
      <c r="G128" s="25">
        <v>116</v>
      </c>
      <c r="H128" s="26">
        <f t="shared" si="30"/>
        <v>112</v>
      </c>
      <c r="I128" s="26">
        <v>112</v>
      </c>
      <c r="J128" s="27">
        <f t="shared" si="16"/>
        <v>2.0517241379310347</v>
      </c>
      <c r="K128" s="28">
        <f t="shared" si="17"/>
        <v>0.97478991596638653</v>
      </c>
      <c r="L128" s="27">
        <f t="shared" si="18"/>
        <v>0.94117647058823528</v>
      </c>
      <c r="M128" s="28">
        <f t="shared" si="19"/>
        <v>0.96551724137931039</v>
      </c>
      <c r="N128" s="27">
        <f t="shared" si="20"/>
        <v>0.99048751486325814</v>
      </c>
    </row>
    <row r="129" spans="1:14" s="42" customFormat="1" ht="12" x14ac:dyDescent="0.2">
      <c r="A129" s="36"/>
      <c r="B129" s="37" t="s">
        <v>187</v>
      </c>
      <c r="C129" s="38"/>
      <c r="D129" s="39">
        <v>16</v>
      </c>
      <c r="E129" s="39">
        <v>16</v>
      </c>
      <c r="F129" s="38">
        <v>14</v>
      </c>
      <c r="G129" s="38">
        <v>14</v>
      </c>
      <c r="H129" s="39">
        <v>13</v>
      </c>
      <c r="I129" s="39">
        <v>13</v>
      </c>
      <c r="J129" s="40"/>
      <c r="K129" s="41">
        <f t="shared" si="17"/>
        <v>0.875</v>
      </c>
      <c r="L129" s="40">
        <f t="shared" si="18"/>
        <v>0.8125</v>
      </c>
      <c r="M129" s="41">
        <f t="shared" si="19"/>
        <v>0.9285714285714286</v>
      </c>
      <c r="N129" s="40">
        <f t="shared" si="20"/>
        <v>1.0612244897959184</v>
      </c>
    </row>
    <row r="130" spans="1:14" s="42" customFormat="1" ht="12" x14ac:dyDescent="0.2">
      <c r="A130" s="36"/>
      <c r="B130" s="37" t="s">
        <v>189</v>
      </c>
      <c r="C130" s="38"/>
      <c r="D130" s="39">
        <v>103</v>
      </c>
      <c r="E130" s="39">
        <v>103</v>
      </c>
      <c r="F130" s="38">
        <v>102</v>
      </c>
      <c r="G130" s="38">
        <v>102</v>
      </c>
      <c r="H130" s="39">
        <v>99</v>
      </c>
      <c r="I130" s="39">
        <v>99</v>
      </c>
      <c r="J130" s="40"/>
      <c r="K130" s="41">
        <f t="shared" si="17"/>
        <v>0.99029126213592233</v>
      </c>
      <c r="L130" s="40">
        <f t="shared" si="18"/>
        <v>0.96116504854368934</v>
      </c>
      <c r="M130" s="41">
        <f t="shared" si="19"/>
        <v>0.97058823529411764</v>
      </c>
      <c r="N130" s="40">
        <f t="shared" si="20"/>
        <v>0.98010380622837368</v>
      </c>
    </row>
    <row r="131" spans="1:14" s="22" customFormat="1" ht="12" x14ac:dyDescent="0.2">
      <c r="A131" s="23"/>
      <c r="B131" s="24" t="s">
        <v>173</v>
      </c>
      <c r="C131" s="25">
        <v>20</v>
      </c>
      <c r="D131" s="26">
        <v>28</v>
      </c>
      <c r="E131" s="26">
        <v>28</v>
      </c>
      <c r="F131" s="25">
        <v>27</v>
      </c>
      <c r="G131" s="25">
        <v>27</v>
      </c>
      <c r="H131" s="26">
        <v>22</v>
      </c>
      <c r="I131" s="26">
        <v>22</v>
      </c>
      <c r="J131" s="27">
        <f t="shared" si="16"/>
        <v>1.4</v>
      </c>
      <c r="K131" s="28">
        <f t="shared" si="17"/>
        <v>0.9642857142857143</v>
      </c>
      <c r="L131" s="27">
        <f t="shared" si="18"/>
        <v>0.7857142857142857</v>
      </c>
      <c r="M131" s="28">
        <f t="shared" si="19"/>
        <v>0.81481481481481477</v>
      </c>
      <c r="N131" s="27">
        <f t="shared" si="20"/>
        <v>0.84499314128943748</v>
      </c>
    </row>
    <row r="132" spans="1:14" s="22" customFormat="1" ht="12" x14ac:dyDescent="0.2">
      <c r="A132" s="16"/>
      <c r="B132" s="17" t="s">
        <v>267</v>
      </c>
      <c r="C132" s="18">
        <f>SUBTOTAL(9,C133:C135)</f>
        <v>355</v>
      </c>
      <c r="D132" s="19">
        <f t="shared" ref="D132:H132" si="31">SUBTOTAL(9,D133:D135)</f>
        <v>125</v>
      </c>
      <c r="E132" s="19">
        <v>125</v>
      </c>
      <c r="F132" s="18">
        <f t="shared" si="31"/>
        <v>118</v>
      </c>
      <c r="G132" s="18">
        <v>118</v>
      </c>
      <c r="H132" s="19">
        <f t="shared" si="31"/>
        <v>110</v>
      </c>
      <c r="I132" s="19">
        <v>110</v>
      </c>
      <c r="J132" s="20">
        <f t="shared" ref="J132:J161" si="32">E132/C132</f>
        <v>0.352112676056338</v>
      </c>
      <c r="K132" s="21">
        <f t="shared" ref="K132:K161" si="33">G132/E132</f>
        <v>0.94399999999999995</v>
      </c>
      <c r="L132" s="20">
        <f t="shared" ref="L132:L161" si="34">I132/E132</f>
        <v>0.88</v>
      </c>
      <c r="M132" s="21">
        <f t="shared" ref="M132:M161" si="35">I132/G132</f>
        <v>0.93220338983050843</v>
      </c>
      <c r="N132" s="20">
        <f t="shared" ref="N132:N161" si="36">(E132/G132)*(I132/G132)</f>
        <v>0.98750359092214879</v>
      </c>
    </row>
    <row r="133" spans="1:14" s="22" customFormat="1" ht="12" x14ac:dyDescent="0.2">
      <c r="A133" s="23"/>
      <c r="B133" s="24" t="s">
        <v>198</v>
      </c>
      <c r="C133" s="25">
        <v>130</v>
      </c>
      <c r="D133" s="26">
        <v>61</v>
      </c>
      <c r="E133" s="26">
        <v>61</v>
      </c>
      <c r="F133" s="25">
        <v>57</v>
      </c>
      <c r="G133" s="25">
        <v>57</v>
      </c>
      <c r="H133" s="26">
        <v>55</v>
      </c>
      <c r="I133" s="26">
        <v>55</v>
      </c>
      <c r="J133" s="27">
        <f t="shared" si="32"/>
        <v>0.46923076923076923</v>
      </c>
      <c r="K133" s="28">
        <f t="shared" si="33"/>
        <v>0.93442622950819676</v>
      </c>
      <c r="L133" s="27">
        <f t="shared" si="34"/>
        <v>0.90163934426229508</v>
      </c>
      <c r="M133" s="28">
        <f t="shared" si="35"/>
        <v>0.96491228070175439</v>
      </c>
      <c r="N133" s="27">
        <f t="shared" si="36"/>
        <v>1.0326254232071406</v>
      </c>
    </row>
    <row r="134" spans="1:14" s="22" customFormat="1" ht="12" x14ac:dyDescent="0.2">
      <c r="A134" s="23"/>
      <c r="B134" s="24" t="s">
        <v>6</v>
      </c>
      <c r="C134" s="25">
        <v>200</v>
      </c>
      <c r="D134" s="26">
        <v>55</v>
      </c>
      <c r="E134" s="26">
        <v>55</v>
      </c>
      <c r="F134" s="25">
        <v>53</v>
      </c>
      <c r="G134" s="25">
        <v>53</v>
      </c>
      <c r="H134" s="26">
        <v>48</v>
      </c>
      <c r="I134" s="26">
        <v>48</v>
      </c>
      <c r="J134" s="27">
        <f t="shared" si="32"/>
        <v>0.27500000000000002</v>
      </c>
      <c r="K134" s="28">
        <f t="shared" si="33"/>
        <v>0.96363636363636362</v>
      </c>
      <c r="L134" s="27">
        <f t="shared" si="34"/>
        <v>0.87272727272727268</v>
      </c>
      <c r="M134" s="28">
        <f t="shared" si="35"/>
        <v>0.90566037735849059</v>
      </c>
      <c r="N134" s="27">
        <f t="shared" si="36"/>
        <v>0.93983624065503735</v>
      </c>
    </row>
    <row r="135" spans="1:14" s="22" customFormat="1" ht="12" x14ac:dyDescent="0.2">
      <c r="A135" s="23"/>
      <c r="B135" s="24" t="s">
        <v>201</v>
      </c>
      <c r="C135" s="25">
        <v>25</v>
      </c>
      <c r="D135" s="26">
        <v>9</v>
      </c>
      <c r="E135" s="26">
        <v>9</v>
      </c>
      <c r="F135" s="25">
        <v>8</v>
      </c>
      <c r="G135" s="25">
        <v>8</v>
      </c>
      <c r="H135" s="26">
        <v>7</v>
      </c>
      <c r="I135" s="26">
        <v>7</v>
      </c>
      <c r="J135" s="27">
        <f t="shared" si="32"/>
        <v>0.36</v>
      </c>
      <c r="K135" s="28">
        <f t="shared" si="33"/>
        <v>0.88888888888888884</v>
      </c>
      <c r="L135" s="27">
        <f t="shared" si="34"/>
        <v>0.77777777777777779</v>
      </c>
      <c r="M135" s="28">
        <f t="shared" si="35"/>
        <v>0.875</v>
      </c>
      <c r="N135" s="27">
        <f t="shared" si="36"/>
        <v>0.984375</v>
      </c>
    </row>
    <row r="136" spans="1:14" s="12" customFormat="1" ht="15" customHeight="1" x14ac:dyDescent="0.2">
      <c r="A136" s="8"/>
      <c r="B136" s="13" t="s">
        <v>275</v>
      </c>
      <c r="C136" s="14">
        <f>SUBTOTAL(9,C137:C156)</f>
        <v>1507</v>
      </c>
      <c r="D136" s="14">
        <f t="shared" ref="D136:H136" si="37">SUBTOTAL(9,D137:D156)</f>
        <v>960</v>
      </c>
      <c r="E136" s="14">
        <v>953</v>
      </c>
      <c r="F136" s="14">
        <f t="shared" si="37"/>
        <v>899</v>
      </c>
      <c r="G136" s="14">
        <v>893</v>
      </c>
      <c r="H136" s="14">
        <f t="shared" si="37"/>
        <v>815</v>
      </c>
      <c r="I136" s="14">
        <v>815</v>
      </c>
      <c r="J136" s="15">
        <f t="shared" si="32"/>
        <v>0.63238221632382219</v>
      </c>
      <c r="K136" s="15">
        <f t="shared" si="33"/>
        <v>0.93704092339979017</v>
      </c>
      <c r="L136" s="15">
        <f t="shared" si="34"/>
        <v>0.85519412381951732</v>
      </c>
      <c r="M136" s="15">
        <f t="shared" si="35"/>
        <v>0.91265397536394177</v>
      </c>
      <c r="N136" s="15">
        <f t="shared" si="36"/>
        <v>0.97397451122266132</v>
      </c>
    </row>
    <row r="137" spans="1:14" s="22" customFormat="1" ht="12" x14ac:dyDescent="0.2">
      <c r="A137" s="16"/>
      <c r="B137" s="17" t="s">
        <v>183</v>
      </c>
      <c r="C137" s="18"/>
      <c r="D137" s="19">
        <v>13</v>
      </c>
      <c r="E137" s="19">
        <v>13</v>
      </c>
      <c r="F137" s="18">
        <v>12</v>
      </c>
      <c r="G137" s="18">
        <v>12</v>
      </c>
      <c r="H137" s="19">
        <v>11</v>
      </c>
      <c r="I137" s="19">
        <v>11</v>
      </c>
      <c r="J137" s="20"/>
      <c r="K137" s="21">
        <f t="shared" si="33"/>
        <v>0.92307692307692313</v>
      </c>
      <c r="L137" s="20">
        <f t="shared" si="34"/>
        <v>0.84615384615384615</v>
      </c>
      <c r="M137" s="21">
        <f t="shared" si="35"/>
        <v>0.91666666666666663</v>
      </c>
      <c r="N137" s="20">
        <f t="shared" si="36"/>
        <v>0.99305555555555547</v>
      </c>
    </row>
    <row r="138" spans="1:14" s="22" customFormat="1" ht="12" x14ac:dyDescent="0.2">
      <c r="A138" s="16"/>
      <c r="B138" s="17" t="s">
        <v>265</v>
      </c>
      <c r="C138" s="18">
        <f>SUBTOTAL(9,C139:C141)</f>
        <v>50</v>
      </c>
      <c r="D138" s="19">
        <f t="shared" ref="D138:H138" si="38">SUBTOTAL(9,D139:D141)</f>
        <v>12</v>
      </c>
      <c r="E138" s="19">
        <v>12</v>
      </c>
      <c r="F138" s="18">
        <f t="shared" si="38"/>
        <v>4</v>
      </c>
      <c r="G138" s="18">
        <v>4</v>
      </c>
      <c r="H138" s="19">
        <f t="shared" si="38"/>
        <v>2</v>
      </c>
      <c r="I138" s="19">
        <v>2</v>
      </c>
      <c r="J138" s="20">
        <f t="shared" si="32"/>
        <v>0.24</v>
      </c>
      <c r="K138" s="21">
        <f t="shared" si="33"/>
        <v>0.33333333333333331</v>
      </c>
      <c r="L138" s="20">
        <f t="shared" si="34"/>
        <v>0.16666666666666666</v>
      </c>
      <c r="M138" s="21">
        <f t="shared" si="35"/>
        <v>0.5</v>
      </c>
      <c r="N138" s="20">
        <f t="shared" si="36"/>
        <v>1.5</v>
      </c>
    </row>
    <row r="139" spans="1:14" s="49" customFormat="1" ht="12" x14ac:dyDescent="0.2">
      <c r="A139" s="43"/>
      <c r="B139" s="44" t="s">
        <v>276</v>
      </c>
      <c r="C139" s="45">
        <v>50</v>
      </c>
      <c r="D139" s="46">
        <f>SUBTOTAL(9,D140:D141)</f>
        <v>12</v>
      </c>
      <c r="E139" s="46">
        <v>12</v>
      </c>
      <c r="F139" s="45">
        <f t="shared" ref="F139:H139" si="39">SUBTOTAL(9,F140:F141)</f>
        <v>4</v>
      </c>
      <c r="G139" s="45">
        <v>4</v>
      </c>
      <c r="H139" s="46">
        <f t="shared" si="39"/>
        <v>2</v>
      </c>
      <c r="I139" s="46">
        <v>2</v>
      </c>
      <c r="J139" s="47">
        <f t="shared" si="32"/>
        <v>0.24</v>
      </c>
      <c r="K139" s="48">
        <f t="shared" si="33"/>
        <v>0.33333333333333331</v>
      </c>
      <c r="L139" s="47">
        <f t="shared" si="34"/>
        <v>0.16666666666666666</v>
      </c>
      <c r="M139" s="48">
        <f t="shared" si="35"/>
        <v>0.5</v>
      </c>
      <c r="N139" s="47">
        <f t="shared" si="36"/>
        <v>1.5</v>
      </c>
    </row>
    <row r="140" spans="1:14" s="35" customFormat="1" ht="12" x14ac:dyDescent="0.2">
      <c r="A140" s="29"/>
      <c r="B140" s="30" t="s">
        <v>195</v>
      </c>
      <c r="C140" s="31"/>
      <c r="D140" s="32">
        <v>2</v>
      </c>
      <c r="E140" s="32">
        <v>2</v>
      </c>
      <c r="F140" s="31">
        <v>2</v>
      </c>
      <c r="G140" s="31">
        <v>2</v>
      </c>
      <c r="H140" s="32">
        <v>2</v>
      </c>
      <c r="I140" s="32">
        <v>2</v>
      </c>
      <c r="J140" s="33"/>
      <c r="K140" s="34">
        <f t="shared" si="33"/>
        <v>1</v>
      </c>
      <c r="L140" s="33">
        <f t="shared" si="34"/>
        <v>1</v>
      </c>
      <c r="M140" s="34">
        <f t="shared" si="35"/>
        <v>1</v>
      </c>
      <c r="N140" s="33">
        <f t="shared" si="36"/>
        <v>1</v>
      </c>
    </row>
    <row r="141" spans="1:14" s="35" customFormat="1" ht="12" x14ac:dyDescent="0.2">
      <c r="A141" s="29"/>
      <c r="B141" s="30" t="s">
        <v>197</v>
      </c>
      <c r="C141" s="31"/>
      <c r="D141" s="32">
        <v>10</v>
      </c>
      <c r="E141" s="32">
        <v>10</v>
      </c>
      <c r="F141" s="31">
        <v>2</v>
      </c>
      <c r="G141" s="31">
        <v>2</v>
      </c>
      <c r="H141" s="32">
        <v>0</v>
      </c>
      <c r="I141" s="32">
        <v>0</v>
      </c>
      <c r="J141" s="33"/>
      <c r="K141" s="34">
        <f t="shared" si="33"/>
        <v>0.2</v>
      </c>
      <c r="L141" s="33">
        <f t="shared" si="34"/>
        <v>0</v>
      </c>
      <c r="M141" s="34">
        <f t="shared" si="35"/>
        <v>0</v>
      </c>
      <c r="N141" s="33">
        <f t="shared" si="36"/>
        <v>0</v>
      </c>
    </row>
    <row r="142" spans="1:14" s="22" customFormat="1" ht="12" x14ac:dyDescent="0.2">
      <c r="A142" s="16"/>
      <c r="B142" s="17" t="s">
        <v>203</v>
      </c>
      <c r="C142" s="18">
        <v>320</v>
      </c>
      <c r="D142" s="19">
        <v>273</v>
      </c>
      <c r="E142" s="19">
        <v>273</v>
      </c>
      <c r="F142" s="18">
        <v>228</v>
      </c>
      <c r="G142" s="18">
        <v>228</v>
      </c>
      <c r="H142" s="19">
        <v>216</v>
      </c>
      <c r="I142" s="19">
        <v>216</v>
      </c>
      <c r="J142" s="20">
        <f t="shared" si="32"/>
        <v>0.85312500000000002</v>
      </c>
      <c r="K142" s="21">
        <f t="shared" si="33"/>
        <v>0.8351648351648352</v>
      </c>
      <c r="L142" s="20">
        <f t="shared" si="34"/>
        <v>0.79120879120879117</v>
      </c>
      <c r="M142" s="21">
        <f t="shared" si="35"/>
        <v>0.94736842105263153</v>
      </c>
      <c r="N142" s="20">
        <f t="shared" si="36"/>
        <v>1.1343490304709141</v>
      </c>
    </row>
    <row r="143" spans="1:14" s="22" customFormat="1" ht="12" x14ac:dyDescent="0.2">
      <c r="A143" s="16"/>
      <c r="B143" s="17" t="s">
        <v>269</v>
      </c>
      <c r="C143" s="18">
        <f>SUBTOTAL(9,C144:C148)</f>
        <v>320</v>
      </c>
      <c r="D143" s="19">
        <f t="shared" ref="D143:H143" si="40">SUBTOTAL(9,D144:D148)</f>
        <v>259</v>
      </c>
      <c r="E143" s="19">
        <v>259</v>
      </c>
      <c r="F143" s="18">
        <f t="shared" si="40"/>
        <v>253</v>
      </c>
      <c r="G143" s="18">
        <v>253</v>
      </c>
      <c r="H143" s="19">
        <f t="shared" si="40"/>
        <v>209</v>
      </c>
      <c r="I143" s="19">
        <v>209</v>
      </c>
      <c r="J143" s="20">
        <f t="shared" si="32"/>
        <v>0.80937499999999996</v>
      </c>
      <c r="K143" s="21">
        <f t="shared" si="33"/>
        <v>0.97683397683397688</v>
      </c>
      <c r="L143" s="20">
        <f t="shared" si="34"/>
        <v>0.806949806949807</v>
      </c>
      <c r="M143" s="21">
        <f t="shared" si="35"/>
        <v>0.82608695652173914</v>
      </c>
      <c r="N143" s="20">
        <f t="shared" si="36"/>
        <v>0.84567795153806502</v>
      </c>
    </row>
    <row r="144" spans="1:14" s="22" customFormat="1" ht="12" x14ac:dyDescent="0.2">
      <c r="A144" s="23"/>
      <c r="B144" s="24" t="s">
        <v>205</v>
      </c>
      <c r="C144" s="25">
        <v>100</v>
      </c>
      <c r="D144" s="26">
        <v>43</v>
      </c>
      <c r="E144" s="26">
        <v>43</v>
      </c>
      <c r="F144" s="25">
        <v>42</v>
      </c>
      <c r="G144" s="25">
        <v>42</v>
      </c>
      <c r="H144" s="26">
        <v>35</v>
      </c>
      <c r="I144" s="26">
        <v>35</v>
      </c>
      <c r="J144" s="27">
        <f t="shared" si="32"/>
        <v>0.43</v>
      </c>
      <c r="K144" s="28">
        <f t="shared" si="33"/>
        <v>0.97674418604651159</v>
      </c>
      <c r="L144" s="27">
        <f t="shared" si="34"/>
        <v>0.81395348837209303</v>
      </c>
      <c r="M144" s="28">
        <f t="shared" si="35"/>
        <v>0.83333333333333337</v>
      </c>
      <c r="N144" s="27">
        <f t="shared" si="36"/>
        <v>0.85317460317460314</v>
      </c>
    </row>
    <row r="145" spans="1:14" s="22" customFormat="1" ht="12" x14ac:dyDescent="0.2">
      <c r="A145" s="23"/>
      <c r="B145" s="24" t="s">
        <v>207</v>
      </c>
      <c r="C145" s="25">
        <v>100</v>
      </c>
      <c r="D145" s="26">
        <v>31</v>
      </c>
      <c r="E145" s="26">
        <v>31</v>
      </c>
      <c r="F145" s="25">
        <v>31</v>
      </c>
      <c r="G145" s="25">
        <v>31</v>
      </c>
      <c r="H145" s="26">
        <v>28</v>
      </c>
      <c r="I145" s="26">
        <v>28</v>
      </c>
      <c r="J145" s="27">
        <f t="shared" si="32"/>
        <v>0.31</v>
      </c>
      <c r="K145" s="28">
        <f t="shared" si="33"/>
        <v>1</v>
      </c>
      <c r="L145" s="27">
        <f t="shared" si="34"/>
        <v>0.90322580645161288</v>
      </c>
      <c r="M145" s="28">
        <f t="shared" si="35"/>
        <v>0.90322580645161288</v>
      </c>
      <c r="N145" s="27">
        <f t="shared" si="36"/>
        <v>0.90322580645161288</v>
      </c>
    </row>
    <row r="146" spans="1:14" s="22" customFormat="1" ht="12" x14ac:dyDescent="0.2">
      <c r="A146" s="23"/>
      <c r="B146" s="24" t="s">
        <v>209</v>
      </c>
      <c r="C146" s="25">
        <v>40</v>
      </c>
      <c r="D146" s="26">
        <v>52</v>
      </c>
      <c r="E146" s="26">
        <v>52</v>
      </c>
      <c r="F146" s="25">
        <v>52</v>
      </c>
      <c r="G146" s="25">
        <v>52</v>
      </c>
      <c r="H146" s="26">
        <v>49</v>
      </c>
      <c r="I146" s="26">
        <v>49</v>
      </c>
      <c r="J146" s="27">
        <f t="shared" si="32"/>
        <v>1.3</v>
      </c>
      <c r="K146" s="28">
        <f t="shared" si="33"/>
        <v>1</v>
      </c>
      <c r="L146" s="27">
        <f t="shared" si="34"/>
        <v>0.94230769230769229</v>
      </c>
      <c r="M146" s="28">
        <f t="shared" si="35"/>
        <v>0.94230769230769229</v>
      </c>
      <c r="N146" s="27">
        <f t="shared" si="36"/>
        <v>0.94230769230769229</v>
      </c>
    </row>
    <row r="147" spans="1:14" s="22" customFormat="1" ht="12" x14ac:dyDescent="0.2">
      <c r="A147" s="23"/>
      <c r="B147" s="24" t="s">
        <v>211</v>
      </c>
      <c r="C147" s="25">
        <v>30</v>
      </c>
      <c r="D147" s="26">
        <v>4</v>
      </c>
      <c r="E147" s="26">
        <v>4</v>
      </c>
      <c r="F147" s="25">
        <v>4</v>
      </c>
      <c r="G147" s="25">
        <v>4</v>
      </c>
      <c r="H147" s="26">
        <v>4</v>
      </c>
      <c r="I147" s="26">
        <v>4</v>
      </c>
      <c r="J147" s="27">
        <f t="shared" si="32"/>
        <v>0.13333333333333333</v>
      </c>
      <c r="K147" s="28">
        <f t="shared" si="33"/>
        <v>1</v>
      </c>
      <c r="L147" s="27">
        <f t="shared" si="34"/>
        <v>1</v>
      </c>
      <c r="M147" s="28">
        <f t="shared" si="35"/>
        <v>1</v>
      </c>
      <c r="N147" s="27">
        <f t="shared" si="36"/>
        <v>1</v>
      </c>
    </row>
    <row r="148" spans="1:14" s="22" customFormat="1" ht="12" x14ac:dyDescent="0.2">
      <c r="A148" s="23"/>
      <c r="B148" s="24" t="s">
        <v>213</v>
      </c>
      <c r="C148" s="25">
        <v>50</v>
      </c>
      <c r="D148" s="26">
        <v>129</v>
      </c>
      <c r="E148" s="26">
        <v>129</v>
      </c>
      <c r="F148" s="25">
        <v>124</v>
      </c>
      <c r="G148" s="25">
        <v>124</v>
      </c>
      <c r="H148" s="26">
        <v>93</v>
      </c>
      <c r="I148" s="26">
        <v>93</v>
      </c>
      <c r="J148" s="27">
        <f t="shared" si="32"/>
        <v>2.58</v>
      </c>
      <c r="K148" s="28">
        <f t="shared" si="33"/>
        <v>0.96124031007751942</v>
      </c>
      <c r="L148" s="27">
        <f t="shared" si="34"/>
        <v>0.72093023255813948</v>
      </c>
      <c r="M148" s="28">
        <f t="shared" si="35"/>
        <v>0.75</v>
      </c>
      <c r="N148" s="27">
        <f t="shared" si="36"/>
        <v>0.780241935483871</v>
      </c>
    </row>
    <row r="149" spans="1:14" s="22" customFormat="1" ht="12" x14ac:dyDescent="0.2">
      <c r="A149" s="16"/>
      <c r="B149" s="17" t="s">
        <v>271</v>
      </c>
      <c r="C149" s="18">
        <f>SUBTOTAL(9,C150:C152)</f>
        <v>250</v>
      </c>
      <c r="D149" s="19">
        <f t="shared" ref="D149:H149" si="41">SUBTOTAL(9,D150:D152)</f>
        <v>108</v>
      </c>
      <c r="E149" s="19">
        <v>108</v>
      </c>
      <c r="F149" s="18">
        <f t="shared" si="41"/>
        <v>108</v>
      </c>
      <c r="G149" s="18">
        <v>108</v>
      </c>
      <c r="H149" s="19">
        <f t="shared" si="41"/>
        <v>93</v>
      </c>
      <c r="I149" s="19">
        <v>93</v>
      </c>
      <c r="J149" s="20">
        <f t="shared" si="32"/>
        <v>0.432</v>
      </c>
      <c r="K149" s="21">
        <f t="shared" si="33"/>
        <v>1</v>
      </c>
      <c r="L149" s="20">
        <f t="shared" si="34"/>
        <v>0.86111111111111116</v>
      </c>
      <c r="M149" s="21">
        <f t="shared" si="35"/>
        <v>0.86111111111111116</v>
      </c>
      <c r="N149" s="20">
        <f t="shared" si="36"/>
        <v>0.86111111111111116</v>
      </c>
    </row>
    <row r="150" spans="1:14" s="22" customFormat="1" ht="12" x14ac:dyDescent="0.2">
      <c r="A150" s="23"/>
      <c r="B150" s="24" t="s">
        <v>215</v>
      </c>
      <c r="C150" s="25">
        <v>100</v>
      </c>
      <c r="D150" s="26">
        <v>32</v>
      </c>
      <c r="E150" s="26">
        <v>32</v>
      </c>
      <c r="F150" s="25">
        <v>32</v>
      </c>
      <c r="G150" s="25">
        <v>32</v>
      </c>
      <c r="H150" s="26">
        <v>26</v>
      </c>
      <c r="I150" s="26">
        <v>26</v>
      </c>
      <c r="J150" s="27">
        <f t="shared" si="32"/>
        <v>0.32</v>
      </c>
      <c r="K150" s="28">
        <f t="shared" si="33"/>
        <v>1</v>
      </c>
      <c r="L150" s="27">
        <f t="shared" si="34"/>
        <v>0.8125</v>
      </c>
      <c r="M150" s="28">
        <f t="shared" si="35"/>
        <v>0.8125</v>
      </c>
      <c r="N150" s="27">
        <f t="shared" si="36"/>
        <v>0.8125</v>
      </c>
    </row>
    <row r="151" spans="1:14" s="22" customFormat="1" ht="12" x14ac:dyDescent="0.2">
      <c r="A151" s="23"/>
      <c r="B151" s="24" t="s">
        <v>217</v>
      </c>
      <c r="C151" s="25">
        <v>100</v>
      </c>
      <c r="D151" s="26">
        <v>54</v>
      </c>
      <c r="E151" s="26">
        <v>54</v>
      </c>
      <c r="F151" s="25">
        <v>54</v>
      </c>
      <c r="G151" s="25">
        <v>54</v>
      </c>
      <c r="H151" s="26">
        <v>49</v>
      </c>
      <c r="I151" s="26">
        <v>49</v>
      </c>
      <c r="J151" s="27">
        <f t="shared" si="32"/>
        <v>0.54</v>
      </c>
      <c r="K151" s="28">
        <f t="shared" si="33"/>
        <v>1</v>
      </c>
      <c r="L151" s="27">
        <f t="shared" si="34"/>
        <v>0.90740740740740744</v>
      </c>
      <c r="M151" s="28">
        <f t="shared" si="35"/>
        <v>0.90740740740740744</v>
      </c>
      <c r="N151" s="27">
        <f t="shared" si="36"/>
        <v>0.90740740740740744</v>
      </c>
    </row>
    <row r="152" spans="1:14" s="22" customFormat="1" ht="12" x14ac:dyDescent="0.2">
      <c r="A152" s="23"/>
      <c r="B152" s="24" t="s">
        <v>219</v>
      </c>
      <c r="C152" s="25">
        <v>50</v>
      </c>
      <c r="D152" s="26">
        <v>22</v>
      </c>
      <c r="E152" s="26">
        <v>22</v>
      </c>
      <c r="F152" s="25">
        <v>22</v>
      </c>
      <c r="G152" s="25">
        <v>22</v>
      </c>
      <c r="H152" s="26">
        <v>18</v>
      </c>
      <c r="I152" s="26">
        <v>18</v>
      </c>
      <c r="J152" s="27">
        <f t="shared" si="32"/>
        <v>0.44</v>
      </c>
      <c r="K152" s="28">
        <f t="shared" si="33"/>
        <v>1</v>
      </c>
      <c r="L152" s="27">
        <f t="shared" si="34"/>
        <v>0.81818181818181823</v>
      </c>
      <c r="M152" s="28">
        <f t="shared" si="35"/>
        <v>0.81818181818181823</v>
      </c>
      <c r="N152" s="27">
        <f t="shared" si="36"/>
        <v>0.81818181818181823</v>
      </c>
    </row>
    <row r="153" spans="1:14" s="22" customFormat="1" ht="12" x14ac:dyDescent="0.2">
      <c r="A153" s="16"/>
      <c r="B153" s="17" t="s">
        <v>221</v>
      </c>
      <c r="C153" s="18">
        <v>40</v>
      </c>
      <c r="D153" s="19">
        <v>11</v>
      </c>
      <c r="E153" s="19">
        <v>11</v>
      </c>
      <c r="F153" s="18">
        <v>11</v>
      </c>
      <c r="G153" s="18">
        <v>11</v>
      </c>
      <c r="H153" s="19">
        <v>11</v>
      </c>
      <c r="I153" s="19">
        <v>11</v>
      </c>
      <c r="J153" s="20">
        <f t="shared" si="32"/>
        <v>0.27500000000000002</v>
      </c>
      <c r="K153" s="21">
        <f t="shared" si="33"/>
        <v>1</v>
      </c>
      <c r="L153" s="20">
        <f t="shared" si="34"/>
        <v>1</v>
      </c>
      <c r="M153" s="21">
        <f t="shared" si="35"/>
        <v>1</v>
      </c>
      <c r="N153" s="20">
        <f t="shared" si="36"/>
        <v>1</v>
      </c>
    </row>
    <row r="154" spans="1:14" s="22" customFormat="1" ht="12" x14ac:dyDescent="0.2">
      <c r="A154" s="16"/>
      <c r="B154" s="17" t="s">
        <v>223</v>
      </c>
      <c r="C154" s="18">
        <v>500</v>
      </c>
      <c r="D154" s="19">
        <v>258</v>
      </c>
      <c r="E154" s="19">
        <v>258</v>
      </c>
      <c r="F154" s="18">
        <v>258</v>
      </c>
      <c r="G154" s="18">
        <v>258</v>
      </c>
      <c r="H154" s="19">
        <v>248</v>
      </c>
      <c r="I154" s="19">
        <v>248</v>
      </c>
      <c r="J154" s="20">
        <f t="shared" si="32"/>
        <v>0.51600000000000001</v>
      </c>
      <c r="K154" s="21">
        <f t="shared" si="33"/>
        <v>1</v>
      </c>
      <c r="L154" s="20">
        <f t="shared" si="34"/>
        <v>0.96124031007751942</v>
      </c>
      <c r="M154" s="21">
        <f t="shared" si="35"/>
        <v>0.96124031007751942</v>
      </c>
      <c r="N154" s="20">
        <f t="shared" si="36"/>
        <v>0.96124031007751942</v>
      </c>
    </row>
    <row r="155" spans="1:14" s="22" customFormat="1" ht="12" x14ac:dyDescent="0.2">
      <c r="A155" s="16"/>
      <c r="B155" s="17" t="s">
        <v>225</v>
      </c>
      <c r="C155" s="18">
        <v>20</v>
      </c>
      <c r="D155" s="19">
        <v>20</v>
      </c>
      <c r="E155" s="19">
        <v>20</v>
      </c>
      <c r="F155" s="18">
        <v>19</v>
      </c>
      <c r="G155" s="18">
        <v>19</v>
      </c>
      <c r="H155" s="19">
        <v>19</v>
      </c>
      <c r="I155" s="19">
        <v>19</v>
      </c>
      <c r="J155" s="20">
        <f t="shared" si="32"/>
        <v>1</v>
      </c>
      <c r="K155" s="21">
        <f t="shared" si="33"/>
        <v>0.95</v>
      </c>
      <c r="L155" s="20">
        <f t="shared" si="34"/>
        <v>0.95</v>
      </c>
      <c r="M155" s="21">
        <f t="shared" si="35"/>
        <v>1</v>
      </c>
      <c r="N155" s="20">
        <f t="shared" si="36"/>
        <v>1.0526315789473684</v>
      </c>
    </row>
    <row r="156" spans="1:14" s="22" customFormat="1" ht="12" x14ac:dyDescent="0.2">
      <c r="A156" s="16"/>
      <c r="B156" s="17" t="s">
        <v>227</v>
      </c>
      <c r="C156" s="18">
        <v>7</v>
      </c>
      <c r="D156" s="19">
        <v>6</v>
      </c>
      <c r="E156" s="19">
        <v>6</v>
      </c>
      <c r="F156" s="18">
        <v>6</v>
      </c>
      <c r="G156" s="18">
        <v>6</v>
      </c>
      <c r="H156" s="19">
        <v>6</v>
      </c>
      <c r="I156" s="19">
        <v>6</v>
      </c>
      <c r="J156" s="20">
        <f t="shared" si="32"/>
        <v>0.8571428571428571</v>
      </c>
      <c r="K156" s="21">
        <f t="shared" si="33"/>
        <v>1</v>
      </c>
      <c r="L156" s="20">
        <f t="shared" si="34"/>
        <v>1</v>
      </c>
      <c r="M156" s="21">
        <f t="shared" si="35"/>
        <v>1</v>
      </c>
      <c r="N156" s="20">
        <f t="shared" si="36"/>
        <v>1</v>
      </c>
    </row>
    <row r="157" spans="1:14" s="12" customFormat="1" ht="15" customHeight="1" x14ac:dyDescent="0.2">
      <c r="A157" s="8"/>
      <c r="B157" s="13" t="s">
        <v>277</v>
      </c>
      <c r="C157" s="14">
        <f>SUBTOTAL(9,C158:C161)</f>
        <v>130</v>
      </c>
      <c r="D157" s="14">
        <f t="shared" ref="D157:H157" si="42">SUBTOTAL(9,D158:D161)</f>
        <v>70</v>
      </c>
      <c r="E157" s="14">
        <v>70</v>
      </c>
      <c r="F157" s="14">
        <f t="shared" si="42"/>
        <v>67</v>
      </c>
      <c r="G157" s="14">
        <v>67</v>
      </c>
      <c r="H157" s="14">
        <f t="shared" si="42"/>
        <v>43</v>
      </c>
      <c r="I157" s="14">
        <v>43</v>
      </c>
      <c r="J157" s="15">
        <f t="shared" si="32"/>
        <v>0.53846153846153844</v>
      </c>
      <c r="K157" s="15">
        <f t="shared" si="33"/>
        <v>0.95714285714285718</v>
      </c>
      <c r="L157" s="15">
        <f t="shared" si="34"/>
        <v>0.61428571428571432</v>
      </c>
      <c r="M157" s="15">
        <f t="shared" si="35"/>
        <v>0.64179104477611937</v>
      </c>
      <c r="N157" s="15">
        <f t="shared" si="36"/>
        <v>0.67052795722878133</v>
      </c>
    </row>
    <row r="158" spans="1:14" s="22" customFormat="1" ht="12" x14ac:dyDescent="0.2">
      <c r="A158" s="16"/>
      <c r="B158" s="17" t="s">
        <v>134</v>
      </c>
      <c r="C158" s="18">
        <v>90</v>
      </c>
      <c r="D158" s="19">
        <v>35</v>
      </c>
      <c r="E158" s="19">
        <v>35</v>
      </c>
      <c r="F158" s="18">
        <v>35</v>
      </c>
      <c r="G158" s="18">
        <v>35</v>
      </c>
      <c r="H158" s="19">
        <v>35</v>
      </c>
      <c r="I158" s="19">
        <v>35</v>
      </c>
      <c r="J158" s="20">
        <f t="shared" si="32"/>
        <v>0.3888888888888889</v>
      </c>
      <c r="K158" s="21">
        <f t="shared" si="33"/>
        <v>1</v>
      </c>
      <c r="L158" s="20">
        <f t="shared" si="34"/>
        <v>1</v>
      </c>
      <c r="M158" s="21">
        <f t="shared" si="35"/>
        <v>1</v>
      </c>
      <c r="N158" s="20">
        <f t="shared" si="36"/>
        <v>1</v>
      </c>
    </row>
    <row r="159" spans="1:14" s="22" customFormat="1" ht="12" x14ac:dyDescent="0.2">
      <c r="A159" s="16"/>
      <c r="B159" s="17" t="s">
        <v>263</v>
      </c>
      <c r="C159" s="18">
        <f>SUBTOTAL(9,C160:C161)</f>
        <v>40</v>
      </c>
      <c r="D159" s="19">
        <f t="shared" ref="D159:H159" si="43">SUBTOTAL(9,D160:D161)</f>
        <v>35</v>
      </c>
      <c r="E159" s="19">
        <v>35</v>
      </c>
      <c r="F159" s="18">
        <f t="shared" si="43"/>
        <v>32</v>
      </c>
      <c r="G159" s="18">
        <v>32</v>
      </c>
      <c r="H159" s="19">
        <f t="shared" si="43"/>
        <v>8</v>
      </c>
      <c r="I159" s="19">
        <v>8</v>
      </c>
      <c r="J159" s="20">
        <f t="shared" si="32"/>
        <v>0.875</v>
      </c>
      <c r="K159" s="21">
        <f t="shared" si="33"/>
        <v>0.91428571428571426</v>
      </c>
      <c r="L159" s="20">
        <f t="shared" si="34"/>
        <v>0.22857142857142856</v>
      </c>
      <c r="M159" s="21">
        <f t="shared" si="35"/>
        <v>0.25</v>
      </c>
      <c r="N159" s="20">
        <f t="shared" si="36"/>
        <v>0.2734375</v>
      </c>
    </row>
    <row r="160" spans="1:14" s="22" customFormat="1" ht="12" x14ac:dyDescent="0.2">
      <c r="A160" s="23"/>
      <c r="B160" s="24" t="s">
        <v>191</v>
      </c>
      <c r="C160" s="25">
        <v>20</v>
      </c>
      <c r="D160" s="26">
        <v>22</v>
      </c>
      <c r="E160" s="26">
        <v>22</v>
      </c>
      <c r="F160" s="25">
        <v>20</v>
      </c>
      <c r="G160" s="25">
        <v>20</v>
      </c>
      <c r="H160" s="26">
        <v>7</v>
      </c>
      <c r="I160" s="26">
        <v>7</v>
      </c>
      <c r="J160" s="27">
        <f t="shared" si="32"/>
        <v>1.1000000000000001</v>
      </c>
      <c r="K160" s="28">
        <f t="shared" si="33"/>
        <v>0.90909090909090906</v>
      </c>
      <c r="L160" s="27">
        <f t="shared" si="34"/>
        <v>0.31818181818181818</v>
      </c>
      <c r="M160" s="28">
        <f t="shared" si="35"/>
        <v>0.35</v>
      </c>
      <c r="N160" s="27">
        <f t="shared" si="36"/>
        <v>0.38500000000000001</v>
      </c>
    </row>
    <row r="161" spans="1:14" s="22" customFormat="1" ht="12" x14ac:dyDescent="0.2">
      <c r="A161" s="23"/>
      <c r="B161" s="24" t="s">
        <v>193</v>
      </c>
      <c r="C161" s="25">
        <v>20</v>
      </c>
      <c r="D161" s="26">
        <v>13</v>
      </c>
      <c r="E161" s="26">
        <v>13</v>
      </c>
      <c r="F161" s="25">
        <v>12</v>
      </c>
      <c r="G161" s="25">
        <v>12</v>
      </c>
      <c r="H161" s="26">
        <v>1</v>
      </c>
      <c r="I161" s="26">
        <v>1</v>
      </c>
      <c r="J161" s="27">
        <f t="shared" si="32"/>
        <v>0.65</v>
      </c>
      <c r="K161" s="28">
        <f t="shared" si="33"/>
        <v>0.92307692307692313</v>
      </c>
      <c r="L161" s="27">
        <f t="shared" si="34"/>
        <v>7.6923076923076927E-2</v>
      </c>
      <c r="M161" s="28">
        <f t="shared" si="35"/>
        <v>8.3333333333333329E-2</v>
      </c>
      <c r="N161" s="27">
        <f t="shared" si="36"/>
        <v>9.0277777777777762E-2</v>
      </c>
    </row>
  </sheetData>
  <sheetProtection algorithmName="SHA-512" hashValue="n7GKE28EIpem+XUiUUzBIkayzTX+6bXHNZFfymsmQm6DngM30gnXQzCo28VwpoK2OylbPDcYn0RFBthYNoXkqA==" saltValue="QBgl/0Xcc2DNSOJR50ldEg==" spinCount="100000" sheet="1" objects="1" scenarios="1"/>
  <mergeCells count="1">
    <mergeCell ref="B1:N1"/>
  </mergeCells>
  <printOptions horizontalCentered="1"/>
  <pageMargins left="0.59055118110236227" right="0.59055118110236227" top="0.70866141732283472" bottom="0.70866141732283472" header="0.39370078740157483" footer="0.39370078740157483"/>
  <pageSetup paperSize="9" scale="88" firstPageNumber="12" orientation="landscape" useFirstPageNumber="1" r:id="rId1"/>
  <headerFooter alignWithMargins="0">
    <oddHeader>&amp;R&amp;"Times New Roman,Kurzíva"T 01</oddHeader>
    <oddFooter>&amp;L&amp;"Times New Roman,Kurzíva"CVTI SR&amp;C&amp;"Times New Roman,Normálne"&amp;P&amp;R&amp;"Times New Roman,Kurzíva"PK na VŠ SR  2024   2. stupeň</oddFooter>
  </headerFooter>
  <ignoredErrors>
    <ignoredError sqref="D29:K161 C3:C149" formulaRange="1"/>
    <ignoredError sqref="L3:L16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13"/>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customWidth="1"/>
    <col min="2" max="2" width="54.7109375" customWidth="1"/>
    <col min="3" max="3" width="7.7109375" style="1" customWidth="1"/>
    <col min="4" max="9" width="8.85546875" customWidth="1"/>
    <col min="10" max="14" width="7.7109375" customWidth="1"/>
  </cols>
  <sheetData>
    <row r="1" spans="1:14" ht="36.75" customHeight="1" x14ac:dyDescent="0.2">
      <c r="B1" s="917" t="s">
        <v>292</v>
      </c>
      <c r="C1" s="917"/>
      <c r="D1" s="917"/>
      <c r="E1" s="917"/>
      <c r="F1" s="917"/>
      <c r="G1" s="917"/>
      <c r="H1" s="917"/>
      <c r="I1" s="917"/>
      <c r="J1" s="917"/>
      <c r="K1" s="917"/>
      <c r="L1" s="917"/>
      <c r="M1" s="917"/>
      <c r="N1" s="917"/>
    </row>
    <row r="2" spans="1:14" ht="105" customHeight="1" x14ac:dyDescent="0.2">
      <c r="B2" s="2"/>
      <c r="C2" s="3" t="s">
        <v>279</v>
      </c>
      <c r="D2" s="4" t="s">
        <v>280</v>
      </c>
      <c r="E2" s="4" t="s">
        <v>281</v>
      </c>
      <c r="F2" s="3" t="s">
        <v>282</v>
      </c>
      <c r="G2" s="3" t="s">
        <v>283</v>
      </c>
      <c r="H2" s="4" t="s">
        <v>284</v>
      </c>
      <c r="I2" s="4" t="s">
        <v>285</v>
      </c>
      <c r="J2" s="3" t="s">
        <v>286</v>
      </c>
      <c r="K2" s="5" t="s">
        <v>287</v>
      </c>
      <c r="L2" s="3" t="s">
        <v>288</v>
      </c>
      <c r="M2" s="5" t="s">
        <v>289</v>
      </c>
      <c r="N2" s="6" t="s">
        <v>290</v>
      </c>
    </row>
    <row r="3" spans="1:14" s="12" customFormat="1" ht="18" customHeight="1" x14ac:dyDescent="0.2">
      <c r="A3" s="8"/>
      <c r="B3" s="9" t="s">
        <v>291</v>
      </c>
      <c r="C3" s="10">
        <f>SUBTOTAL(9,C4:C113)</f>
        <v>6017</v>
      </c>
      <c r="D3" s="10">
        <f t="shared" ref="D3:H3" si="0">SUBTOTAL(9,D4:D113)</f>
        <v>4645</v>
      </c>
      <c r="E3" s="11">
        <v>4395</v>
      </c>
      <c r="F3" s="10">
        <f t="shared" si="0"/>
        <v>4170</v>
      </c>
      <c r="G3" s="10">
        <v>4019</v>
      </c>
      <c r="H3" s="10">
        <f t="shared" si="0"/>
        <v>3493</v>
      </c>
      <c r="I3" s="11">
        <v>3486</v>
      </c>
      <c r="J3" s="7">
        <f>E3/C3</f>
        <v>0.73043044706664451</v>
      </c>
      <c r="K3" s="7">
        <f>G3/E3</f>
        <v>0.91444823663253694</v>
      </c>
      <c r="L3" s="7">
        <f>I3/E3</f>
        <v>0.79317406143344715</v>
      </c>
      <c r="M3" s="7">
        <f>I3/G3</f>
        <v>0.86737994526001494</v>
      </c>
      <c r="N3" s="7">
        <f>(E3/G3)*(I3/G3)</f>
        <v>0.94852820587652797</v>
      </c>
    </row>
    <row r="4" spans="1:14" s="12" customFormat="1" ht="15" customHeight="1" x14ac:dyDescent="0.2">
      <c r="A4" s="8"/>
      <c r="B4" s="13" t="s">
        <v>273</v>
      </c>
      <c r="C4" s="14">
        <f>SUBTOTAL(9,C5:C85)</f>
        <v>4127</v>
      </c>
      <c r="D4" s="14">
        <f t="shared" ref="D4:H4" si="1">SUBTOTAL(9,D5:D85)</f>
        <v>3007</v>
      </c>
      <c r="E4" s="14">
        <v>2804</v>
      </c>
      <c r="F4" s="14">
        <f t="shared" si="1"/>
        <v>2566</v>
      </c>
      <c r="G4" s="14">
        <v>2444</v>
      </c>
      <c r="H4" s="14">
        <f t="shared" si="1"/>
        <v>2140</v>
      </c>
      <c r="I4" s="14">
        <v>2138</v>
      </c>
      <c r="J4" s="15">
        <f t="shared" ref="J4:J67" si="2">E4/C4</f>
        <v>0.67942815604555362</v>
      </c>
      <c r="K4" s="15">
        <f t="shared" ref="K4:K67" si="3">G4/E4</f>
        <v>0.87161198288159769</v>
      </c>
      <c r="L4" s="15">
        <f t="shared" ref="L4:L67" si="4">I4/E4</f>
        <v>0.76248216833095572</v>
      </c>
      <c r="M4" s="15">
        <f t="shared" ref="M4:M67" si="5">I4/G4</f>
        <v>0.87479541734860888</v>
      </c>
      <c r="N4" s="15">
        <f t="shared" ref="N4:N67" si="6">(E4/G4)*(I4/G4)</f>
        <v>1.0036523528009409</v>
      </c>
    </row>
    <row r="5" spans="1:14" s="22" customFormat="1" ht="12" x14ac:dyDescent="0.2">
      <c r="A5" s="16"/>
      <c r="B5" s="17" t="s">
        <v>229</v>
      </c>
      <c r="C5" s="18">
        <f>SUBTOTAL(9,C6:C9)</f>
        <v>750</v>
      </c>
      <c r="D5" s="19">
        <f t="shared" ref="D5:H5" si="7">SUBTOTAL(9,D6:D9)</f>
        <v>378</v>
      </c>
      <c r="E5" s="19">
        <v>376</v>
      </c>
      <c r="F5" s="18">
        <f t="shared" si="7"/>
        <v>296</v>
      </c>
      <c r="G5" s="18">
        <v>296</v>
      </c>
      <c r="H5" s="19">
        <f t="shared" si="7"/>
        <v>256</v>
      </c>
      <c r="I5" s="19">
        <v>256</v>
      </c>
      <c r="J5" s="20">
        <f t="shared" si="2"/>
        <v>0.5013333333333333</v>
      </c>
      <c r="K5" s="21">
        <f t="shared" si="3"/>
        <v>0.78723404255319152</v>
      </c>
      <c r="L5" s="20">
        <f t="shared" si="4"/>
        <v>0.68085106382978722</v>
      </c>
      <c r="M5" s="21">
        <f t="shared" si="5"/>
        <v>0.86486486486486491</v>
      </c>
      <c r="N5" s="20">
        <f t="shared" si="6"/>
        <v>1.0986121256391526</v>
      </c>
    </row>
    <row r="6" spans="1:14" s="22" customFormat="1" ht="12" x14ac:dyDescent="0.2">
      <c r="A6" s="23"/>
      <c r="B6" s="24" t="s">
        <v>0</v>
      </c>
      <c r="C6" s="25">
        <v>170</v>
      </c>
      <c r="D6" s="26">
        <v>50</v>
      </c>
      <c r="E6" s="26">
        <v>50</v>
      </c>
      <c r="F6" s="25">
        <v>41</v>
      </c>
      <c r="G6" s="25">
        <v>41</v>
      </c>
      <c r="H6" s="26">
        <v>39</v>
      </c>
      <c r="I6" s="26">
        <v>39</v>
      </c>
      <c r="J6" s="27">
        <f t="shared" si="2"/>
        <v>0.29411764705882354</v>
      </c>
      <c r="K6" s="28">
        <f t="shared" si="3"/>
        <v>0.82</v>
      </c>
      <c r="L6" s="27">
        <f t="shared" si="4"/>
        <v>0.78</v>
      </c>
      <c r="M6" s="28">
        <f t="shared" si="5"/>
        <v>0.95121951219512191</v>
      </c>
      <c r="N6" s="27">
        <f t="shared" si="6"/>
        <v>1.1600237953599046</v>
      </c>
    </row>
    <row r="7" spans="1:14" s="22" customFormat="1" ht="12" x14ac:dyDescent="0.2">
      <c r="A7" s="23"/>
      <c r="B7" s="24" t="s">
        <v>6</v>
      </c>
      <c r="C7" s="25">
        <v>250</v>
      </c>
      <c r="D7" s="26">
        <v>128</v>
      </c>
      <c r="E7" s="26">
        <v>126</v>
      </c>
      <c r="F7" s="25">
        <v>98</v>
      </c>
      <c r="G7" s="25">
        <v>98</v>
      </c>
      <c r="H7" s="26">
        <v>79</v>
      </c>
      <c r="I7" s="26">
        <v>79</v>
      </c>
      <c r="J7" s="27">
        <f t="shared" si="2"/>
        <v>0.504</v>
      </c>
      <c r="K7" s="28">
        <f t="shared" si="3"/>
        <v>0.77777777777777779</v>
      </c>
      <c r="L7" s="27">
        <f t="shared" si="4"/>
        <v>0.62698412698412698</v>
      </c>
      <c r="M7" s="28">
        <f t="shared" si="5"/>
        <v>0.80612244897959184</v>
      </c>
      <c r="N7" s="27">
        <f t="shared" si="6"/>
        <v>1.0364431486880468</v>
      </c>
    </row>
    <row r="8" spans="1:14" s="22" customFormat="1" ht="12" x14ac:dyDescent="0.2">
      <c r="A8" s="23"/>
      <c r="B8" s="24" t="s">
        <v>10</v>
      </c>
      <c r="C8" s="25">
        <v>30</v>
      </c>
      <c r="D8" s="26">
        <v>42</v>
      </c>
      <c r="E8" s="26">
        <v>42</v>
      </c>
      <c r="F8" s="25">
        <v>18</v>
      </c>
      <c r="G8" s="25">
        <v>18</v>
      </c>
      <c r="H8" s="26">
        <v>15</v>
      </c>
      <c r="I8" s="26">
        <v>15</v>
      </c>
      <c r="J8" s="27">
        <f t="shared" si="2"/>
        <v>1.4</v>
      </c>
      <c r="K8" s="28">
        <f t="shared" si="3"/>
        <v>0.42857142857142855</v>
      </c>
      <c r="L8" s="27">
        <f t="shared" si="4"/>
        <v>0.35714285714285715</v>
      </c>
      <c r="M8" s="28">
        <f t="shared" si="5"/>
        <v>0.83333333333333337</v>
      </c>
      <c r="N8" s="27">
        <f t="shared" si="6"/>
        <v>1.9444444444444446</v>
      </c>
    </row>
    <row r="9" spans="1:14" s="22" customFormat="1" ht="12" x14ac:dyDescent="0.2">
      <c r="A9" s="23"/>
      <c r="B9" s="24" t="s">
        <v>14</v>
      </c>
      <c r="C9" s="25">
        <v>300</v>
      </c>
      <c r="D9" s="26">
        <v>158</v>
      </c>
      <c r="E9" s="26">
        <v>158</v>
      </c>
      <c r="F9" s="25">
        <v>139</v>
      </c>
      <c r="G9" s="25">
        <v>139</v>
      </c>
      <c r="H9" s="26">
        <v>123</v>
      </c>
      <c r="I9" s="26">
        <v>123</v>
      </c>
      <c r="J9" s="27">
        <f t="shared" si="2"/>
        <v>0.52666666666666662</v>
      </c>
      <c r="K9" s="28">
        <f t="shared" si="3"/>
        <v>0.879746835443038</v>
      </c>
      <c r="L9" s="27">
        <f t="shared" si="4"/>
        <v>0.77848101265822789</v>
      </c>
      <c r="M9" s="28">
        <f t="shared" si="5"/>
        <v>0.8848920863309353</v>
      </c>
      <c r="N9" s="27">
        <f t="shared" si="6"/>
        <v>1.0058485585632215</v>
      </c>
    </row>
    <row r="10" spans="1:14" s="22" customFormat="1" ht="12" x14ac:dyDescent="0.2">
      <c r="A10" s="16"/>
      <c r="B10" s="17" t="s">
        <v>233</v>
      </c>
      <c r="C10" s="18">
        <f>SUBTOTAL(9,C11:C14)</f>
        <v>115</v>
      </c>
      <c r="D10" s="19">
        <f t="shared" ref="D10:H10" si="8">SUBTOTAL(9,D11:D14)</f>
        <v>100</v>
      </c>
      <c r="E10" s="19">
        <v>100</v>
      </c>
      <c r="F10" s="18">
        <f t="shared" si="8"/>
        <v>77</v>
      </c>
      <c r="G10" s="18">
        <v>77</v>
      </c>
      <c r="H10" s="19">
        <f t="shared" si="8"/>
        <v>76</v>
      </c>
      <c r="I10" s="19">
        <v>76</v>
      </c>
      <c r="J10" s="20">
        <f t="shared" si="2"/>
        <v>0.86956521739130432</v>
      </c>
      <c r="K10" s="21">
        <f t="shared" si="3"/>
        <v>0.77</v>
      </c>
      <c r="L10" s="20">
        <f t="shared" si="4"/>
        <v>0.76</v>
      </c>
      <c r="M10" s="21">
        <f t="shared" si="5"/>
        <v>0.98701298701298701</v>
      </c>
      <c r="N10" s="20">
        <f t="shared" si="6"/>
        <v>1.2818350480688143</v>
      </c>
    </row>
    <row r="11" spans="1:14" s="22" customFormat="1" ht="12" x14ac:dyDescent="0.2">
      <c r="A11" s="23"/>
      <c r="B11" s="24" t="s">
        <v>38</v>
      </c>
      <c r="C11" s="25">
        <v>50</v>
      </c>
      <c r="D11" s="26">
        <v>76</v>
      </c>
      <c r="E11" s="26">
        <v>76</v>
      </c>
      <c r="F11" s="25">
        <v>58</v>
      </c>
      <c r="G11" s="25">
        <v>58</v>
      </c>
      <c r="H11" s="26">
        <v>58</v>
      </c>
      <c r="I11" s="26">
        <v>58</v>
      </c>
      <c r="J11" s="27">
        <f t="shared" si="2"/>
        <v>1.52</v>
      </c>
      <c r="K11" s="28">
        <f t="shared" si="3"/>
        <v>0.76315789473684215</v>
      </c>
      <c r="L11" s="27">
        <f t="shared" si="4"/>
        <v>0.76315789473684215</v>
      </c>
      <c r="M11" s="28">
        <f t="shared" si="5"/>
        <v>1</v>
      </c>
      <c r="N11" s="27">
        <f t="shared" si="6"/>
        <v>1.3103448275862069</v>
      </c>
    </row>
    <row r="12" spans="1:14" s="22" customFormat="1" ht="12" x14ac:dyDescent="0.2">
      <c r="A12" s="23"/>
      <c r="B12" s="24" t="s">
        <v>42</v>
      </c>
      <c r="C12" s="25">
        <v>65</v>
      </c>
      <c r="D12" s="26">
        <f>SUBTOTAL(9,D13:D14)</f>
        <v>24</v>
      </c>
      <c r="E12" s="26">
        <v>24</v>
      </c>
      <c r="F12" s="25">
        <f t="shared" ref="F12:H12" si="9">SUBTOTAL(9,F13:F14)</f>
        <v>19</v>
      </c>
      <c r="G12" s="25">
        <v>19</v>
      </c>
      <c r="H12" s="26">
        <f t="shared" si="9"/>
        <v>18</v>
      </c>
      <c r="I12" s="26">
        <v>18</v>
      </c>
      <c r="J12" s="27">
        <f t="shared" si="2"/>
        <v>0.36923076923076925</v>
      </c>
      <c r="K12" s="28">
        <f t="shared" si="3"/>
        <v>0.79166666666666663</v>
      </c>
      <c r="L12" s="27">
        <f t="shared" si="4"/>
        <v>0.75</v>
      </c>
      <c r="M12" s="28">
        <f t="shared" si="5"/>
        <v>0.94736842105263153</v>
      </c>
      <c r="N12" s="27">
        <f t="shared" si="6"/>
        <v>1.1966759002770082</v>
      </c>
    </row>
    <row r="13" spans="1:14" s="42" customFormat="1" ht="12" x14ac:dyDescent="0.2">
      <c r="A13" s="36"/>
      <c r="B13" s="37" t="s">
        <v>42</v>
      </c>
      <c r="C13" s="38"/>
      <c r="D13" s="39">
        <v>22</v>
      </c>
      <c r="E13" s="39">
        <v>22</v>
      </c>
      <c r="F13" s="38">
        <v>17</v>
      </c>
      <c r="G13" s="38">
        <v>17</v>
      </c>
      <c r="H13" s="39">
        <v>17</v>
      </c>
      <c r="I13" s="39">
        <v>17</v>
      </c>
      <c r="J13" s="40"/>
      <c r="K13" s="41">
        <f t="shared" si="3"/>
        <v>0.77272727272727271</v>
      </c>
      <c r="L13" s="40">
        <f t="shared" si="4"/>
        <v>0.77272727272727271</v>
      </c>
      <c r="M13" s="41">
        <f t="shared" si="5"/>
        <v>1</v>
      </c>
      <c r="N13" s="40">
        <f t="shared" si="6"/>
        <v>1.2941176470588236</v>
      </c>
    </row>
    <row r="14" spans="1:14" s="42" customFormat="1" ht="12" x14ac:dyDescent="0.2">
      <c r="A14" s="36"/>
      <c r="B14" s="37" t="s">
        <v>44</v>
      </c>
      <c r="C14" s="38"/>
      <c r="D14" s="39">
        <v>2</v>
      </c>
      <c r="E14" s="39">
        <v>2</v>
      </c>
      <c r="F14" s="38">
        <v>2</v>
      </c>
      <c r="G14" s="38">
        <v>2</v>
      </c>
      <c r="H14" s="39">
        <v>1</v>
      </c>
      <c r="I14" s="39">
        <v>1</v>
      </c>
      <c r="J14" s="40"/>
      <c r="K14" s="41">
        <f t="shared" si="3"/>
        <v>1</v>
      </c>
      <c r="L14" s="40">
        <f t="shared" si="4"/>
        <v>0.5</v>
      </c>
      <c r="M14" s="41">
        <f t="shared" si="5"/>
        <v>0.5</v>
      </c>
      <c r="N14" s="40">
        <f t="shared" si="6"/>
        <v>0.5</v>
      </c>
    </row>
    <row r="15" spans="1:14" s="22" customFormat="1" ht="12" x14ac:dyDescent="0.2">
      <c r="A15" s="16"/>
      <c r="B15" s="17" t="s">
        <v>235</v>
      </c>
      <c r="C15" s="18">
        <f>SUBTOTAL(9,C16:C20)</f>
        <v>195</v>
      </c>
      <c r="D15" s="19">
        <f t="shared" ref="D15:H15" si="10">SUBTOTAL(9,D16:D20)</f>
        <v>169</v>
      </c>
      <c r="E15" s="19">
        <v>164</v>
      </c>
      <c r="F15" s="18">
        <f t="shared" si="10"/>
        <v>155</v>
      </c>
      <c r="G15" s="18">
        <v>151</v>
      </c>
      <c r="H15" s="19">
        <f t="shared" si="10"/>
        <v>138</v>
      </c>
      <c r="I15" s="19">
        <v>138</v>
      </c>
      <c r="J15" s="20">
        <f t="shared" si="2"/>
        <v>0.84102564102564104</v>
      </c>
      <c r="K15" s="21">
        <f t="shared" si="3"/>
        <v>0.92073170731707321</v>
      </c>
      <c r="L15" s="20">
        <f t="shared" si="4"/>
        <v>0.84146341463414631</v>
      </c>
      <c r="M15" s="21">
        <f t="shared" si="5"/>
        <v>0.91390728476821192</v>
      </c>
      <c r="N15" s="20">
        <f t="shared" si="6"/>
        <v>0.99258804438401826</v>
      </c>
    </row>
    <row r="16" spans="1:14" s="22" customFormat="1" ht="12" x14ac:dyDescent="0.2">
      <c r="A16" s="23"/>
      <c r="B16" s="24" t="s">
        <v>49</v>
      </c>
      <c r="C16" s="25">
        <v>60</v>
      </c>
      <c r="D16" s="26">
        <v>68</v>
      </c>
      <c r="E16" s="26">
        <v>68</v>
      </c>
      <c r="F16" s="25">
        <v>68</v>
      </c>
      <c r="G16" s="25">
        <v>68</v>
      </c>
      <c r="H16" s="26">
        <v>62</v>
      </c>
      <c r="I16" s="26">
        <v>62</v>
      </c>
      <c r="J16" s="27">
        <f t="shared" si="2"/>
        <v>1.1333333333333333</v>
      </c>
      <c r="K16" s="28">
        <f t="shared" si="3"/>
        <v>1</v>
      </c>
      <c r="L16" s="27">
        <f t="shared" si="4"/>
        <v>0.91176470588235292</v>
      </c>
      <c r="M16" s="28">
        <f t="shared" si="5"/>
        <v>0.91176470588235292</v>
      </c>
      <c r="N16" s="27">
        <f t="shared" si="6"/>
        <v>0.91176470588235292</v>
      </c>
    </row>
    <row r="17" spans="1:14" s="22" customFormat="1" ht="12" x14ac:dyDescent="0.2">
      <c r="A17" s="23"/>
      <c r="B17" s="24" t="s">
        <v>51</v>
      </c>
      <c r="C17" s="25">
        <v>60</v>
      </c>
      <c r="D17" s="26">
        <v>52</v>
      </c>
      <c r="E17" s="26">
        <v>52</v>
      </c>
      <c r="F17" s="25">
        <v>43</v>
      </c>
      <c r="G17" s="25">
        <v>43</v>
      </c>
      <c r="H17" s="26">
        <v>38</v>
      </c>
      <c r="I17" s="26">
        <v>38</v>
      </c>
      <c r="J17" s="27">
        <f t="shared" si="2"/>
        <v>0.8666666666666667</v>
      </c>
      <c r="K17" s="28">
        <f t="shared" si="3"/>
        <v>0.82692307692307687</v>
      </c>
      <c r="L17" s="27">
        <f t="shared" si="4"/>
        <v>0.73076923076923073</v>
      </c>
      <c r="M17" s="28">
        <f t="shared" si="5"/>
        <v>0.88372093023255816</v>
      </c>
      <c r="N17" s="27">
        <f t="shared" si="6"/>
        <v>1.0686857760951864</v>
      </c>
    </row>
    <row r="18" spans="1:14" s="22" customFormat="1" ht="12" x14ac:dyDescent="0.2">
      <c r="A18" s="23"/>
      <c r="B18" s="24" t="s">
        <v>55</v>
      </c>
      <c r="C18" s="25">
        <v>25</v>
      </c>
      <c r="D18" s="26">
        <v>2</v>
      </c>
      <c r="E18" s="26">
        <v>2</v>
      </c>
      <c r="F18" s="25">
        <v>0</v>
      </c>
      <c r="G18" s="25">
        <v>0</v>
      </c>
      <c r="H18" s="26">
        <v>0</v>
      </c>
      <c r="I18" s="26">
        <v>0</v>
      </c>
      <c r="J18" s="27">
        <f t="shared" si="2"/>
        <v>0.08</v>
      </c>
      <c r="K18" s="28">
        <f t="shared" si="3"/>
        <v>0</v>
      </c>
      <c r="L18" s="27">
        <f t="shared" si="4"/>
        <v>0</v>
      </c>
      <c r="M18" s="28"/>
      <c r="N18" s="27"/>
    </row>
    <row r="19" spans="1:14" s="22" customFormat="1" ht="12" x14ac:dyDescent="0.2">
      <c r="A19" s="23"/>
      <c r="B19" s="24" t="s">
        <v>57</v>
      </c>
      <c r="C19" s="25">
        <v>30</v>
      </c>
      <c r="D19" s="26">
        <v>33</v>
      </c>
      <c r="E19" s="26">
        <v>33</v>
      </c>
      <c r="F19" s="25">
        <v>30</v>
      </c>
      <c r="G19" s="25">
        <v>30</v>
      </c>
      <c r="H19" s="26">
        <v>25</v>
      </c>
      <c r="I19" s="26">
        <v>25</v>
      </c>
      <c r="J19" s="27">
        <f t="shared" si="2"/>
        <v>1.1000000000000001</v>
      </c>
      <c r="K19" s="28">
        <f t="shared" si="3"/>
        <v>0.90909090909090906</v>
      </c>
      <c r="L19" s="27">
        <f t="shared" si="4"/>
        <v>0.75757575757575757</v>
      </c>
      <c r="M19" s="28">
        <f t="shared" si="5"/>
        <v>0.83333333333333337</v>
      </c>
      <c r="N19" s="27">
        <f t="shared" si="6"/>
        <v>0.91666666666666674</v>
      </c>
    </row>
    <row r="20" spans="1:14" s="22" customFormat="1" ht="12" x14ac:dyDescent="0.2">
      <c r="A20" s="23"/>
      <c r="B20" s="24" t="s">
        <v>59</v>
      </c>
      <c r="C20" s="25">
        <v>20</v>
      </c>
      <c r="D20" s="26">
        <v>14</v>
      </c>
      <c r="E20" s="26">
        <v>14</v>
      </c>
      <c r="F20" s="25">
        <v>14</v>
      </c>
      <c r="G20" s="25">
        <v>14</v>
      </c>
      <c r="H20" s="26">
        <v>13</v>
      </c>
      <c r="I20" s="26">
        <v>13</v>
      </c>
      <c r="J20" s="27">
        <f t="shared" si="2"/>
        <v>0.7</v>
      </c>
      <c r="K20" s="28">
        <f t="shared" si="3"/>
        <v>1</v>
      </c>
      <c r="L20" s="27">
        <f t="shared" si="4"/>
        <v>0.9285714285714286</v>
      </c>
      <c r="M20" s="28">
        <f t="shared" si="5"/>
        <v>0.9285714285714286</v>
      </c>
      <c r="N20" s="27">
        <f t="shared" si="6"/>
        <v>0.9285714285714286</v>
      </c>
    </row>
    <row r="21" spans="1:14" s="22" customFormat="1" ht="12" x14ac:dyDescent="0.2">
      <c r="A21" s="16"/>
      <c r="B21" s="17" t="s">
        <v>237</v>
      </c>
      <c r="C21" s="18">
        <f>SUBTOTAL(9,C22:C26)</f>
        <v>150</v>
      </c>
      <c r="D21" s="19">
        <f t="shared" ref="D21:H21" si="11">SUBTOTAL(9,D22:D26)</f>
        <v>99</v>
      </c>
      <c r="E21" s="19">
        <v>99</v>
      </c>
      <c r="F21" s="18">
        <f t="shared" si="11"/>
        <v>99</v>
      </c>
      <c r="G21" s="18">
        <v>99</v>
      </c>
      <c r="H21" s="19">
        <f t="shared" si="11"/>
        <v>89</v>
      </c>
      <c r="I21" s="19">
        <v>89</v>
      </c>
      <c r="J21" s="20">
        <f t="shared" si="2"/>
        <v>0.66</v>
      </c>
      <c r="K21" s="21">
        <f t="shared" si="3"/>
        <v>1</v>
      </c>
      <c r="L21" s="20">
        <f t="shared" si="4"/>
        <v>0.89898989898989901</v>
      </c>
      <c r="M21" s="21">
        <f t="shared" si="5"/>
        <v>0.89898989898989901</v>
      </c>
      <c r="N21" s="20">
        <f t="shared" si="6"/>
        <v>0.89898989898989901</v>
      </c>
    </row>
    <row r="22" spans="1:14" s="35" customFormat="1" ht="12" x14ac:dyDescent="0.2">
      <c r="A22" s="29"/>
      <c r="B22" s="30" t="s">
        <v>61</v>
      </c>
      <c r="C22" s="31">
        <v>15</v>
      </c>
      <c r="D22" s="32">
        <v>7</v>
      </c>
      <c r="E22" s="32">
        <v>7</v>
      </c>
      <c r="F22" s="31">
        <v>7</v>
      </c>
      <c r="G22" s="31">
        <v>7</v>
      </c>
      <c r="H22" s="32">
        <v>7</v>
      </c>
      <c r="I22" s="32">
        <v>7</v>
      </c>
      <c r="J22" s="33">
        <f t="shared" si="2"/>
        <v>0.46666666666666667</v>
      </c>
      <c r="K22" s="34">
        <f t="shared" si="3"/>
        <v>1</v>
      </c>
      <c r="L22" s="33">
        <f t="shared" si="4"/>
        <v>1</v>
      </c>
      <c r="M22" s="34">
        <f t="shared" si="5"/>
        <v>1</v>
      </c>
      <c r="N22" s="33">
        <f t="shared" si="6"/>
        <v>1</v>
      </c>
    </row>
    <row r="23" spans="1:14" s="22" customFormat="1" ht="12" x14ac:dyDescent="0.2">
      <c r="A23" s="23"/>
      <c r="B23" s="24" t="s">
        <v>63</v>
      </c>
      <c r="C23" s="25">
        <v>40</v>
      </c>
      <c r="D23" s="26">
        <v>39</v>
      </c>
      <c r="E23" s="26">
        <v>39</v>
      </c>
      <c r="F23" s="25">
        <v>39</v>
      </c>
      <c r="G23" s="25">
        <v>39</v>
      </c>
      <c r="H23" s="26">
        <v>34</v>
      </c>
      <c r="I23" s="26">
        <v>34</v>
      </c>
      <c r="J23" s="27">
        <f t="shared" si="2"/>
        <v>0.97499999999999998</v>
      </c>
      <c r="K23" s="28">
        <f t="shared" si="3"/>
        <v>1</v>
      </c>
      <c r="L23" s="27">
        <f t="shared" si="4"/>
        <v>0.87179487179487181</v>
      </c>
      <c r="M23" s="28">
        <f t="shared" si="5"/>
        <v>0.87179487179487181</v>
      </c>
      <c r="N23" s="27">
        <f t="shared" si="6"/>
        <v>0.87179487179487181</v>
      </c>
    </row>
    <row r="24" spans="1:14" s="22" customFormat="1" ht="12" x14ac:dyDescent="0.2">
      <c r="A24" s="23"/>
      <c r="B24" s="24" t="s">
        <v>65</v>
      </c>
      <c r="C24" s="25">
        <v>65</v>
      </c>
      <c r="D24" s="26">
        <v>33</v>
      </c>
      <c r="E24" s="26">
        <v>33</v>
      </c>
      <c r="F24" s="25">
        <v>33</v>
      </c>
      <c r="G24" s="25">
        <v>33</v>
      </c>
      <c r="H24" s="26">
        <v>30</v>
      </c>
      <c r="I24" s="26">
        <v>30</v>
      </c>
      <c r="J24" s="27">
        <f t="shared" si="2"/>
        <v>0.50769230769230766</v>
      </c>
      <c r="K24" s="28">
        <f t="shared" si="3"/>
        <v>1</v>
      </c>
      <c r="L24" s="27">
        <f t="shared" si="4"/>
        <v>0.90909090909090906</v>
      </c>
      <c r="M24" s="28">
        <f t="shared" si="5"/>
        <v>0.90909090909090906</v>
      </c>
      <c r="N24" s="27">
        <f t="shared" si="6"/>
        <v>0.90909090909090906</v>
      </c>
    </row>
    <row r="25" spans="1:14" s="22" customFormat="1" ht="12" x14ac:dyDescent="0.2">
      <c r="A25" s="23"/>
      <c r="B25" s="24" t="s">
        <v>67</v>
      </c>
      <c r="C25" s="25">
        <v>20</v>
      </c>
      <c r="D25" s="26">
        <v>12</v>
      </c>
      <c r="E25" s="26">
        <v>12</v>
      </c>
      <c r="F25" s="25">
        <v>12</v>
      </c>
      <c r="G25" s="25">
        <v>12</v>
      </c>
      <c r="H25" s="26">
        <v>10</v>
      </c>
      <c r="I25" s="26">
        <v>10</v>
      </c>
      <c r="J25" s="27">
        <f t="shared" si="2"/>
        <v>0.6</v>
      </c>
      <c r="K25" s="28">
        <f t="shared" si="3"/>
        <v>1</v>
      </c>
      <c r="L25" s="27">
        <f t="shared" si="4"/>
        <v>0.83333333333333337</v>
      </c>
      <c r="M25" s="28">
        <f t="shared" si="5"/>
        <v>0.83333333333333337</v>
      </c>
      <c r="N25" s="27">
        <f t="shared" si="6"/>
        <v>0.83333333333333337</v>
      </c>
    </row>
    <row r="26" spans="1:14" s="22" customFormat="1" ht="12" x14ac:dyDescent="0.2">
      <c r="A26" s="23"/>
      <c r="B26" s="24" t="s">
        <v>69</v>
      </c>
      <c r="C26" s="25">
        <v>10</v>
      </c>
      <c r="D26" s="26">
        <v>8</v>
      </c>
      <c r="E26" s="26">
        <v>8</v>
      </c>
      <c r="F26" s="25">
        <v>8</v>
      </c>
      <c r="G26" s="25">
        <v>8</v>
      </c>
      <c r="H26" s="26">
        <v>8</v>
      </c>
      <c r="I26" s="26">
        <v>8</v>
      </c>
      <c r="J26" s="27">
        <f t="shared" si="2"/>
        <v>0.8</v>
      </c>
      <c r="K26" s="28">
        <f t="shared" si="3"/>
        <v>1</v>
      </c>
      <c r="L26" s="27">
        <f t="shared" si="4"/>
        <v>1</v>
      </c>
      <c r="M26" s="28">
        <f t="shared" si="5"/>
        <v>1</v>
      </c>
      <c r="N26" s="27">
        <f t="shared" si="6"/>
        <v>1</v>
      </c>
    </row>
    <row r="27" spans="1:14" s="22" customFormat="1" ht="12" x14ac:dyDescent="0.2">
      <c r="A27" s="16"/>
      <c r="B27" s="17" t="s">
        <v>239</v>
      </c>
      <c r="C27" s="18">
        <f>SUBTOTAL(9,C28:C28)</f>
        <v>15</v>
      </c>
      <c r="D27" s="19">
        <f t="shared" ref="D27:H27" si="12">SUBTOTAL(9,D28:D28)</f>
        <v>1</v>
      </c>
      <c r="E27" s="19">
        <v>1</v>
      </c>
      <c r="F27" s="18">
        <f t="shared" si="12"/>
        <v>1</v>
      </c>
      <c r="G27" s="18">
        <v>1</v>
      </c>
      <c r="H27" s="19">
        <f t="shared" si="12"/>
        <v>1</v>
      </c>
      <c r="I27" s="19">
        <v>1</v>
      </c>
      <c r="J27" s="20">
        <f t="shared" si="2"/>
        <v>6.6666666666666666E-2</v>
      </c>
      <c r="K27" s="21">
        <f t="shared" si="3"/>
        <v>1</v>
      </c>
      <c r="L27" s="20">
        <f t="shared" si="4"/>
        <v>1</v>
      </c>
      <c r="M27" s="21">
        <f t="shared" si="5"/>
        <v>1</v>
      </c>
      <c r="N27" s="20">
        <f t="shared" si="6"/>
        <v>1</v>
      </c>
    </row>
    <row r="28" spans="1:14" s="22" customFormat="1" ht="12" x14ac:dyDescent="0.2">
      <c r="A28" s="23"/>
      <c r="B28" s="24" t="s">
        <v>76</v>
      </c>
      <c r="C28" s="25">
        <v>15</v>
      </c>
      <c r="D28" s="26">
        <v>1</v>
      </c>
      <c r="E28" s="26">
        <v>1</v>
      </c>
      <c r="F28" s="25">
        <v>1</v>
      </c>
      <c r="G28" s="25">
        <v>1</v>
      </c>
      <c r="H28" s="26">
        <v>1</v>
      </c>
      <c r="I28" s="26">
        <v>1</v>
      </c>
      <c r="J28" s="27">
        <f t="shared" si="2"/>
        <v>6.6666666666666666E-2</v>
      </c>
      <c r="K28" s="28">
        <f t="shared" si="3"/>
        <v>1</v>
      </c>
      <c r="L28" s="27">
        <f t="shared" si="4"/>
        <v>1</v>
      </c>
      <c r="M28" s="28">
        <f t="shared" si="5"/>
        <v>1</v>
      </c>
      <c r="N28" s="27">
        <f t="shared" si="6"/>
        <v>1</v>
      </c>
    </row>
    <row r="29" spans="1:14" s="22" customFormat="1" ht="12" x14ac:dyDescent="0.2">
      <c r="A29" s="16"/>
      <c r="B29" s="17" t="s">
        <v>80</v>
      </c>
      <c r="C29" s="18">
        <v>40</v>
      </c>
      <c r="D29" s="19">
        <v>11</v>
      </c>
      <c r="E29" s="19">
        <v>11</v>
      </c>
      <c r="F29" s="18">
        <v>11</v>
      </c>
      <c r="G29" s="18">
        <v>11</v>
      </c>
      <c r="H29" s="19">
        <v>8</v>
      </c>
      <c r="I29" s="19">
        <v>8</v>
      </c>
      <c r="J29" s="20">
        <f t="shared" si="2"/>
        <v>0.27500000000000002</v>
      </c>
      <c r="K29" s="21">
        <f t="shared" si="3"/>
        <v>1</v>
      </c>
      <c r="L29" s="20">
        <f t="shared" si="4"/>
        <v>0.72727272727272729</v>
      </c>
      <c r="M29" s="21">
        <f t="shared" si="5"/>
        <v>0.72727272727272729</v>
      </c>
      <c r="N29" s="20">
        <f t="shared" si="6"/>
        <v>0.72727272727272729</v>
      </c>
    </row>
    <row r="30" spans="1:14" s="22" customFormat="1" ht="12" x14ac:dyDescent="0.2">
      <c r="A30" s="16"/>
      <c r="B30" s="17" t="s">
        <v>241</v>
      </c>
      <c r="C30" s="18">
        <f>SUBTOTAL(9,C31:C34)</f>
        <v>95</v>
      </c>
      <c r="D30" s="19">
        <f t="shared" ref="D30:H30" si="13">SUBTOTAL(9,D31:D34)</f>
        <v>61</v>
      </c>
      <c r="E30" s="19">
        <v>61</v>
      </c>
      <c r="F30" s="18">
        <f t="shared" si="13"/>
        <v>43</v>
      </c>
      <c r="G30" s="18">
        <v>43</v>
      </c>
      <c r="H30" s="19">
        <f t="shared" si="13"/>
        <v>36</v>
      </c>
      <c r="I30" s="19">
        <v>36</v>
      </c>
      <c r="J30" s="20">
        <f t="shared" si="2"/>
        <v>0.64210526315789473</v>
      </c>
      <c r="K30" s="21">
        <f t="shared" si="3"/>
        <v>0.70491803278688525</v>
      </c>
      <c r="L30" s="20">
        <f t="shared" si="4"/>
        <v>0.5901639344262295</v>
      </c>
      <c r="M30" s="21">
        <f t="shared" si="5"/>
        <v>0.83720930232558144</v>
      </c>
      <c r="N30" s="20">
        <f t="shared" si="6"/>
        <v>1.1876690102758249</v>
      </c>
    </row>
    <row r="31" spans="1:14" s="22" customFormat="1" ht="12" x14ac:dyDescent="0.2">
      <c r="A31" s="23"/>
      <c r="B31" s="24" t="s">
        <v>82</v>
      </c>
      <c r="C31" s="25">
        <v>60</v>
      </c>
      <c r="D31" s="26">
        <v>10</v>
      </c>
      <c r="E31" s="26">
        <v>10</v>
      </c>
      <c r="F31" s="25">
        <v>10</v>
      </c>
      <c r="G31" s="25">
        <v>10</v>
      </c>
      <c r="H31" s="26">
        <v>8</v>
      </c>
      <c r="I31" s="26">
        <v>8</v>
      </c>
      <c r="J31" s="27">
        <f t="shared" si="2"/>
        <v>0.16666666666666666</v>
      </c>
      <c r="K31" s="28">
        <f t="shared" si="3"/>
        <v>1</v>
      </c>
      <c r="L31" s="27">
        <f t="shared" si="4"/>
        <v>0.8</v>
      </c>
      <c r="M31" s="28">
        <f t="shared" si="5"/>
        <v>0.8</v>
      </c>
      <c r="N31" s="27">
        <f t="shared" si="6"/>
        <v>0.8</v>
      </c>
    </row>
    <row r="32" spans="1:14" s="22" customFormat="1" ht="12" x14ac:dyDescent="0.2">
      <c r="A32" s="23"/>
      <c r="B32" s="24" t="s">
        <v>88</v>
      </c>
      <c r="C32" s="25">
        <v>20</v>
      </c>
      <c r="D32" s="26">
        <v>18</v>
      </c>
      <c r="E32" s="26">
        <v>18</v>
      </c>
      <c r="F32" s="25">
        <v>18</v>
      </c>
      <c r="G32" s="25">
        <v>18</v>
      </c>
      <c r="H32" s="26">
        <v>17</v>
      </c>
      <c r="I32" s="26">
        <v>17</v>
      </c>
      <c r="J32" s="27">
        <f t="shared" si="2"/>
        <v>0.9</v>
      </c>
      <c r="K32" s="28">
        <f t="shared" si="3"/>
        <v>1</v>
      </c>
      <c r="L32" s="27">
        <f t="shared" si="4"/>
        <v>0.94444444444444442</v>
      </c>
      <c r="M32" s="28">
        <f t="shared" si="5"/>
        <v>0.94444444444444442</v>
      </c>
      <c r="N32" s="27">
        <f t="shared" si="6"/>
        <v>0.94444444444444442</v>
      </c>
    </row>
    <row r="33" spans="1:14" s="22" customFormat="1" ht="12" x14ac:dyDescent="0.2">
      <c r="A33" s="23"/>
      <c r="B33" s="24" t="s">
        <v>26</v>
      </c>
      <c r="C33" s="25">
        <v>15</v>
      </c>
      <c r="D33" s="26">
        <v>15</v>
      </c>
      <c r="E33" s="26">
        <v>15</v>
      </c>
      <c r="F33" s="25">
        <v>15</v>
      </c>
      <c r="G33" s="25">
        <v>15</v>
      </c>
      <c r="H33" s="26">
        <v>11</v>
      </c>
      <c r="I33" s="26">
        <v>11</v>
      </c>
      <c r="J33" s="27">
        <f t="shared" si="2"/>
        <v>1</v>
      </c>
      <c r="K33" s="28">
        <f t="shared" si="3"/>
        <v>1</v>
      </c>
      <c r="L33" s="27">
        <f t="shared" si="4"/>
        <v>0.73333333333333328</v>
      </c>
      <c r="M33" s="28">
        <f t="shared" si="5"/>
        <v>0.73333333333333328</v>
      </c>
      <c r="N33" s="27">
        <f t="shared" si="6"/>
        <v>0.73333333333333328</v>
      </c>
    </row>
    <row r="34" spans="1:14" s="22" customFormat="1" ht="12" x14ac:dyDescent="0.2">
      <c r="A34" s="23"/>
      <c r="B34" s="24" t="s">
        <v>91</v>
      </c>
      <c r="C34" s="25">
        <v>0</v>
      </c>
      <c r="D34" s="26">
        <v>18</v>
      </c>
      <c r="E34" s="26">
        <v>18</v>
      </c>
      <c r="F34" s="25">
        <v>0</v>
      </c>
      <c r="G34" s="25">
        <v>0</v>
      </c>
      <c r="H34" s="26">
        <v>0</v>
      </c>
      <c r="I34" s="26">
        <v>0</v>
      </c>
      <c r="J34" s="27"/>
      <c r="K34" s="28">
        <f t="shared" si="3"/>
        <v>0</v>
      </c>
      <c r="L34" s="27">
        <f t="shared" si="4"/>
        <v>0</v>
      </c>
      <c r="M34" s="28"/>
      <c r="N34" s="27"/>
    </row>
    <row r="35" spans="1:14" s="22" customFormat="1" ht="12" x14ac:dyDescent="0.2">
      <c r="A35" s="16"/>
      <c r="B35" s="17" t="s">
        <v>243</v>
      </c>
      <c r="C35" s="18">
        <f>SUBTOTAL(9,C36:C41)</f>
        <v>203</v>
      </c>
      <c r="D35" s="19">
        <f t="shared" ref="D35:H35" si="14">SUBTOTAL(9,D36:D41)</f>
        <v>117</v>
      </c>
      <c r="E35" s="19">
        <v>109</v>
      </c>
      <c r="F35" s="18">
        <f t="shared" si="14"/>
        <v>108</v>
      </c>
      <c r="G35" s="18">
        <v>100</v>
      </c>
      <c r="H35" s="19">
        <f t="shared" si="14"/>
        <v>95</v>
      </c>
      <c r="I35" s="19">
        <v>95</v>
      </c>
      <c r="J35" s="20">
        <f t="shared" si="2"/>
        <v>0.53694581280788178</v>
      </c>
      <c r="K35" s="21">
        <f t="shared" si="3"/>
        <v>0.91743119266055051</v>
      </c>
      <c r="L35" s="20">
        <f t="shared" si="4"/>
        <v>0.87155963302752293</v>
      </c>
      <c r="M35" s="21">
        <f t="shared" si="5"/>
        <v>0.95</v>
      </c>
      <c r="N35" s="20">
        <f t="shared" si="6"/>
        <v>1.0355000000000001</v>
      </c>
    </row>
    <row r="36" spans="1:14" s="22" customFormat="1" ht="12" x14ac:dyDescent="0.2">
      <c r="A36" s="23"/>
      <c r="B36" s="24" t="s">
        <v>98</v>
      </c>
      <c r="C36" s="25">
        <v>45</v>
      </c>
      <c r="D36" s="26">
        <v>45</v>
      </c>
      <c r="E36" s="26">
        <v>39</v>
      </c>
      <c r="F36" s="25">
        <v>44</v>
      </c>
      <c r="G36" s="25">
        <v>38</v>
      </c>
      <c r="H36" s="26">
        <v>36</v>
      </c>
      <c r="I36" s="26">
        <v>36</v>
      </c>
      <c r="J36" s="27">
        <f t="shared" si="2"/>
        <v>0.8666666666666667</v>
      </c>
      <c r="K36" s="28">
        <f t="shared" si="3"/>
        <v>0.97435897435897434</v>
      </c>
      <c r="L36" s="27">
        <f t="shared" si="4"/>
        <v>0.92307692307692313</v>
      </c>
      <c r="M36" s="28">
        <f t="shared" si="5"/>
        <v>0.94736842105263153</v>
      </c>
      <c r="N36" s="27">
        <f t="shared" si="6"/>
        <v>0.97229916897506929</v>
      </c>
    </row>
    <row r="37" spans="1:14" s="22" customFormat="1" ht="12" x14ac:dyDescent="0.2">
      <c r="A37" s="23"/>
      <c r="B37" s="24" t="s">
        <v>26</v>
      </c>
      <c r="C37" s="25">
        <v>60</v>
      </c>
      <c r="D37" s="26">
        <v>18</v>
      </c>
      <c r="E37" s="26">
        <v>18</v>
      </c>
      <c r="F37" s="25">
        <v>14</v>
      </c>
      <c r="G37" s="25">
        <v>14</v>
      </c>
      <c r="H37" s="26">
        <v>14</v>
      </c>
      <c r="I37" s="26">
        <v>14</v>
      </c>
      <c r="J37" s="27">
        <f t="shared" si="2"/>
        <v>0.3</v>
      </c>
      <c r="K37" s="28">
        <f t="shared" si="3"/>
        <v>0.77777777777777779</v>
      </c>
      <c r="L37" s="27">
        <f t="shared" si="4"/>
        <v>0.77777777777777779</v>
      </c>
      <c r="M37" s="28">
        <f t="shared" si="5"/>
        <v>1</v>
      </c>
      <c r="N37" s="27">
        <f t="shared" si="6"/>
        <v>1.2857142857142858</v>
      </c>
    </row>
    <row r="38" spans="1:14" s="22" customFormat="1" ht="12" x14ac:dyDescent="0.2">
      <c r="A38" s="23"/>
      <c r="B38" s="24" t="s">
        <v>22</v>
      </c>
      <c r="C38" s="25">
        <v>30</v>
      </c>
      <c r="D38" s="26">
        <v>16</v>
      </c>
      <c r="E38" s="26">
        <v>16</v>
      </c>
      <c r="F38" s="25">
        <v>15</v>
      </c>
      <c r="G38" s="25">
        <v>15</v>
      </c>
      <c r="H38" s="26">
        <v>13</v>
      </c>
      <c r="I38" s="26">
        <v>13</v>
      </c>
      <c r="J38" s="27">
        <f t="shared" si="2"/>
        <v>0.53333333333333333</v>
      </c>
      <c r="K38" s="28">
        <f t="shared" si="3"/>
        <v>0.9375</v>
      </c>
      <c r="L38" s="27">
        <f t="shared" si="4"/>
        <v>0.8125</v>
      </c>
      <c r="M38" s="28">
        <f t="shared" si="5"/>
        <v>0.8666666666666667</v>
      </c>
      <c r="N38" s="27">
        <f t="shared" si="6"/>
        <v>0.92444444444444451</v>
      </c>
    </row>
    <row r="39" spans="1:14" s="22" customFormat="1" ht="12" x14ac:dyDescent="0.2">
      <c r="A39" s="23"/>
      <c r="B39" s="24" t="s">
        <v>104</v>
      </c>
      <c r="C39" s="25">
        <v>30</v>
      </c>
      <c r="D39" s="26">
        <v>9</v>
      </c>
      <c r="E39" s="26">
        <v>9</v>
      </c>
      <c r="F39" s="25">
        <v>9</v>
      </c>
      <c r="G39" s="25">
        <v>9</v>
      </c>
      <c r="H39" s="26">
        <v>7</v>
      </c>
      <c r="I39" s="26">
        <v>7</v>
      </c>
      <c r="J39" s="27">
        <f t="shared" si="2"/>
        <v>0.3</v>
      </c>
      <c r="K39" s="28">
        <f t="shared" si="3"/>
        <v>1</v>
      </c>
      <c r="L39" s="27">
        <f t="shared" si="4"/>
        <v>0.77777777777777779</v>
      </c>
      <c r="M39" s="28">
        <f t="shared" si="5"/>
        <v>0.77777777777777779</v>
      </c>
      <c r="N39" s="27">
        <f t="shared" si="6"/>
        <v>0.77777777777777779</v>
      </c>
    </row>
    <row r="40" spans="1:14" s="22" customFormat="1" ht="12" x14ac:dyDescent="0.2">
      <c r="A40" s="23"/>
      <c r="B40" s="24" t="s">
        <v>106</v>
      </c>
      <c r="C40" s="25">
        <v>20</v>
      </c>
      <c r="D40" s="26">
        <v>21</v>
      </c>
      <c r="E40" s="26">
        <v>21</v>
      </c>
      <c r="F40" s="25">
        <v>20</v>
      </c>
      <c r="G40" s="25">
        <v>20</v>
      </c>
      <c r="H40" s="26">
        <v>19</v>
      </c>
      <c r="I40" s="26">
        <v>19</v>
      </c>
      <c r="J40" s="27">
        <f t="shared" si="2"/>
        <v>1.05</v>
      </c>
      <c r="K40" s="28">
        <f t="shared" si="3"/>
        <v>0.95238095238095233</v>
      </c>
      <c r="L40" s="27">
        <f t="shared" si="4"/>
        <v>0.90476190476190477</v>
      </c>
      <c r="M40" s="28">
        <f t="shared" si="5"/>
        <v>0.95</v>
      </c>
      <c r="N40" s="27">
        <f t="shared" si="6"/>
        <v>0.99749999999999994</v>
      </c>
    </row>
    <row r="41" spans="1:14" s="22" customFormat="1" ht="12" x14ac:dyDescent="0.2">
      <c r="A41" s="23"/>
      <c r="B41" s="24" t="s">
        <v>108</v>
      </c>
      <c r="C41" s="25">
        <v>18</v>
      </c>
      <c r="D41" s="26">
        <v>8</v>
      </c>
      <c r="E41" s="26">
        <v>8</v>
      </c>
      <c r="F41" s="25">
        <v>6</v>
      </c>
      <c r="G41" s="25">
        <v>6</v>
      </c>
      <c r="H41" s="26">
        <v>6</v>
      </c>
      <c r="I41" s="26">
        <v>6</v>
      </c>
      <c r="J41" s="27">
        <f t="shared" si="2"/>
        <v>0.44444444444444442</v>
      </c>
      <c r="K41" s="28">
        <f t="shared" si="3"/>
        <v>0.75</v>
      </c>
      <c r="L41" s="27">
        <f t="shared" si="4"/>
        <v>0.75</v>
      </c>
      <c r="M41" s="28">
        <f t="shared" si="5"/>
        <v>1</v>
      </c>
      <c r="N41" s="27">
        <f t="shared" si="6"/>
        <v>1.3333333333333333</v>
      </c>
    </row>
    <row r="42" spans="1:14" s="22" customFormat="1" ht="12" x14ac:dyDescent="0.2">
      <c r="A42" s="16"/>
      <c r="B42" s="17" t="s">
        <v>245</v>
      </c>
      <c r="C42" s="18">
        <f>SUBTOTAL(9,C43:C45)</f>
        <v>134</v>
      </c>
      <c r="D42" s="19">
        <f t="shared" ref="D42:H42" si="15">SUBTOTAL(9,D43:D45)</f>
        <v>92</v>
      </c>
      <c r="E42" s="19">
        <v>92</v>
      </c>
      <c r="F42" s="18">
        <f t="shared" si="15"/>
        <v>67</v>
      </c>
      <c r="G42" s="18">
        <v>67</v>
      </c>
      <c r="H42" s="19">
        <f t="shared" si="15"/>
        <v>57</v>
      </c>
      <c r="I42" s="19">
        <v>57</v>
      </c>
      <c r="J42" s="20">
        <f t="shared" si="2"/>
        <v>0.68656716417910446</v>
      </c>
      <c r="K42" s="21">
        <f t="shared" si="3"/>
        <v>0.72826086956521741</v>
      </c>
      <c r="L42" s="20">
        <f t="shared" si="4"/>
        <v>0.61956521739130432</v>
      </c>
      <c r="M42" s="21">
        <f t="shared" si="5"/>
        <v>0.85074626865671643</v>
      </c>
      <c r="N42" s="20">
        <f t="shared" si="6"/>
        <v>1.1681889062151927</v>
      </c>
    </row>
    <row r="43" spans="1:14" s="22" customFormat="1" ht="12" x14ac:dyDescent="0.2">
      <c r="A43" s="23"/>
      <c r="B43" s="24" t="s">
        <v>0</v>
      </c>
      <c r="C43" s="25">
        <v>60</v>
      </c>
      <c r="D43" s="26">
        <v>37</v>
      </c>
      <c r="E43" s="26">
        <v>37</v>
      </c>
      <c r="F43" s="25">
        <v>33</v>
      </c>
      <c r="G43" s="25">
        <v>33</v>
      </c>
      <c r="H43" s="26">
        <v>27</v>
      </c>
      <c r="I43" s="26">
        <v>27</v>
      </c>
      <c r="J43" s="27">
        <f t="shared" si="2"/>
        <v>0.6166666666666667</v>
      </c>
      <c r="K43" s="28">
        <f t="shared" si="3"/>
        <v>0.89189189189189189</v>
      </c>
      <c r="L43" s="27">
        <f t="shared" si="4"/>
        <v>0.72972972972972971</v>
      </c>
      <c r="M43" s="28">
        <f t="shared" si="5"/>
        <v>0.81818181818181823</v>
      </c>
      <c r="N43" s="27">
        <f t="shared" si="6"/>
        <v>0.91735537190082639</v>
      </c>
    </row>
    <row r="44" spans="1:14" s="22" customFormat="1" ht="12" x14ac:dyDescent="0.2">
      <c r="A44" s="23"/>
      <c r="B44" s="24" t="s">
        <v>114</v>
      </c>
      <c r="C44" s="25">
        <v>39</v>
      </c>
      <c r="D44" s="26">
        <v>31</v>
      </c>
      <c r="E44" s="26">
        <v>31</v>
      </c>
      <c r="F44" s="25">
        <v>27</v>
      </c>
      <c r="G44" s="25">
        <v>27</v>
      </c>
      <c r="H44" s="26">
        <v>25</v>
      </c>
      <c r="I44" s="26">
        <v>25</v>
      </c>
      <c r="J44" s="27">
        <f t="shared" si="2"/>
        <v>0.79487179487179482</v>
      </c>
      <c r="K44" s="28">
        <f t="shared" si="3"/>
        <v>0.87096774193548387</v>
      </c>
      <c r="L44" s="27">
        <f t="shared" si="4"/>
        <v>0.80645161290322576</v>
      </c>
      <c r="M44" s="28">
        <f t="shared" si="5"/>
        <v>0.92592592592592593</v>
      </c>
      <c r="N44" s="27">
        <f t="shared" si="6"/>
        <v>1.0631001371742113</v>
      </c>
    </row>
    <row r="45" spans="1:14" s="22" customFormat="1" ht="12" x14ac:dyDescent="0.2">
      <c r="A45" s="23"/>
      <c r="B45" s="24" t="s">
        <v>2</v>
      </c>
      <c r="C45" s="25">
        <v>35</v>
      </c>
      <c r="D45" s="26">
        <v>24</v>
      </c>
      <c r="E45" s="26">
        <v>24</v>
      </c>
      <c r="F45" s="25">
        <v>7</v>
      </c>
      <c r="G45" s="25">
        <v>7</v>
      </c>
      <c r="H45" s="26">
        <v>5</v>
      </c>
      <c r="I45" s="26">
        <v>5</v>
      </c>
      <c r="J45" s="27">
        <f t="shared" si="2"/>
        <v>0.68571428571428572</v>
      </c>
      <c r="K45" s="28">
        <f t="shared" si="3"/>
        <v>0.29166666666666669</v>
      </c>
      <c r="L45" s="27">
        <f t="shared" si="4"/>
        <v>0.20833333333333334</v>
      </c>
      <c r="M45" s="28">
        <f t="shared" si="5"/>
        <v>0.7142857142857143</v>
      </c>
      <c r="N45" s="27">
        <f t="shared" si="6"/>
        <v>2.4489795918367347</v>
      </c>
    </row>
    <row r="46" spans="1:14" s="22" customFormat="1" ht="12" x14ac:dyDescent="0.2">
      <c r="A46" s="16"/>
      <c r="B46" s="17" t="s">
        <v>247</v>
      </c>
      <c r="C46" s="18">
        <f>SUBTOTAL(9,C47:C50)</f>
        <v>225</v>
      </c>
      <c r="D46" s="19">
        <f t="shared" ref="D46:H46" si="16">SUBTOTAL(9,D47:D50)</f>
        <v>403</v>
      </c>
      <c r="E46" s="19">
        <v>378</v>
      </c>
      <c r="F46" s="18">
        <f t="shared" si="16"/>
        <v>362</v>
      </c>
      <c r="G46" s="18">
        <v>344</v>
      </c>
      <c r="H46" s="19">
        <f t="shared" si="16"/>
        <v>294</v>
      </c>
      <c r="I46" s="19">
        <v>294</v>
      </c>
      <c r="J46" s="20">
        <f t="shared" si="2"/>
        <v>1.68</v>
      </c>
      <c r="K46" s="21">
        <f t="shared" si="3"/>
        <v>0.91005291005291</v>
      </c>
      <c r="L46" s="20">
        <f t="shared" si="4"/>
        <v>0.77777777777777779</v>
      </c>
      <c r="M46" s="21">
        <f t="shared" si="5"/>
        <v>0.85465116279069764</v>
      </c>
      <c r="N46" s="20">
        <f t="shared" si="6"/>
        <v>0.93912249864791775</v>
      </c>
    </row>
    <row r="47" spans="1:14" s="22" customFormat="1" ht="12" x14ac:dyDescent="0.2">
      <c r="A47" s="23"/>
      <c r="B47" s="24" t="s">
        <v>2</v>
      </c>
      <c r="C47" s="25">
        <v>10</v>
      </c>
      <c r="D47" s="26">
        <v>9</v>
      </c>
      <c r="E47" s="26">
        <v>9</v>
      </c>
      <c r="F47" s="25">
        <v>9</v>
      </c>
      <c r="G47" s="25">
        <v>9</v>
      </c>
      <c r="H47" s="26">
        <v>8</v>
      </c>
      <c r="I47" s="26">
        <v>8</v>
      </c>
      <c r="J47" s="27">
        <f t="shared" si="2"/>
        <v>0.9</v>
      </c>
      <c r="K47" s="28">
        <f t="shared" si="3"/>
        <v>1</v>
      </c>
      <c r="L47" s="27">
        <f t="shared" si="4"/>
        <v>0.88888888888888884</v>
      </c>
      <c r="M47" s="28">
        <f t="shared" si="5"/>
        <v>0.88888888888888884</v>
      </c>
      <c r="N47" s="27">
        <f t="shared" si="6"/>
        <v>0.88888888888888884</v>
      </c>
    </row>
    <row r="48" spans="1:14" s="22" customFormat="1" ht="12" x14ac:dyDescent="0.2">
      <c r="A48" s="23"/>
      <c r="B48" s="24" t="s">
        <v>6</v>
      </c>
      <c r="C48" s="25">
        <v>150</v>
      </c>
      <c r="D48" s="26">
        <v>344</v>
      </c>
      <c r="E48" s="26">
        <v>319</v>
      </c>
      <c r="F48" s="25">
        <v>305</v>
      </c>
      <c r="G48" s="25">
        <v>287</v>
      </c>
      <c r="H48" s="26">
        <v>243</v>
      </c>
      <c r="I48" s="26">
        <v>243</v>
      </c>
      <c r="J48" s="27">
        <f t="shared" si="2"/>
        <v>2.1266666666666665</v>
      </c>
      <c r="K48" s="28">
        <f t="shared" si="3"/>
        <v>0.89968652037617558</v>
      </c>
      <c r="L48" s="27">
        <f t="shared" si="4"/>
        <v>0.76175548589341691</v>
      </c>
      <c r="M48" s="28">
        <f t="shared" si="5"/>
        <v>0.84668989547038331</v>
      </c>
      <c r="N48" s="27">
        <f t="shared" si="6"/>
        <v>0.94109434374582668</v>
      </c>
    </row>
    <row r="49" spans="1:14" s="22" customFormat="1" ht="12" x14ac:dyDescent="0.2">
      <c r="A49" s="23"/>
      <c r="B49" s="24" t="s">
        <v>119</v>
      </c>
      <c r="C49" s="25">
        <v>15</v>
      </c>
      <c r="D49" s="26">
        <v>4</v>
      </c>
      <c r="E49" s="26">
        <v>4</v>
      </c>
      <c r="F49" s="25">
        <v>3</v>
      </c>
      <c r="G49" s="25">
        <v>3</v>
      </c>
      <c r="H49" s="26">
        <v>1</v>
      </c>
      <c r="I49" s="26">
        <v>1</v>
      </c>
      <c r="J49" s="27">
        <f t="shared" si="2"/>
        <v>0.26666666666666666</v>
      </c>
      <c r="K49" s="28">
        <f t="shared" si="3"/>
        <v>0.75</v>
      </c>
      <c r="L49" s="27">
        <f t="shared" si="4"/>
        <v>0.25</v>
      </c>
      <c r="M49" s="28">
        <f t="shared" si="5"/>
        <v>0.33333333333333331</v>
      </c>
      <c r="N49" s="27">
        <f t="shared" si="6"/>
        <v>0.44444444444444442</v>
      </c>
    </row>
    <row r="50" spans="1:14" s="22" customFormat="1" ht="12" x14ac:dyDescent="0.2">
      <c r="A50" s="23"/>
      <c r="B50" s="24" t="s">
        <v>0</v>
      </c>
      <c r="C50" s="25">
        <v>50</v>
      </c>
      <c r="D50" s="26">
        <v>46</v>
      </c>
      <c r="E50" s="26">
        <v>46</v>
      </c>
      <c r="F50" s="25">
        <v>45</v>
      </c>
      <c r="G50" s="25">
        <v>45</v>
      </c>
      <c r="H50" s="26">
        <v>42</v>
      </c>
      <c r="I50" s="26">
        <v>42</v>
      </c>
      <c r="J50" s="27">
        <f t="shared" si="2"/>
        <v>0.92</v>
      </c>
      <c r="K50" s="28">
        <f t="shared" si="3"/>
        <v>0.97826086956521741</v>
      </c>
      <c r="L50" s="27">
        <f t="shared" si="4"/>
        <v>0.91304347826086951</v>
      </c>
      <c r="M50" s="28">
        <f t="shared" si="5"/>
        <v>0.93333333333333335</v>
      </c>
      <c r="N50" s="27">
        <f t="shared" si="6"/>
        <v>0.95407407407407396</v>
      </c>
    </row>
    <row r="51" spans="1:14" s="22" customFormat="1" ht="12" x14ac:dyDescent="0.2">
      <c r="A51" s="16"/>
      <c r="B51" s="17" t="s">
        <v>249</v>
      </c>
      <c r="C51" s="18">
        <f>SUBTOTAL(9,C52:C58)</f>
        <v>350</v>
      </c>
      <c r="D51" s="19">
        <f t="shared" ref="D51:H51" si="17">SUBTOTAL(9,D52:D58)</f>
        <v>345</v>
      </c>
      <c r="E51" s="19">
        <v>339</v>
      </c>
      <c r="F51" s="18">
        <f t="shared" si="17"/>
        <v>290</v>
      </c>
      <c r="G51" s="18">
        <v>287</v>
      </c>
      <c r="H51" s="19">
        <f t="shared" si="17"/>
        <v>244</v>
      </c>
      <c r="I51" s="19">
        <v>244</v>
      </c>
      <c r="J51" s="20">
        <f t="shared" si="2"/>
        <v>0.96857142857142853</v>
      </c>
      <c r="K51" s="21">
        <f t="shared" si="3"/>
        <v>0.84660766961651912</v>
      </c>
      <c r="L51" s="20">
        <f t="shared" si="4"/>
        <v>0.71976401179941008</v>
      </c>
      <c r="M51" s="21">
        <f t="shared" si="5"/>
        <v>0.85017421602787457</v>
      </c>
      <c r="N51" s="20">
        <f t="shared" si="6"/>
        <v>1.0042127499423328</v>
      </c>
    </row>
    <row r="52" spans="1:14" s="22" customFormat="1" ht="12" x14ac:dyDescent="0.2">
      <c r="A52" s="23"/>
      <c r="B52" s="24" t="s">
        <v>6</v>
      </c>
      <c r="C52" s="25">
        <v>65</v>
      </c>
      <c r="D52" s="26">
        <v>103</v>
      </c>
      <c r="E52" s="26">
        <v>101</v>
      </c>
      <c r="F52" s="25">
        <v>78</v>
      </c>
      <c r="G52" s="25">
        <v>77</v>
      </c>
      <c r="H52" s="26">
        <v>62</v>
      </c>
      <c r="I52" s="26">
        <v>62</v>
      </c>
      <c r="J52" s="27">
        <f t="shared" si="2"/>
        <v>1.5538461538461539</v>
      </c>
      <c r="K52" s="28">
        <f t="shared" si="3"/>
        <v>0.76237623762376239</v>
      </c>
      <c r="L52" s="27">
        <f t="shared" si="4"/>
        <v>0.61386138613861385</v>
      </c>
      <c r="M52" s="28">
        <f t="shared" si="5"/>
        <v>0.80519480519480524</v>
      </c>
      <c r="N52" s="27">
        <f t="shared" si="6"/>
        <v>1.0561646146061732</v>
      </c>
    </row>
    <row r="53" spans="1:14" s="22" customFormat="1" ht="12" x14ac:dyDescent="0.2">
      <c r="A53" s="23"/>
      <c r="B53" s="24" t="s">
        <v>91</v>
      </c>
      <c r="C53" s="25">
        <v>70</v>
      </c>
      <c r="D53" s="26">
        <v>77</v>
      </c>
      <c r="E53" s="26">
        <v>77</v>
      </c>
      <c r="F53" s="25">
        <v>68</v>
      </c>
      <c r="G53" s="25">
        <v>68</v>
      </c>
      <c r="H53" s="26">
        <v>61</v>
      </c>
      <c r="I53" s="26">
        <v>61</v>
      </c>
      <c r="J53" s="27">
        <f t="shared" si="2"/>
        <v>1.1000000000000001</v>
      </c>
      <c r="K53" s="28">
        <f t="shared" si="3"/>
        <v>0.88311688311688308</v>
      </c>
      <c r="L53" s="27">
        <f t="shared" si="4"/>
        <v>0.79220779220779225</v>
      </c>
      <c r="M53" s="28">
        <f t="shared" si="5"/>
        <v>0.8970588235294118</v>
      </c>
      <c r="N53" s="27">
        <f t="shared" si="6"/>
        <v>1.015787197231834</v>
      </c>
    </row>
    <row r="54" spans="1:14" s="22" customFormat="1" ht="12" x14ac:dyDescent="0.2">
      <c r="A54" s="23"/>
      <c r="B54" s="24" t="s">
        <v>2</v>
      </c>
      <c r="C54" s="25">
        <v>10</v>
      </c>
      <c r="D54" s="26">
        <v>13</v>
      </c>
      <c r="E54" s="26">
        <v>13</v>
      </c>
      <c r="F54" s="25">
        <v>12</v>
      </c>
      <c r="G54" s="25">
        <v>12</v>
      </c>
      <c r="H54" s="26">
        <v>9</v>
      </c>
      <c r="I54" s="26">
        <v>9</v>
      </c>
      <c r="J54" s="27">
        <f t="shared" si="2"/>
        <v>1.3</v>
      </c>
      <c r="K54" s="28">
        <f t="shared" si="3"/>
        <v>0.92307692307692313</v>
      </c>
      <c r="L54" s="27">
        <f t="shared" si="4"/>
        <v>0.69230769230769229</v>
      </c>
      <c r="M54" s="28">
        <f t="shared" si="5"/>
        <v>0.75</v>
      </c>
      <c r="N54" s="27">
        <f t="shared" si="6"/>
        <v>0.8125</v>
      </c>
    </row>
    <row r="55" spans="1:14" s="22" customFormat="1" ht="12" x14ac:dyDescent="0.2">
      <c r="A55" s="23"/>
      <c r="B55" s="24" t="s">
        <v>127</v>
      </c>
      <c r="C55" s="25">
        <v>30</v>
      </c>
      <c r="D55" s="26">
        <v>30</v>
      </c>
      <c r="E55" s="26">
        <v>27</v>
      </c>
      <c r="F55" s="25">
        <v>22</v>
      </c>
      <c r="G55" s="25">
        <v>20</v>
      </c>
      <c r="H55" s="26">
        <v>17</v>
      </c>
      <c r="I55" s="26">
        <v>17</v>
      </c>
      <c r="J55" s="27">
        <f t="shared" si="2"/>
        <v>0.9</v>
      </c>
      <c r="K55" s="28">
        <f t="shared" si="3"/>
        <v>0.7407407407407407</v>
      </c>
      <c r="L55" s="27">
        <f t="shared" si="4"/>
        <v>0.62962962962962965</v>
      </c>
      <c r="M55" s="28">
        <f t="shared" si="5"/>
        <v>0.85</v>
      </c>
      <c r="N55" s="27">
        <f t="shared" si="6"/>
        <v>1.1475</v>
      </c>
    </row>
    <row r="56" spans="1:14" s="22" customFormat="1" ht="12" x14ac:dyDescent="0.2">
      <c r="A56" s="23"/>
      <c r="B56" s="24" t="s">
        <v>129</v>
      </c>
      <c r="C56" s="25">
        <v>30</v>
      </c>
      <c r="D56" s="26">
        <v>11</v>
      </c>
      <c r="E56" s="26">
        <v>11</v>
      </c>
      <c r="F56" s="25">
        <v>10</v>
      </c>
      <c r="G56" s="25">
        <v>10</v>
      </c>
      <c r="H56" s="26">
        <v>7</v>
      </c>
      <c r="I56" s="26">
        <v>7</v>
      </c>
      <c r="J56" s="27">
        <f t="shared" si="2"/>
        <v>0.36666666666666664</v>
      </c>
      <c r="K56" s="28">
        <f t="shared" si="3"/>
        <v>0.90909090909090906</v>
      </c>
      <c r="L56" s="27">
        <f t="shared" si="4"/>
        <v>0.63636363636363635</v>
      </c>
      <c r="M56" s="28">
        <f t="shared" si="5"/>
        <v>0.7</v>
      </c>
      <c r="N56" s="27">
        <f t="shared" si="6"/>
        <v>0.77</v>
      </c>
    </row>
    <row r="57" spans="1:14" s="22" customFormat="1" ht="12" x14ac:dyDescent="0.2">
      <c r="A57" s="23"/>
      <c r="B57" s="24" t="s">
        <v>0</v>
      </c>
      <c r="C57" s="25">
        <v>100</v>
      </c>
      <c r="D57" s="26">
        <v>72</v>
      </c>
      <c r="E57" s="26">
        <v>72</v>
      </c>
      <c r="F57" s="25">
        <v>63</v>
      </c>
      <c r="G57" s="25">
        <v>63</v>
      </c>
      <c r="H57" s="26">
        <v>56</v>
      </c>
      <c r="I57" s="26">
        <v>56</v>
      </c>
      <c r="J57" s="27">
        <f t="shared" si="2"/>
        <v>0.72</v>
      </c>
      <c r="K57" s="28">
        <f t="shared" si="3"/>
        <v>0.875</v>
      </c>
      <c r="L57" s="27">
        <f t="shared" si="4"/>
        <v>0.77777777777777779</v>
      </c>
      <c r="M57" s="28">
        <f t="shared" si="5"/>
        <v>0.88888888888888884</v>
      </c>
      <c r="N57" s="27">
        <f t="shared" si="6"/>
        <v>1.0158730158730158</v>
      </c>
    </row>
    <row r="58" spans="1:14" s="22" customFormat="1" ht="12" x14ac:dyDescent="0.2">
      <c r="A58" s="23"/>
      <c r="B58" s="24" t="s">
        <v>132</v>
      </c>
      <c r="C58" s="25">
        <v>45</v>
      </c>
      <c r="D58" s="26">
        <v>39</v>
      </c>
      <c r="E58" s="26">
        <v>39</v>
      </c>
      <c r="F58" s="25">
        <v>37</v>
      </c>
      <c r="G58" s="25">
        <v>37</v>
      </c>
      <c r="H58" s="26">
        <v>32</v>
      </c>
      <c r="I58" s="26">
        <v>32</v>
      </c>
      <c r="J58" s="27">
        <f t="shared" si="2"/>
        <v>0.8666666666666667</v>
      </c>
      <c r="K58" s="28">
        <f t="shared" si="3"/>
        <v>0.94871794871794868</v>
      </c>
      <c r="L58" s="27">
        <f t="shared" si="4"/>
        <v>0.82051282051282048</v>
      </c>
      <c r="M58" s="28">
        <f t="shared" si="5"/>
        <v>0.86486486486486491</v>
      </c>
      <c r="N58" s="27">
        <f t="shared" si="6"/>
        <v>0.9116143170197224</v>
      </c>
    </row>
    <row r="59" spans="1:14" s="22" customFormat="1" ht="12" x14ac:dyDescent="0.2">
      <c r="A59" s="16"/>
      <c r="B59" s="17" t="s">
        <v>251</v>
      </c>
      <c r="C59" s="18">
        <f>SUBTOTAL(9,C60:C63)</f>
        <v>290</v>
      </c>
      <c r="D59" s="19">
        <f t="shared" ref="D59:H59" si="18">SUBTOTAL(9,D60:D63)</f>
        <v>294</v>
      </c>
      <c r="E59" s="19">
        <v>283</v>
      </c>
      <c r="F59" s="18">
        <f t="shared" si="18"/>
        <v>288</v>
      </c>
      <c r="G59" s="18">
        <v>281</v>
      </c>
      <c r="H59" s="19">
        <f t="shared" si="18"/>
        <v>190</v>
      </c>
      <c r="I59" s="19">
        <v>190</v>
      </c>
      <c r="J59" s="20">
        <f t="shared" si="2"/>
        <v>0.97586206896551719</v>
      </c>
      <c r="K59" s="21">
        <f t="shared" si="3"/>
        <v>0.99293286219081267</v>
      </c>
      <c r="L59" s="20">
        <f t="shared" si="4"/>
        <v>0.67137809187279152</v>
      </c>
      <c r="M59" s="21">
        <f t="shared" si="5"/>
        <v>0.67615658362989328</v>
      </c>
      <c r="N59" s="20">
        <f t="shared" si="6"/>
        <v>0.68096908600448325</v>
      </c>
    </row>
    <row r="60" spans="1:14" s="22" customFormat="1" ht="12" x14ac:dyDescent="0.2">
      <c r="A60" s="23"/>
      <c r="B60" s="24" t="s">
        <v>6</v>
      </c>
      <c r="C60" s="25">
        <v>130</v>
      </c>
      <c r="D60" s="26">
        <v>163</v>
      </c>
      <c r="E60" s="26">
        <v>157</v>
      </c>
      <c r="F60" s="25">
        <v>158</v>
      </c>
      <c r="G60" s="25">
        <v>155</v>
      </c>
      <c r="H60" s="26">
        <v>103</v>
      </c>
      <c r="I60" s="26">
        <v>103</v>
      </c>
      <c r="J60" s="27">
        <f t="shared" si="2"/>
        <v>1.2076923076923076</v>
      </c>
      <c r="K60" s="28">
        <f t="shared" si="3"/>
        <v>0.98726114649681529</v>
      </c>
      <c r="L60" s="27">
        <f t="shared" si="4"/>
        <v>0.6560509554140127</v>
      </c>
      <c r="M60" s="28">
        <f t="shared" si="5"/>
        <v>0.6645161290322581</v>
      </c>
      <c r="N60" s="27">
        <f t="shared" si="6"/>
        <v>0.67309053069719049</v>
      </c>
    </row>
    <row r="61" spans="1:14" s="22" customFormat="1" ht="12" x14ac:dyDescent="0.2">
      <c r="A61" s="23"/>
      <c r="B61" s="24" t="s">
        <v>2</v>
      </c>
      <c r="C61" s="25">
        <v>110</v>
      </c>
      <c r="D61" s="26">
        <v>102</v>
      </c>
      <c r="E61" s="26">
        <v>100</v>
      </c>
      <c r="F61" s="25">
        <v>101</v>
      </c>
      <c r="G61" s="25">
        <v>100</v>
      </c>
      <c r="H61" s="26">
        <v>65</v>
      </c>
      <c r="I61" s="26">
        <v>65</v>
      </c>
      <c r="J61" s="27">
        <f t="shared" si="2"/>
        <v>0.90909090909090906</v>
      </c>
      <c r="K61" s="28">
        <f t="shared" si="3"/>
        <v>1</v>
      </c>
      <c r="L61" s="27">
        <f t="shared" si="4"/>
        <v>0.65</v>
      </c>
      <c r="M61" s="28">
        <f t="shared" si="5"/>
        <v>0.65</v>
      </c>
      <c r="N61" s="27">
        <f t="shared" si="6"/>
        <v>0.65</v>
      </c>
    </row>
    <row r="62" spans="1:14" s="22" customFormat="1" ht="12" x14ac:dyDescent="0.2">
      <c r="A62" s="23"/>
      <c r="B62" s="24" t="s">
        <v>140</v>
      </c>
      <c r="C62" s="25">
        <v>40</v>
      </c>
      <c r="D62" s="26">
        <v>11</v>
      </c>
      <c r="E62" s="26">
        <v>11</v>
      </c>
      <c r="F62" s="25">
        <v>11</v>
      </c>
      <c r="G62" s="25">
        <v>11</v>
      </c>
      <c r="H62" s="26">
        <v>7</v>
      </c>
      <c r="I62" s="26">
        <v>7</v>
      </c>
      <c r="J62" s="27">
        <f t="shared" si="2"/>
        <v>0.27500000000000002</v>
      </c>
      <c r="K62" s="28">
        <f t="shared" si="3"/>
        <v>1</v>
      </c>
      <c r="L62" s="27">
        <f t="shared" si="4"/>
        <v>0.63636363636363635</v>
      </c>
      <c r="M62" s="28">
        <f t="shared" si="5"/>
        <v>0.63636363636363635</v>
      </c>
      <c r="N62" s="27">
        <f t="shared" si="6"/>
        <v>0.63636363636363635</v>
      </c>
    </row>
    <row r="63" spans="1:14" s="22" customFormat="1" ht="12" x14ac:dyDescent="0.2">
      <c r="A63" s="23"/>
      <c r="B63" s="24" t="s">
        <v>142</v>
      </c>
      <c r="C63" s="25">
        <v>10</v>
      </c>
      <c r="D63" s="26">
        <v>18</v>
      </c>
      <c r="E63" s="26">
        <v>18</v>
      </c>
      <c r="F63" s="25">
        <v>18</v>
      </c>
      <c r="G63" s="25">
        <v>18</v>
      </c>
      <c r="H63" s="26">
        <v>15</v>
      </c>
      <c r="I63" s="26">
        <v>15</v>
      </c>
      <c r="J63" s="27">
        <f t="shared" si="2"/>
        <v>1.8</v>
      </c>
      <c r="K63" s="28">
        <f t="shared" si="3"/>
        <v>1</v>
      </c>
      <c r="L63" s="27">
        <f t="shared" si="4"/>
        <v>0.83333333333333337</v>
      </c>
      <c r="M63" s="28">
        <f t="shared" si="5"/>
        <v>0.83333333333333337</v>
      </c>
      <c r="N63" s="27">
        <f t="shared" si="6"/>
        <v>0.83333333333333337</v>
      </c>
    </row>
    <row r="64" spans="1:14" s="22" customFormat="1" ht="12" x14ac:dyDescent="0.2">
      <c r="A64" s="16"/>
      <c r="B64" s="17" t="s">
        <v>253</v>
      </c>
      <c r="C64" s="18">
        <f>SUBTOTAL(9,C65:C70)</f>
        <v>295</v>
      </c>
      <c r="D64" s="19">
        <f t="shared" ref="D64:H64" si="19">SUBTOTAL(9,D65:D70)</f>
        <v>292</v>
      </c>
      <c r="E64" s="19">
        <v>289</v>
      </c>
      <c r="F64" s="18">
        <f t="shared" si="19"/>
        <v>285</v>
      </c>
      <c r="G64" s="18">
        <v>282</v>
      </c>
      <c r="H64" s="19">
        <f t="shared" si="19"/>
        <v>235</v>
      </c>
      <c r="I64" s="19">
        <v>235</v>
      </c>
      <c r="J64" s="20">
        <f t="shared" si="2"/>
        <v>0.97966101694915253</v>
      </c>
      <c r="K64" s="21">
        <f t="shared" si="3"/>
        <v>0.97577854671280273</v>
      </c>
      <c r="L64" s="20">
        <f t="shared" si="4"/>
        <v>0.81314878892733566</v>
      </c>
      <c r="M64" s="21">
        <f t="shared" si="5"/>
        <v>0.83333333333333337</v>
      </c>
      <c r="N64" s="20">
        <f t="shared" si="6"/>
        <v>0.85401891252955098</v>
      </c>
    </row>
    <row r="65" spans="1:14" s="22" customFormat="1" ht="12" x14ac:dyDescent="0.2">
      <c r="A65" s="23"/>
      <c r="B65" s="24" t="s">
        <v>146</v>
      </c>
      <c r="C65" s="25">
        <v>50</v>
      </c>
      <c r="D65" s="26">
        <v>25</v>
      </c>
      <c r="E65" s="26">
        <v>25</v>
      </c>
      <c r="F65" s="25">
        <v>25</v>
      </c>
      <c r="G65" s="25">
        <v>25</v>
      </c>
      <c r="H65" s="26">
        <v>24</v>
      </c>
      <c r="I65" s="26">
        <v>24</v>
      </c>
      <c r="J65" s="27">
        <f t="shared" si="2"/>
        <v>0.5</v>
      </c>
      <c r="K65" s="28">
        <f t="shared" si="3"/>
        <v>1</v>
      </c>
      <c r="L65" s="27">
        <f t="shared" si="4"/>
        <v>0.96</v>
      </c>
      <c r="M65" s="28">
        <f t="shared" si="5"/>
        <v>0.96</v>
      </c>
      <c r="N65" s="27">
        <f t="shared" si="6"/>
        <v>0.96</v>
      </c>
    </row>
    <row r="66" spans="1:14" s="22" customFormat="1" ht="12" x14ac:dyDescent="0.2">
      <c r="A66" s="23"/>
      <c r="B66" s="24" t="s">
        <v>6</v>
      </c>
      <c r="C66" s="25">
        <v>100</v>
      </c>
      <c r="D66" s="26">
        <v>162</v>
      </c>
      <c r="E66" s="26">
        <v>159</v>
      </c>
      <c r="F66" s="25">
        <v>162</v>
      </c>
      <c r="G66" s="25">
        <v>159</v>
      </c>
      <c r="H66" s="26">
        <v>127</v>
      </c>
      <c r="I66" s="26">
        <v>127</v>
      </c>
      <c r="J66" s="27">
        <f t="shared" si="2"/>
        <v>1.59</v>
      </c>
      <c r="K66" s="28">
        <f t="shared" si="3"/>
        <v>1</v>
      </c>
      <c r="L66" s="27">
        <f t="shared" si="4"/>
        <v>0.79874213836477992</v>
      </c>
      <c r="M66" s="28">
        <f t="shared" si="5"/>
        <v>0.79874213836477992</v>
      </c>
      <c r="N66" s="27">
        <f t="shared" si="6"/>
        <v>0.79874213836477992</v>
      </c>
    </row>
    <row r="67" spans="1:14" s="22" customFormat="1" ht="12" x14ac:dyDescent="0.2">
      <c r="A67" s="23"/>
      <c r="B67" s="24" t="s">
        <v>150</v>
      </c>
      <c r="C67" s="25">
        <v>35</v>
      </c>
      <c r="D67" s="26">
        <v>38</v>
      </c>
      <c r="E67" s="26">
        <v>38</v>
      </c>
      <c r="F67" s="25">
        <v>38</v>
      </c>
      <c r="G67" s="25">
        <v>38</v>
      </c>
      <c r="H67" s="26">
        <v>34</v>
      </c>
      <c r="I67" s="26">
        <v>34</v>
      </c>
      <c r="J67" s="27">
        <f t="shared" si="2"/>
        <v>1.0857142857142856</v>
      </c>
      <c r="K67" s="28">
        <f t="shared" si="3"/>
        <v>1</v>
      </c>
      <c r="L67" s="27">
        <f t="shared" si="4"/>
        <v>0.89473684210526316</v>
      </c>
      <c r="M67" s="28">
        <f t="shared" si="5"/>
        <v>0.89473684210526316</v>
      </c>
      <c r="N67" s="27">
        <f t="shared" si="6"/>
        <v>0.89473684210526316</v>
      </c>
    </row>
    <row r="68" spans="1:14" s="22" customFormat="1" ht="12" x14ac:dyDescent="0.2">
      <c r="A68" s="23"/>
      <c r="B68" s="24" t="s">
        <v>154</v>
      </c>
      <c r="C68" s="25">
        <v>30</v>
      </c>
      <c r="D68" s="26">
        <v>10</v>
      </c>
      <c r="E68" s="26">
        <v>10</v>
      </c>
      <c r="F68" s="25">
        <v>10</v>
      </c>
      <c r="G68" s="25">
        <v>10</v>
      </c>
      <c r="H68" s="26">
        <v>10</v>
      </c>
      <c r="I68" s="26">
        <v>10</v>
      </c>
      <c r="J68" s="27">
        <f t="shared" ref="J68:J113" si="20">E68/C68</f>
        <v>0.33333333333333331</v>
      </c>
      <c r="K68" s="28">
        <f t="shared" ref="K68:K113" si="21">G68/E68</f>
        <v>1</v>
      </c>
      <c r="L68" s="27">
        <f t="shared" ref="L68:L113" si="22">I68/E68</f>
        <v>1</v>
      </c>
      <c r="M68" s="28">
        <f t="shared" ref="M68:M113" si="23">I68/G68</f>
        <v>1</v>
      </c>
      <c r="N68" s="27">
        <f t="shared" ref="N68:N113" si="24">(E68/G68)*(I68/G68)</f>
        <v>1</v>
      </c>
    </row>
    <row r="69" spans="1:14" s="22" customFormat="1" ht="12" x14ac:dyDescent="0.2">
      <c r="A69" s="23"/>
      <c r="B69" s="24" t="s">
        <v>156</v>
      </c>
      <c r="C69" s="25">
        <v>65</v>
      </c>
      <c r="D69" s="26">
        <v>56</v>
      </c>
      <c r="E69" s="26">
        <v>56</v>
      </c>
      <c r="F69" s="25">
        <v>50</v>
      </c>
      <c r="G69" s="25">
        <v>50</v>
      </c>
      <c r="H69" s="26">
        <v>40</v>
      </c>
      <c r="I69" s="26">
        <v>40</v>
      </c>
      <c r="J69" s="27">
        <f t="shared" si="20"/>
        <v>0.86153846153846159</v>
      </c>
      <c r="K69" s="28">
        <f t="shared" si="21"/>
        <v>0.8928571428571429</v>
      </c>
      <c r="L69" s="27">
        <f t="shared" si="22"/>
        <v>0.7142857142857143</v>
      </c>
      <c r="M69" s="28">
        <f t="shared" si="23"/>
        <v>0.8</v>
      </c>
      <c r="N69" s="27">
        <f t="shared" si="24"/>
        <v>0.89600000000000013</v>
      </c>
    </row>
    <row r="70" spans="1:14" s="22" customFormat="1" ht="12" x14ac:dyDescent="0.2">
      <c r="A70" s="23"/>
      <c r="B70" s="24" t="s">
        <v>157</v>
      </c>
      <c r="C70" s="25">
        <v>15</v>
      </c>
      <c r="D70" s="26">
        <v>1</v>
      </c>
      <c r="E70" s="26">
        <v>1</v>
      </c>
      <c r="F70" s="25">
        <v>0</v>
      </c>
      <c r="G70" s="25">
        <v>0</v>
      </c>
      <c r="H70" s="26">
        <v>0</v>
      </c>
      <c r="I70" s="26">
        <v>0</v>
      </c>
      <c r="J70" s="27">
        <f t="shared" si="20"/>
        <v>6.6666666666666666E-2</v>
      </c>
      <c r="K70" s="28">
        <f t="shared" si="21"/>
        <v>0</v>
      </c>
      <c r="L70" s="27">
        <f t="shared" si="22"/>
        <v>0</v>
      </c>
      <c r="M70" s="28"/>
      <c r="N70" s="27"/>
    </row>
    <row r="71" spans="1:14" s="22" customFormat="1" ht="12" x14ac:dyDescent="0.2">
      <c r="A71" s="16"/>
      <c r="B71" s="17" t="s">
        <v>257</v>
      </c>
      <c r="C71" s="18">
        <f>SUBTOTAL(9,C72:C73)</f>
        <v>65</v>
      </c>
      <c r="D71" s="19">
        <f t="shared" ref="D71:H71" si="25">SUBTOTAL(9,D72:D73)</f>
        <v>44</v>
      </c>
      <c r="E71" s="19">
        <v>44</v>
      </c>
      <c r="F71" s="18">
        <f t="shared" si="25"/>
        <v>32</v>
      </c>
      <c r="G71" s="18">
        <v>32</v>
      </c>
      <c r="H71" s="19">
        <f t="shared" si="25"/>
        <v>29</v>
      </c>
      <c r="I71" s="19">
        <v>29</v>
      </c>
      <c r="J71" s="20">
        <f t="shared" si="20"/>
        <v>0.67692307692307696</v>
      </c>
      <c r="K71" s="21">
        <f t="shared" si="21"/>
        <v>0.72727272727272729</v>
      </c>
      <c r="L71" s="20">
        <f t="shared" si="22"/>
        <v>0.65909090909090906</v>
      </c>
      <c r="M71" s="21">
        <f t="shared" si="23"/>
        <v>0.90625</v>
      </c>
      <c r="N71" s="20">
        <f t="shared" si="24"/>
        <v>1.24609375</v>
      </c>
    </row>
    <row r="72" spans="1:14" s="35" customFormat="1" ht="12" x14ac:dyDescent="0.2">
      <c r="A72" s="29"/>
      <c r="B72" s="30" t="s">
        <v>165</v>
      </c>
      <c r="C72" s="31">
        <v>5</v>
      </c>
      <c r="D72" s="32">
        <v>3</v>
      </c>
      <c r="E72" s="32">
        <v>3</v>
      </c>
      <c r="F72" s="31">
        <v>3</v>
      </c>
      <c r="G72" s="31">
        <v>3</v>
      </c>
      <c r="H72" s="32">
        <v>3</v>
      </c>
      <c r="I72" s="32">
        <v>3</v>
      </c>
      <c r="J72" s="33">
        <f t="shared" si="20"/>
        <v>0.6</v>
      </c>
      <c r="K72" s="34">
        <f t="shared" si="21"/>
        <v>1</v>
      </c>
      <c r="L72" s="33">
        <f t="shared" si="22"/>
        <v>1</v>
      </c>
      <c r="M72" s="34">
        <f t="shared" si="23"/>
        <v>1</v>
      </c>
      <c r="N72" s="33">
        <f t="shared" si="24"/>
        <v>1</v>
      </c>
    </row>
    <row r="73" spans="1:14" s="22" customFormat="1" ht="12" x14ac:dyDescent="0.2">
      <c r="A73" s="23"/>
      <c r="B73" s="24" t="s">
        <v>169</v>
      </c>
      <c r="C73" s="25">
        <v>60</v>
      </c>
      <c r="D73" s="26">
        <v>41</v>
      </c>
      <c r="E73" s="26">
        <v>41</v>
      </c>
      <c r="F73" s="25">
        <v>29</v>
      </c>
      <c r="G73" s="25">
        <v>29</v>
      </c>
      <c r="H73" s="26">
        <v>26</v>
      </c>
      <c r="I73" s="26">
        <v>26</v>
      </c>
      <c r="J73" s="27">
        <f t="shared" si="20"/>
        <v>0.68333333333333335</v>
      </c>
      <c r="K73" s="28">
        <f t="shared" si="21"/>
        <v>0.70731707317073167</v>
      </c>
      <c r="L73" s="27">
        <f t="shared" si="22"/>
        <v>0.63414634146341464</v>
      </c>
      <c r="M73" s="28">
        <f t="shared" si="23"/>
        <v>0.89655172413793105</v>
      </c>
      <c r="N73" s="27">
        <f t="shared" si="24"/>
        <v>1.2675386444708681</v>
      </c>
    </row>
    <row r="74" spans="1:14" s="22" customFormat="1" ht="12" x14ac:dyDescent="0.2">
      <c r="A74" s="16"/>
      <c r="B74" s="17" t="s">
        <v>259</v>
      </c>
      <c r="C74" s="18">
        <f>SUBTOTAL(9,C75:C78)</f>
        <v>975</v>
      </c>
      <c r="D74" s="19">
        <f t="shared" ref="D74:H74" si="26">SUBTOTAL(9,D75:D78)</f>
        <v>347</v>
      </c>
      <c r="E74" s="19">
        <v>344</v>
      </c>
      <c r="F74" s="18">
        <f t="shared" si="26"/>
        <v>221</v>
      </c>
      <c r="G74" s="18">
        <v>219</v>
      </c>
      <c r="H74" s="19">
        <f t="shared" si="26"/>
        <v>194</v>
      </c>
      <c r="I74" s="19">
        <v>194</v>
      </c>
      <c r="J74" s="20">
        <f t="shared" si="20"/>
        <v>0.3528205128205128</v>
      </c>
      <c r="K74" s="21">
        <f t="shared" si="21"/>
        <v>0.63662790697674421</v>
      </c>
      <c r="L74" s="20">
        <f t="shared" si="22"/>
        <v>0.56395348837209303</v>
      </c>
      <c r="M74" s="21">
        <f t="shared" si="23"/>
        <v>0.88584474885844744</v>
      </c>
      <c r="N74" s="20">
        <f t="shared" si="24"/>
        <v>1.3914638977502554</v>
      </c>
    </row>
    <row r="75" spans="1:14" s="22" customFormat="1" ht="12" x14ac:dyDescent="0.2">
      <c r="A75" s="23"/>
      <c r="B75" s="24" t="s">
        <v>175</v>
      </c>
      <c r="C75" s="25">
        <v>150</v>
      </c>
      <c r="D75" s="26">
        <v>93</v>
      </c>
      <c r="E75" s="26">
        <v>93</v>
      </c>
      <c r="F75" s="25">
        <v>60</v>
      </c>
      <c r="G75" s="25">
        <v>60</v>
      </c>
      <c r="H75" s="26">
        <v>51</v>
      </c>
      <c r="I75" s="26">
        <v>51</v>
      </c>
      <c r="J75" s="27">
        <f t="shared" si="20"/>
        <v>0.62</v>
      </c>
      <c r="K75" s="28">
        <f t="shared" si="21"/>
        <v>0.64516129032258063</v>
      </c>
      <c r="L75" s="27">
        <f t="shared" si="22"/>
        <v>0.54838709677419351</v>
      </c>
      <c r="M75" s="28">
        <f t="shared" si="23"/>
        <v>0.85</v>
      </c>
      <c r="N75" s="27">
        <f t="shared" si="24"/>
        <v>1.3174999999999999</v>
      </c>
    </row>
    <row r="76" spans="1:14" s="22" customFormat="1" ht="12" x14ac:dyDescent="0.2">
      <c r="A76" s="23"/>
      <c r="B76" s="24" t="s">
        <v>2</v>
      </c>
      <c r="C76" s="25">
        <v>545</v>
      </c>
      <c r="D76" s="26">
        <v>172</v>
      </c>
      <c r="E76" s="26">
        <v>171</v>
      </c>
      <c r="F76" s="25">
        <v>97</v>
      </c>
      <c r="G76" s="25">
        <v>96</v>
      </c>
      <c r="H76" s="26">
        <v>86</v>
      </c>
      <c r="I76" s="26">
        <v>86</v>
      </c>
      <c r="J76" s="27">
        <f t="shared" si="20"/>
        <v>0.31376146788990827</v>
      </c>
      <c r="K76" s="28">
        <f t="shared" si="21"/>
        <v>0.56140350877192979</v>
      </c>
      <c r="L76" s="27">
        <f t="shared" si="22"/>
        <v>0.50292397660818711</v>
      </c>
      <c r="M76" s="28">
        <f t="shared" si="23"/>
        <v>0.89583333333333337</v>
      </c>
      <c r="N76" s="27">
        <f t="shared" si="24"/>
        <v>1.595703125</v>
      </c>
    </row>
    <row r="77" spans="1:14" s="22" customFormat="1" ht="12" x14ac:dyDescent="0.2">
      <c r="A77" s="23"/>
      <c r="B77" s="24" t="s">
        <v>179</v>
      </c>
      <c r="C77" s="25">
        <v>180</v>
      </c>
      <c r="D77" s="26">
        <v>47</v>
      </c>
      <c r="E77" s="26">
        <v>45</v>
      </c>
      <c r="F77" s="25">
        <v>37</v>
      </c>
      <c r="G77" s="25">
        <v>36</v>
      </c>
      <c r="H77" s="26">
        <v>33</v>
      </c>
      <c r="I77" s="26">
        <v>33</v>
      </c>
      <c r="J77" s="27">
        <f t="shared" si="20"/>
        <v>0.25</v>
      </c>
      <c r="K77" s="28">
        <f t="shared" si="21"/>
        <v>0.8</v>
      </c>
      <c r="L77" s="27">
        <f t="shared" si="22"/>
        <v>0.73333333333333328</v>
      </c>
      <c r="M77" s="28">
        <f t="shared" si="23"/>
        <v>0.91666666666666663</v>
      </c>
      <c r="N77" s="27">
        <f t="shared" si="24"/>
        <v>1.1458333333333333</v>
      </c>
    </row>
    <row r="78" spans="1:14" s="22" customFormat="1" ht="12" x14ac:dyDescent="0.2">
      <c r="A78" s="23"/>
      <c r="B78" s="24" t="s">
        <v>181</v>
      </c>
      <c r="C78" s="25">
        <v>100</v>
      </c>
      <c r="D78" s="26">
        <v>35</v>
      </c>
      <c r="E78" s="26">
        <v>35</v>
      </c>
      <c r="F78" s="25">
        <v>27</v>
      </c>
      <c r="G78" s="25">
        <v>27</v>
      </c>
      <c r="H78" s="26">
        <v>24</v>
      </c>
      <c r="I78" s="26">
        <v>24</v>
      </c>
      <c r="J78" s="27">
        <f t="shared" si="20"/>
        <v>0.35</v>
      </c>
      <c r="K78" s="28">
        <f t="shared" si="21"/>
        <v>0.77142857142857146</v>
      </c>
      <c r="L78" s="27">
        <f t="shared" si="22"/>
        <v>0.68571428571428572</v>
      </c>
      <c r="M78" s="28">
        <f t="shared" si="23"/>
        <v>0.88888888888888884</v>
      </c>
      <c r="N78" s="27">
        <f t="shared" si="24"/>
        <v>1.1522633744855966</v>
      </c>
    </row>
    <row r="79" spans="1:14" s="22" customFormat="1" ht="12" x14ac:dyDescent="0.2">
      <c r="A79" s="16"/>
      <c r="B79" s="17" t="s">
        <v>261</v>
      </c>
      <c r="C79" s="18">
        <f>SUBTOTAL(9,C80:C82)</f>
        <v>120</v>
      </c>
      <c r="D79" s="19">
        <f t="shared" ref="D79:H79" si="27">SUBTOTAL(9,D80:D82)</f>
        <v>205</v>
      </c>
      <c r="E79" s="19">
        <v>203</v>
      </c>
      <c r="F79" s="18">
        <f t="shared" si="27"/>
        <v>182</v>
      </c>
      <c r="G79" s="18">
        <v>182</v>
      </c>
      <c r="H79" s="19">
        <f t="shared" si="27"/>
        <v>153</v>
      </c>
      <c r="I79" s="19">
        <v>153</v>
      </c>
      <c r="J79" s="20">
        <f t="shared" si="20"/>
        <v>1.6916666666666667</v>
      </c>
      <c r="K79" s="21">
        <f t="shared" si="21"/>
        <v>0.89655172413793105</v>
      </c>
      <c r="L79" s="20">
        <f t="shared" si="22"/>
        <v>0.75369458128078815</v>
      </c>
      <c r="M79" s="21">
        <f t="shared" si="23"/>
        <v>0.84065934065934067</v>
      </c>
      <c r="N79" s="20">
        <f t="shared" si="24"/>
        <v>0.93765849535080303</v>
      </c>
    </row>
    <row r="80" spans="1:14" s="22" customFormat="1" ht="12" x14ac:dyDescent="0.2">
      <c r="A80" s="23"/>
      <c r="B80" s="24" t="s">
        <v>6</v>
      </c>
      <c r="C80" s="25">
        <v>115</v>
      </c>
      <c r="D80" s="26">
        <v>190</v>
      </c>
      <c r="E80" s="26">
        <v>188</v>
      </c>
      <c r="F80" s="25">
        <v>167</v>
      </c>
      <c r="G80" s="25">
        <v>167</v>
      </c>
      <c r="H80" s="26">
        <v>138</v>
      </c>
      <c r="I80" s="26">
        <v>138</v>
      </c>
      <c r="J80" s="27">
        <f t="shared" si="20"/>
        <v>1.6347826086956523</v>
      </c>
      <c r="K80" s="28">
        <f t="shared" si="21"/>
        <v>0.88829787234042556</v>
      </c>
      <c r="L80" s="27">
        <f t="shared" si="22"/>
        <v>0.73404255319148937</v>
      </c>
      <c r="M80" s="28">
        <f t="shared" si="23"/>
        <v>0.82634730538922152</v>
      </c>
      <c r="N80" s="27">
        <f t="shared" si="24"/>
        <v>0.93025924199505172</v>
      </c>
    </row>
    <row r="81" spans="1:14" s="22" customFormat="1" ht="12" x14ac:dyDescent="0.2">
      <c r="A81" s="23"/>
      <c r="B81" s="24" t="s">
        <v>187</v>
      </c>
      <c r="C81" s="25">
        <v>5</v>
      </c>
      <c r="D81" s="26">
        <f>SUBTOTAL(9,D82:D82)</f>
        <v>15</v>
      </c>
      <c r="E81" s="26">
        <v>15</v>
      </c>
      <c r="F81" s="25">
        <f t="shared" ref="F81:H81" si="28">SUBTOTAL(9,F82:F82)</f>
        <v>15</v>
      </c>
      <c r="G81" s="25">
        <v>15</v>
      </c>
      <c r="H81" s="26">
        <f t="shared" si="28"/>
        <v>15</v>
      </c>
      <c r="I81" s="26">
        <v>15</v>
      </c>
      <c r="J81" s="27">
        <f t="shared" si="20"/>
        <v>3</v>
      </c>
      <c r="K81" s="28">
        <f t="shared" si="21"/>
        <v>1</v>
      </c>
      <c r="L81" s="27">
        <f t="shared" si="22"/>
        <v>1</v>
      </c>
      <c r="M81" s="28">
        <f t="shared" si="23"/>
        <v>1</v>
      </c>
      <c r="N81" s="27">
        <f t="shared" si="24"/>
        <v>1</v>
      </c>
    </row>
    <row r="82" spans="1:14" s="42" customFormat="1" ht="12" x14ac:dyDescent="0.2">
      <c r="A82" s="36"/>
      <c r="B82" s="37" t="s">
        <v>189</v>
      </c>
      <c r="C82" s="38"/>
      <c r="D82" s="39">
        <v>15</v>
      </c>
      <c r="E82" s="39">
        <v>15</v>
      </c>
      <c r="F82" s="38">
        <v>15</v>
      </c>
      <c r="G82" s="38">
        <v>15</v>
      </c>
      <c r="H82" s="39">
        <v>15</v>
      </c>
      <c r="I82" s="39">
        <v>15</v>
      </c>
      <c r="J82" s="40"/>
      <c r="K82" s="41">
        <f t="shared" si="21"/>
        <v>1</v>
      </c>
      <c r="L82" s="40">
        <f t="shared" si="22"/>
        <v>1</v>
      </c>
      <c r="M82" s="41">
        <f t="shared" si="23"/>
        <v>1</v>
      </c>
      <c r="N82" s="40">
        <f t="shared" si="24"/>
        <v>1</v>
      </c>
    </row>
    <row r="83" spans="1:14" s="22" customFormat="1" ht="12" x14ac:dyDescent="0.2">
      <c r="A83" s="16"/>
      <c r="B83" s="17" t="s">
        <v>267</v>
      </c>
      <c r="C83" s="18">
        <f>SUBTOTAL(9,C84:C85)</f>
        <v>110</v>
      </c>
      <c r="D83" s="19">
        <f t="shared" ref="D83:H83" si="29">SUBTOTAL(9,D84:D85)</f>
        <v>49</v>
      </c>
      <c r="E83" s="19">
        <v>49</v>
      </c>
      <c r="F83" s="18">
        <f t="shared" si="29"/>
        <v>49</v>
      </c>
      <c r="G83" s="18">
        <v>49</v>
      </c>
      <c r="H83" s="19">
        <f t="shared" si="29"/>
        <v>45</v>
      </c>
      <c r="I83" s="19">
        <v>45</v>
      </c>
      <c r="J83" s="20">
        <f t="shared" si="20"/>
        <v>0.44545454545454544</v>
      </c>
      <c r="K83" s="21">
        <f t="shared" si="21"/>
        <v>1</v>
      </c>
      <c r="L83" s="20">
        <f t="shared" si="22"/>
        <v>0.91836734693877553</v>
      </c>
      <c r="M83" s="21">
        <f t="shared" si="23"/>
        <v>0.91836734693877553</v>
      </c>
      <c r="N83" s="20">
        <f t="shared" si="24"/>
        <v>0.91836734693877553</v>
      </c>
    </row>
    <row r="84" spans="1:14" s="22" customFormat="1" ht="12" x14ac:dyDescent="0.2">
      <c r="A84" s="23"/>
      <c r="B84" s="24" t="s">
        <v>198</v>
      </c>
      <c r="C84" s="25">
        <v>50</v>
      </c>
      <c r="D84" s="26">
        <v>17</v>
      </c>
      <c r="E84" s="26">
        <v>17</v>
      </c>
      <c r="F84" s="25">
        <v>17</v>
      </c>
      <c r="G84" s="25">
        <v>17</v>
      </c>
      <c r="H84" s="26">
        <v>14</v>
      </c>
      <c r="I84" s="26">
        <v>14</v>
      </c>
      <c r="J84" s="27">
        <f t="shared" si="20"/>
        <v>0.34</v>
      </c>
      <c r="K84" s="28">
        <f t="shared" si="21"/>
        <v>1</v>
      </c>
      <c r="L84" s="27">
        <f t="shared" si="22"/>
        <v>0.82352941176470584</v>
      </c>
      <c r="M84" s="28">
        <f t="shared" si="23"/>
        <v>0.82352941176470584</v>
      </c>
      <c r="N84" s="27">
        <f t="shared" si="24"/>
        <v>0.82352941176470584</v>
      </c>
    </row>
    <row r="85" spans="1:14" s="22" customFormat="1" ht="12" x14ac:dyDescent="0.2">
      <c r="A85" s="23"/>
      <c r="B85" s="24" t="s">
        <v>6</v>
      </c>
      <c r="C85" s="25">
        <v>60</v>
      </c>
      <c r="D85" s="26">
        <v>32</v>
      </c>
      <c r="E85" s="26">
        <v>32</v>
      </c>
      <c r="F85" s="25">
        <v>32</v>
      </c>
      <c r="G85" s="25">
        <v>32</v>
      </c>
      <c r="H85" s="26">
        <v>31</v>
      </c>
      <c r="I85" s="26">
        <v>31</v>
      </c>
      <c r="J85" s="27">
        <f t="shared" si="20"/>
        <v>0.53333333333333333</v>
      </c>
      <c r="K85" s="28">
        <f t="shared" si="21"/>
        <v>1</v>
      </c>
      <c r="L85" s="27">
        <f t="shared" si="22"/>
        <v>0.96875</v>
      </c>
      <c r="M85" s="28">
        <f t="shared" si="23"/>
        <v>0.96875</v>
      </c>
      <c r="N85" s="27">
        <f t="shared" si="24"/>
        <v>0.96875</v>
      </c>
    </row>
    <row r="86" spans="1:14" s="12" customFormat="1" ht="15" customHeight="1" x14ac:dyDescent="0.2">
      <c r="A86" s="8"/>
      <c r="B86" s="13" t="s">
        <v>275</v>
      </c>
      <c r="C86" s="14">
        <f>SUBTOTAL(9,C87:C107)</f>
        <v>1540</v>
      </c>
      <c r="D86" s="14">
        <f t="shared" ref="D86:H86" si="30">SUBTOTAL(9,D87:D107)</f>
        <v>1350</v>
      </c>
      <c r="E86" s="14">
        <v>1346</v>
      </c>
      <c r="F86" s="14">
        <f t="shared" si="30"/>
        <v>1322</v>
      </c>
      <c r="G86" s="14">
        <v>1319</v>
      </c>
      <c r="H86" s="14">
        <f t="shared" si="30"/>
        <v>1118</v>
      </c>
      <c r="I86" s="14">
        <v>1118</v>
      </c>
      <c r="J86" s="15">
        <f t="shared" si="20"/>
        <v>0.87402597402597404</v>
      </c>
      <c r="K86" s="15">
        <f t="shared" si="21"/>
        <v>0.97994056463595836</v>
      </c>
      <c r="L86" s="15">
        <f t="shared" si="22"/>
        <v>0.8306092124814265</v>
      </c>
      <c r="M86" s="15">
        <f t="shared" si="23"/>
        <v>0.84761182714177408</v>
      </c>
      <c r="N86" s="15">
        <f t="shared" si="24"/>
        <v>0.86496248622655647</v>
      </c>
    </row>
    <row r="87" spans="1:14" s="22" customFormat="1" ht="12" x14ac:dyDescent="0.2">
      <c r="A87" s="16"/>
      <c r="B87" s="17" t="s">
        <v>183</v>
      </c>
      <c r="C87" s="18"/>
      <c r="D87" s="19">
        <v>8</v>
      </c>
      <c r="E87" s="19">
        <v>8</v>
      </c>
      <c r="F87" s="18">
        <v>4</v>
      </c>
      <c r="G87" s="18">
        <v>4</v>
      </c>
      <c r="H87" s="19">
        <v>4</v>
      </c>
      <c r="I87" s="19">
        <v>4</v>
      </c>
      <c r="J87" s="20"/>
      <c r="K87" s="21">
        <f t="shared" si="21"/>
        <v>0.5</v>
      </c>
      <c r="L87" s="20">
        <f t="shared" si="22"/>
        <v>0.5</v>
      </c>
      <c r="M87" s="21">
        <f t="shared" si="23"/>
        <v>1</v>
      </c>
      <c r="N87" s="20">
        <f t="shared" si="24"/>
        <v>2</v>
      </c>
    </row>
    <row r="88" spans="1:14" s="22" customFormat="1" ht="12" x14ac:dyDescent="0.2">
      <c r="A88" s="16"/>
      <c r="B88" s="17" t="s">
        <v>265</v>
      </c>
      <c r="C88" s="18">
        <f>SUBTOTAL(9,C89:C99)</f>
        <v>700</v>
      </c>
      <c r="D88" s="19">
        <f t="shared" ref="D88:H88" si="31">SUBTOTAL(9,D89:D99)</f>
        <v>877</v>
      </c>
      <c r="E88" s="19">
        <v>875</v>
      </c>
      <c r="F88" s="18">
        <f t="shared" si="31"/>
        <v>867</v>
      </c>
      <c r="G88" s="18">
        <v>865</v>
      </c>
      <c r="H88" s="19">
        <f t="shared" si="31"/>
        <v>692</v>
      </c>
      <c r="I88" s="19">
        <v>692</v>
      </c>
      <c r="J88" s="20">
        <f t="shared" si="20"/>
        <v>1.25</v>
      </c>
      <c r="K88" s="21">
        <f t="shared" si="21"/>
        <v>0.98857142857142855</v>
      </c>
      <c r="L88" s="20">
        <f t="shared" si="22"/>
        <v>0.79085714285714281</v>
      </c>
      <c r="M88" s="21">
        <f t="shared" si="23"/>
        <v>0.8</v>
      </c>
      <c r="N88" s="20">
        <f t="shared" si="24"/>
        <v>0.80924855491329495</v>
      </c>
    </row>
    <row r="89" spans="1:14" s="49" customFormat="1" ht="12" x14ac:dyDescent="0.2">
      <c r="A89" s="43"/>
      <c r="B89" s="44" t="s">
        <v>276</v>
      </c>
      <c r="C89" s="45">
        <v>600</v>
      </c>
      <c r="D89" s="46">
        <f>SUBTOTAL(9,D90:D98)</f>
        <v>718</v>
      </c>
      <c r="E89" s="46">
        <v>716</v>
      </c>
      <c r="F89" s="45">
        <f t="shared" ref="F89:H89" si="32">SUBTOTAL(9,F90:F98)</f>
        <v>712</v>
      </c>
      <c r="G89" s="45">
        <v>710</v>
      </c>
      <c r="H89" s="46">
        <f t="shared" si="32"/>
        <v>583</v>
      </c>
      <c r="I89" s="46">
        <v>583</v>
      </c>
      <c r="J89" s="47">
        <f t="shared" si="20"/>
        <v>1.1933333333333334</v>
      </c>
      <c r="K89" s="48">
        <f t="shared" si="21"/>
        <v>0.99162011173184361</v>
      </c>
      <c r="L89" s="47">
        <f t="shared" si="22"/>
        <v>0.81424581005586594</v>
      </c>
      <c r="M89" s="48">
        <f t="shared" si="23"/>
        <v>0.8211267605633803</v>
      </c>
      <c r="N89" s="47">
        <f t="shared" si="24"/>
        <v>0.82806585994842297</v>
      </c>
    </row>
    <row r="90" spans="1:14" s="35" customFormat="1" ht="12" x14ac:dyDescent="0.2">
      <c r="A90" s="29"/>
      <c r="B90" s="30" t="s">
        <v>195</v>
      </c>
      <c r="C90" s="31"/>
      <c r="D90" s="32">
        <v>297</v>
      </c>
      <c r="E90" s="32">
        <v>297</v>
      </c>
      <c r="F90" s="31">
        <v>283</v>
      </c>
      <c r="G90" s="31">
        <v>283</v>
      </c>
      <c r="H90" s="32">
        <v>236</v>
      </c>
      <c r="I90" s="32">
        <v>236</v>
      </c>
      <c r="J90" s="33"/>
      <c r="K90" s="34">
        <f t="shared" si="21"/>
        <v>0.95286195286195285</v>
      </c>
      <c r="L90" s="33">
        <f t="shared" si="22"/>
        <v>0.79461279461279466</v>
      </c>
      <c r="M90" s="34">
        <f t="shared" si="23"/>
        <v>0.83392226148409898</v>
      </c>
      <c r="N90" s="33">
        <f t="shared" si="24"/>
        <v>0.87517636629249951</v>
      </c>
    </row>
    <row r="91" spans="1:14" s="35" customFormat="1" ht="12" x14ac:dyDescent="0.2">
      <c r="A91" s="29"/>
      <c r="B91" s="30" t="s">
        <v>293</v>
      </c>
      <c r="C91" s="31"/>
      <c r="D91" s="32">
        <v>34</v>
      </c>
      <c r="E91" s="32">
        <v>34</v>
      </c>
      <c r="F91" s="31">
        <v>34</v>
      </c>
      <c r="G91" s="31">
        <v>34</v>
      </c>
      <c r="H91" s="32">
        <v>26</v>
      </c>
      <c r="I91" s="32">
        <v>26</v>
      </c>
      <c r="J91" s="33"/>
      <c r="K91" s="34">
        <f t="shared" si="21"/>
        <v>1</v>
      </c>
      <c r="L91" s="33">
        <f t="shared" si="22"/>
        <v>0.76470588235294112</v>
      </c>
      <c r="M91" s="34">
        <f t="shared" si="23"/>
        <v>0.76470588235294112</v>
      </c>
      <c r="N91" s="33">
        <f t="shared" si="24"/>
        <v>0.76470588235294112</v>
      </c>
    </row>
    <row r="92" spans="1:14" s="35" customFormat="1" ht="12" x14ac:dyDescent="0.2">
      <c r="A92" s="29"/>
      <c r="B92" s="30" t="s">
        <v>294</v>
      </c>
      <c r="C92" s="31"/>
      <c r="D92" s="32">
        <v>56</v>
      </c>
      <c r="E92" s="32">
        <v>56</v>
      </c>
      <c r="F92" s="31">
        <v>56</v>
      </c>
      <c r="G92" s="31">
        <v>56</v>
      </c>
      <c r="H92" s="32">
        <v>43</v>
      </c>
      <c r="I92" s="32">
        <v>43</v>
      </c>
      <c r="J92" s="33"/>
      <c r="K92" s="34">
        <f t="shared" si="21"/>
        <v>1</v>
      </c>
      <c r="L92" s="33">
        <f t="shared" si="22"/>
        <v>0.7678571428571429</v>
      </c>
      <c r="M92" s="34">
        <f t="shared" si="23"/>
        <v>0.7678571428571429</v>
      </c>
      <c r="N92" s="33">
        <f t="shared" si="24"/>
        <v>0.7678571428571429</v>
      </c>
    </row>
    <row r="93" spans="1:14" s="35" customFormat="1" ht="12" x14ac:dyDescent="0.2">
      <c r="A93" s="29"/>
      <c r="B93" s="30" t="s">
        <v>295</v>
      </c>
      <c r="C93" s="31"/>
      <c r="D93" s="32">
        <v>19</v>
      </c>
      <c r="E93" s="32">
        <v>19</v>
      </c>
      <c r="F93" s="31">
        <v>19</v>
      </c>
      <c r="G93" s="31">
        <v>19</v>
      </c>
      <c r="H93" s="32">
        <v>17</v>
      </c>
      <c r="I93" s="32">
        <v>17</v>
      </c>
      <c r="J93" s="33"/>
      <c r="K93" s="34">
        <f t="shared" si="21"/>
        <v>1</v>
      </c>
      <c r="L93" s="33">
        <f t="shared" si="22"/>
        <v>0.89473684210526316</v>
      </c>
      <c r="M93" s="34">
        <f t="shared" si="23"/>
        <v>0.89473684210526316</v>
      </c>
      <c r="N93" s="33">
        <f t="shared" si="24"/>
        <v>0.89473684210526316</v>
      </c>
    </row>
    <row r="94" spans="1:14" s="35" customFormat="1" ht="12" x14ac:dyDescent="0.2">
      <c r="A94" s="29"/>
      <c r="B94" s="30" t="s">
        <v>296</v>
      </c>
      <c r="C94" s="31"/>
      <c r="D94" s="32">
        <v>120</v>
      </c>
      <c r="E94" s="32">
        <v>120</v>
      </c>
      <c r="F94" s="31">
        <v>120</v>
      </c>
      <c r="G94" s="31">
        <v>120</v>
      </c>
      <c r="H94" s="32">
        <v>93</v>
      </c>
      <c r="I94" s="32">
        <v>93</v>
      </c>
      <c r="J94" s="33"/>
      <c r="K94" s="34">
        <f t="shared" si="21"/>
        <v>1</v>
      </c>
      <c r="L94" s="33">
        <f t="shared" si="22"/>
        <v>0.77500000000000002</v>
      </c>
      <c r="M94" s="34">
        <f t="shared" si="23"/>
        <v>0.77500000000000002</v>
      </c>
      <c r="N94" s="33">
        <f t="shared" si="24"/>
        <v>0.77500000000000002</v>
      </c>
    </row>
    <row r="95" spans="1:14" s="35" customFormat="1" ht="12" x14ac:dyDescent="0.2">
      <c r="A95" s="29"/>
      <c r="B95" s="30" t="s">
        <v>297</v>
      </c>
      <c r="C95" s="31"/>
      <c r="D95" s="32">
        <v>57</v>
      </c>
      <c r="E95" s="32">
        <v>57</v>
      </c>
      <c r="F95" s="31">
        <v>58</v>
      </c>
      <c r="G95" s="31">
        <v>58</v>
      </c>
      <c r="H95" s="32">
        <v>49</v>
      </c>
      <c r="I95" s="32">
        <v>49</v>
      </c>
      <c r="J95" s="33"/>
      <c r="K95" s="34">
        <f t="shared" si="21"/>
        <v>1.0175438596491229</v>
      </c>
      <c r="L95" s="33">
        <f t="shared" si="22"/>
        <v>0.85964912280701755</v>
      </c>
      <c r="M95" s="34">
        <f t="shared" si="23"/>
        <v>0.84482758620689657</v>
      </c>
      <c r="N95" s="33">
        <f t="shared" si="24"/>
        <v>0.83026159334126037</v>
      </c>
    </row>
    <row r="96" spans="1:14" s="35" customFormat="1" ht="12" x14ac:dyDescent="0.2">
      <c r="A96" s="29"/>
      <c r="B96" s="30" t="s">
        <v>197</v>
      </c>
      <c r="C96" s="31"/>
      <c r="D96" s="32">
        <v>76</v>
      </c>
      <c r="E96" s="32">
        <v>76</v>
      </c>
      <c r="F96" s="31">
        <v>83</v>
      </c>
      <c r="G96" s="31">
        <v>83</v>
      </c>
      <c r="H96" s="32">
        <v>80</v>
      </c>
      <c r="I96" s="32">
        <v>80</v>
      </c>
      <c r="J96" s="33"/>
      <c r="K96" s="34">
        <f t="shared" si="21"/>
        <v>1.0921052631578947</v>
      </c>
      <c r="L96" s="33">
        <f t="shared" si="22"/>
        <v>1.0526315789473684</v>
      </c>
      <c r="M96" s="34">
        <f t="shared" si="23"/>
        <v>0.96385542168674698</v>
      </c>
      <c r="N96" s="33">
        <f t="shared" si="24"/>
        <v>0.88256641021918991</v>
      </c>
    </row>
    <row r="97" spans="1:14" s="35" customFormat="1" ht="12" x14ac:dyDescent="0.2">
      <c r="A97" s="29"/>
      <c r="B97" s="30" t="s">
        <v>298</v>
      </c>
      <c r="C97" s="31"/>
      <c r="D97" s="32">
        <v>58</v>
      </c>
      <c r="E97" s="32">
        <v>58</v>
      </c>
      <c r="F97" s="31">
        <v>58</v>
      </c>
      <c r="G97" s="31">
        <v>58</v>
      </c>
      <c r="H97" s="32">
        <v>38</v>
      </c>
      <c r="I97" s="32">
        <v>38</v>
      </c>
      <c r="J97" s="33"/>
      <c r="K97" s="34">
        <f t="shared" si="21"/>
        <v>1</v>
      </c>
      <c r="L97" s="33">
        <f t="shared" si="22"/>
        <v>0.65517241379310343</v>
      </c>
      <c r="M97" s="34">
        <f t="shared" si="23"/>
        <v>0.65517241379310343</v>
      </c>
      <c r="N97" s="33">
        <f t="shared" si="24"/>
        <v>0.65517241379310343</v>
      </c>
    </row>
    <row r="98" spans="1:14" s="35" customFormat="1" ht="12" x14ac:dyDescent="0.2">
      <c r="A98" s="29"/>
      <c r="B98" s="30" t="s">
        <v>299</v>
      </c>
      <c r="C98" s="31"/>
      <c r="D98" s="32">
        <v>1</v>
      </c>
      <c r="E98" s="32">
        <v>1</v>
      </c>
      <c r="F98" s="31">
        <v>1</v>
      </c>
      <c r="G98" s="31">
        <v>1</v>
      </c>
      <c r="H98" s="32">
        <v>1</v>
      </c>
      <c r="I98" s="32">
        <v>1</v>
      </c>
      <c r="J98" s="33"/>
      <c r="K98" s="34">
        <f t="shared" si="21"/>
        <v>1</v>
      </c>
      <c r="L98" s="33">
        <f t="shared" si="22"/>
        <v>1</v>
      </c>
      <c r="M98" s="34">
        <f t="shared" si="23"/>
        <v>1</v>
      </c>
      <c r="N98" s="33">
        <f t="shared" si="24"/>
        <v>1</v>
      </c>
    </row>
    <row r="99" spans="1:14" s="22" customFormat="1" ht="12" x14ac:dyDescent="0.2">
      <c r="A99" s="23"/>
      <c r="B99" s="24" t="s">
        <v>301</v>
      </c>
      <c r="C99" s="25">
        <v>100</v>
      </c>
      <c r="D99" s="26">
        <v>159</v>
      </c>
      <c r="E99" s="26">
        <v>159</v>
      </c>
      <c r="F99" s="25">
        <v>155</v>
      </c>
      <c r="G99" s="25">
        <v>155</v>
      </c>
      <c r="H99" s="26">
        <v>109</v>
      </c>
      <c r="I99" s="26">
        <v>109</v>
      </c>
      <c r="J99" s="27">
        <f t="shared" si="20"/>
        <v>1.59</v>
      </c>
      <c r="K99" s="28">
        <f t="shared" si="21"/>
        <v>0.97484276729559749</v>
      </c>
      <c r="L99" s="27">
        <f t="shared" si="22"/>
        <v>0.68553459119496851</v>
      </c>
      <c r="M99" s="28">
        <f t="shared" si="23"/>
        <v>0.70322580645161292</v>
      </c>
      <c r="N99" s="27">
        <f t="shared" si="24"/>
        <v>0.7213735691987514</v>
      </c>
    </row>
    <row r="100" spans="1:14" s="22" customFormat="1" ht="12" x14ac:dyDescent="0.2">
      <c r="A100" s="16"/>
      <c r="B100" s="17" t="s">
        <v>203</v>
      </c>
      <c r="C100" s="18">
        <v>25</v>
      </c>
      <c r="D100" s="19">
        <v>7</v>
      </c>
      <c r="E100" s="19">
        <v>7</v>
      </c>
      <c r="F100" s="18">
        <v>4</v>
      </c>
      <c r="G100" s="18">
        <v>4</v>
      </c>
      <c r="H100" s="19">
        <v>2</v>
      </c>
      <c r="I100" s="19">
        <v>2</v>
      </c>
      <c r="J100" s="20">
        <f t="shared" si="20"/>
        <v>0.28000000000000003</v>
      </c>
      <c r="K100" s="21">
        <f t="shared" si="21"/>
        <v>0.5714285714285714</v>
      </c>
      <c r="L100" s="20">
        <f t="shared" si="22"/>
        <v>0.2857142857142857</v>
      </c>
      <c r="M100" s="21">
        <f t="shared" si="23"/>
        <v>0.5</v>
      </c>
      <c r="N100" s="20">
        <f t="shared" si="24"/>
        <v>0.875</v>
      </c>
    </row>
    <row r="101" spans="1:14" s="22" customFormat="1" ht="12" x14ac:dyDescent="0.2">
      <c r="A101" s="16"/>
      <c r="B101" s="17" t="s">
        <v>269</v>
      </c>
      <c r="C101" s="18">
        <f>SUBTOTAL(9,C102:C104)</f>
        <v>175</v>
      </c>
      <c r="D101" s="19">
        <f t="shared" ref="D101:H101" si="33">SUBTOTAL(9,D102:D104)</f>
        <v>80</v>
      </c>
      <c r="E101" s="19">
        <v>80</v>
      </c>
      <c r="F101" s="18">
        <f t="shared" si="33"/>
        <v>77</v>
      </c>
      <c r="G101" s="18">
        <v>77</v>
      </c>
      <c r="H101" s="19">
        <f t="shared" si="33"/>
        <v>66</v>
      </c>
      <c r="I101" s="19">
        <v>66</v>
      </c>
      <c r="J101" s="20">
        <f t="shared" si="20"/>
        <v>0.45714285714285713</v>
      </c>
      <c r="K101" s="21">
        <f t="shared" si="21"/>
        <v>0.96250000000000002</v>
      </c>
      <c r="L101" s="20">
        <f t="shared" si="22"/>
        <v>0.82499999999999996</v>
      </c>
      <c r="M101" s="21">
        <f t="shared" si="23"/>
        <v>0.8571428571428571</v>
      </c>
      <c r="N101" s="20">
        <f t="shared" si="24"/>
        <v>0.89053803339517612</v>
      </c>
    </row>
    <row r="102" spans="1:14" s="22" customFormat="1" ht="12" x14ac:dyDescent="0.2">
      <c r="A102" s="23"/>
      <c r="B102" s="24" t="s">
        <v>205</v>
      </c>
      <c r="C102" s="25">
        <v>100</v>
      </c>
      <c r="D102" s="26">
        <v>43</v>
      </c>
      <c r="E102" s="26">
        <v>43</v>
      </c>
      <c r="F102" s="25">
        <v>40</v>
      </c>
      <c r="G102" s="25">
        <v>40</v>
      </c>
      <c r="H102" s="26">
        <v>31</v>
      </c>
      <c r="I102" s="26">
        <v>31</v>
      </c>
      <c r="J102" s="27">
        <f t="shared" si="20"/>
        <v>0.43</v>
      </c>
      <c r="K102" s="28">
        <f t="shared" si="21"/>
        <v>0.93023255813953487</v>
      </c>
      <c r="L102" s="27">
        <f t="shared" si="22"/>
        <v>0.72093023255813948</v>
      </c>
      <c r="M102" s="28">
        <f t="shared" si="23"/>
        <v>0.77500000000000002</v>
      </c>
      <c r="N102" s="27">
        <f t="shared" si="24"/>
        <v>0.833125</v>
      </c>
    </row>
    <row r="103" spans="1:14" s="22" customFormat="1" ht="12" x14ac:dyDescent="0.2">
      <c r="A103" s="23"/>
      <c r="B103" s="24" t="s">
        <v>207</v>
      </c>
      <c r="C103" s="25">
        <v>50</v>
      </c>
      <c r="D103" s="26">
        <v>22</v>
      </c>
      <c r="E103" s="26">
        <v>22</v>
      </c>
      <c r="F103" s="25">
        <v>22</v>
      </c>
      <c r="G103" s="25">
        <v>22</v>
      </c>
      <c r="H103" s="26">
        <v>21</v>
      </c>
      <c r="I103" s="26">
        <v>21</v>
      </c>
      <c r="J103" s="27">
        <f t="shared" si="20"/>
        <v>0.44</v>
      </c>
      <c r="K103" s="28">
        <f t="shared" si="21"/>
        <v>1</v>
      </c>
      <c r="L103" s="27">
        <f t="shared" si="22"/>
        <v>0.95454545454545459</v>
      </c>
      <c r="M103" s="28">
        <f t="shared" si="23"/>
        <v>0.95454545454545459</v>
      </c>
      <c r="N103" s="27">
        <f t="shared" si="24"/>
        <v>0.95454545454545459</v>
      </c>
    </row>
    <row r="104" spans="1:14" s="22" customFormat="1" ht="12" x14ac:dyDescent="0.2">
      <c r="A104" s="23"/>
      <c r="B104" s="24" t="s">
        <v>211</v>
      </c>
      <c r="C104" s="25">
        <v>25</v>
      </c>
      <c r="D104" s="26">
        <v>15</v>
      </c>
      <c r="E104" s="26">
        <v>15</v>
      </c>
      <c r="F104" s="25">
        <v>15</v>
      </c>
      <c r="G104" s="25">
        <v>15</v>
      </c>
      <c r="H104" s="26">
        <v>14</v>
      </c>
      <c r="I104" s="26">
        <v>14</v>
      </c>
      <c r="J104" s="27">
        <f t="shared" si="20"/>
        <v>0.6</v>
      </c>
      <c r="K104" s="28">
        <f t="shared" si="21"/>
        <v>1</v>
      </c>
      <c r="L104" s="27">
        <f t="shared" si="22"/>
        <v>0.93333333333333335</v>
      </c>
      <c r="M104" s="28">
        <f t="shared" si="23"/>
        <v>0.93333333333333335</v>
      </c>
      <c r="N104" s="27">
        <f t="shared" si="24"/>
        <v>0.93333333333333335</v>
      </c>
    </row>
    <row r="105" spans="1:14" s="22" customFormat="1" ht="12" x14ac:dyDescent="0.2">
      <c r="A105" s="16"/>
      <c r="B105" s="17" t="s">
        <v>221</v>
      </c>
      <c r="C105" s="18">
        <v>40</v>
      </c>
      <c r="D105" s="19">
        <v>17</v>
      </c>
      <c r="E105" s="19">
        <v>17</v>
      </c>
      <c r="F105" s="18">
        <v>17</v>
      </c>
      <c r="G105" s="18">
        <v>17</v>
      </c>
      <c r="H105" s="19">
        <v>16</v>
      </c>
      <c r="I105" s="19">
        <v>16</v>
      </c>
      <c r="J105" s="20">
        <f t="shared" si="20"/>
        <v>0.42499999999999999</v>
      </c>
      <c r="K105" s="21">
        <f t="shared" si="21"/>
        <v>1</v>
      </c>
      <c r="L105" s="20">
        <f t="shared" si="22"/>
        <v>0.94117647058823528</v>
      </c>
      <c r="M105" s="21">
        <f t="shared" si="23"/>
        <v>0.94117647058823528</v>
      </c>
      <c r="N105" s="20">
        <f t="shared" si="24"/>
        <v>0.94117647058823528</v>
      </c>
    </row>
    <row r="106" spans="1:14" s="22" customFormat="1" ht="12" x14ac:dyDescent="0.2">
      <c r="A106" s="16"/>
      <c r="B106" s="17" t="s">
        <v>223</v>
      </c>
      <c r="C106" s="18">
        <v>500</v>
      </c>
      <c r="D106" s="19">
        <v>245</v>
      </c>
      <c r="E106" s="19">
        <v>245</v>
      </c>
      <c r="F106" s="18">
        <v>245</v>
      </c>
      <c r="G106" s="18">
        <v>245</v>
      </c>
      <c r="H106" s="19">
        <v>231</v>
      </c>
      <c r="I106" s="19">
        <v>231</v>
      </c>
      <c r="J106" s="20">
        <f t="shared" si="20"/>
        <v>0.49</v>
      </c>
      <c r="K106" s="21">
        <f t="shared" si="21"/>
        <v>1</v>
      </c>
      <c r="L106" s="20">
        <f t="shared" si="22"/>
        <v>0.94285714285714284</v>
      </c>
      <c r="M106" s="21">
        <f t="shared" si="23"/>
        <v>0.94285714285714284</v>
      </c>
      <c r="N106" s="20">
        <f t="shared" si="24"/>
        <v>0.94285714285714284</v>
      </c>
    </row>
    <row r="107" spans="1:14" s="22" customFormat="1" ht="12" x14ac:dyDescent="0.2">
      <c r="A107" s="16"/>
      <c r="B107" s="17" t="s">
        <v>225</v>
      </c>
      <c r="C107" s="18">
        <v>100</v>
      </c>
      <c r="D107" s="19">
        <v>116</v>
      </c>
      <c r="E107" s="19">
        <v>116</v>
      </c>
      <c r="F107" s="18">
        <v>108</v>
      </c>
      <c r="G107" s="18">
        <v>108</v>
      </c>
      <c r="H107" s="19">
        <v>107</v>
      </c>
      <c r="I107" s="19">
        <v>107</v>
      </c>
      <c r="J107" s="20">
        <f t="shared" si="20"/>
        <v>1.1599999999999999</v>
      </c>
      <c r="K107" s="21">
        <f t="shared" si="21"/>
        <v>0.93103448275862066</v>
      </c>
      <c r="L107" s="20">
        <f t="shared" si="22"/>
        <v>0.92241379310344829</v>
      </c>
      <c r="M107" s="21">
        <f t="shared" si="23"/>
        <v>0.9907407407407407</v>
      </c>
      <c r="N107" s="20">
        <f t="shared" si="24"/>
        <v>1.0641289437585735</v>
      </c>
    </row>
    <row r="108" spans="1:14" s="12" customFormat="1" ht="15" customHeight="1" x14ac:dyDescent="0.2">
      <c r="A108" s="8"/>
      <c r="B108" s="13" t="s">
        <v>277</v>
      </c>
      <c r="C108" s="14">
        <f>SUBTOTAL(9,C109:C113)</f>
        <v>350</v>
      </c>
      <c r="D108" s="14">
        <f t="shared" ref="D108:H108" si="34">SUBTOTAL(9,D109:D113)</f>
        <v>288</v>
      </c>
      <c r="E108" s="14">
        <v>288</v>
      </c>
      <c r="F108" s="14">
        <f t="shared" si="34"/>
        <v>282</v>
      </c>
      <c r="G108" s="14">
        <v>282</v>
      </c>
      <c r="H108" s="14">
        <f t="shared" si="34"/>
        <v>235</v>
      </c>
      <c r="I108" s="14">
        <v>235</v>
      </c>
      <c r="J108" s="15">
        <f t="shared" si="20"/>
        <v>0.82285714285714284</v>
      </c>
      <c r="K108" s="15">
        <f t="shared" si="21"/>
        <v>0.97916666666666663</v>
      </c>
      <c r="L108" s="15">
        <f t="shared" si="22"/>
        <v>0.81597222222222221</v>
      </c>
      <c r="M108" s="15">
        <f t="shared" si="23"/>
        <v>0.83333333333333337</v>
      </c>
      <c r="N108" s="15">
        <f t="shared" si="24"/>
        <v>0.85106382978723405</v>
      </c>
    </row>
    <row r="109" spans="1:14" s="22" customFormat="1" ht="12" x14ac:dyDescent="0.2">
      <c r="A109" s="16"/>
      <c r="B109" s="17" t="s">
        <v>134</v>
      </c>
      <c r="C109" s="18">
        <v>245</v>
      </c>
      <c r="D109" s="19">
        <v>166</v>
      </c>
      <c r="E109" s="19">
        <v>166</v>
      </c>
      <c r="F109" s="18">
        <v>164</v>
      </c>
      <c r="G109" s="18">
        <v>164</v>
      </c>
      <c r="H109" s="19">
        <v>158</v>
      </c>
      <c r="I109" s="19">
        <v>158</v>
      </c>
      <c r="J109" s="20">
        <f t="shared" si="20"/>
        <v>0.67755102040816328</v>
      </c>
      <c r="K109" s="21">
        <f t="shared" si="21"/>
        <v>0.98795180722891562</v>
      </c>
      <c r="L109" s="20">
        <f t="shared" si="22"/>
        <v>0.95180722891566261</v>
      </c>
      <c r="M109" s="21">
        <f t="shared" si="23"/>
        <v>0.96341463414634143</v>
      </c>
      <c r="N109" s="20">
        <f t="shared" si="24"/>
        <v>0.97516359309934564</v>
      </c>
    </row>
    <row r="110" spans="1:14" s="22" customFormat="1" ht="12" x14ac:dyDescent="0.2">
      <c r="A110" s="16"/>
      <c r="B110" s="17" t="s">
        <v>263</v>
      </c>
      <c r="C110" s="18">
        <f>SUBTOTAL(9,C111:C113)</f>
        <v>105</v>
      </c>
      <c r="D110" s="19">
        <f t="shared" ref="D110:H110" si="35">SUBTOTAL(9,D111:D113)</f>
        <v>122</v>
      </c>
      <c r="E110" s="19">
        <v>122</v>
      </c>
      <c r="F110" s="18">
        <f t="shared" si="35"/>
        <v>118</v>
      </c>
      <c r="G110" s="18">
        <v>118</v>
      </c>
      <c r="H110" s="19">
        <f t="shared" si="35"/>
        <v>77</v>
      </c>
      <c r="I110" s="19">
        <v>77</v>
      </c>
      <c r="J110" s="20">
        <f t="shared" si="20"/>
        <v>1.161904761904762</v>
      </c>
      <c r="K110" s="21">
        <f t="shared" si="21"/>
        <v>0.96721311475409832</v>
      </c>
      <c r="L110" s="20">
        <f t="shared" si="22"/>
        <v>0.63114754098360659</v>
      </c>
      <c r="M110" s="21">
        <f t="shared" si="23"/>
        <v>0.65254237288135597</v>
      </c>
      <c r="N110" s="20">
        <f t="shared" si="24"/>
        <v>0.674662453318012</v>
      </c>
    </row>
    <row r="111" spans="1:14" s="22" customFormat="1" ht="12" x14ac:dyDescent="0.2">
      <c r="A111" s="23"/>
      <c r="B111" s="24" t="s">
        <v>303</v>
      </c>
      <c r="C111" s="25">
        <v>70</v>
      </c>
      <c r="D111" s="26">
        <v>84</v>
      </c>
      <c r="E111" s="26">
        <v>84</v>
      </c>
      <c r="F111" s="25">
        <v>83</v>
      </c>
      <c r="G111" s="25">
        <v>83</v>
      </c>
      <c r="H111" s="26">
        <v>59</v>
      </c>
      <c r="I111" s="26">
        <v>59</v>
      </c>
      <c r="J111" s="27">
        <f t="shared" si="20"/>
        <v>1.2</v>
      </c>
      <c r="K111" s="28">
        <f t="shared" si="21"/>
        <v>0.98809523809523814</v>
      </c>
      <c r="L111" s="27">
        <f t="shared" si="22"/>
        <v>0.70238095238095233</v>
      </c>
      <c r="M111" s="28">
        <f t="shared" si="23"/>
        <v>0.71084337349397586</v>
      </c>
      <c r="N111" s="27">
        <f t="shared" si="24"/>
        <v>0.71940775148787917</v>
      </c>
    </row>
    <row r="112" spans="1:14" s="22" customFormat="1" ht="12" x14ac:dyDescent="0.2">
      <c r="A112" s="23"/>
      <c r="B112" s="24" t="s">
        <v>191</v>
      </c>
      <c r="C112" s="25">
        <v>15</v>
      </c>
      <c r="D112" s="26">
        <v>24</v>
      </c>
      <c r="E112" s="26">
        <v>24</v>
      </c>
      <c r="F112" s="25">
        <v>21</v>
      </c>
      <c r="G112" s="25">
        <v>21</v>
      </c>
      <c r="H112" s="26">
        <v>11</v>
      </c>
      <c r="I112" s="26">
        <v>11</v>
      </c>
      <c r="J112" s="27">
        <f t="shared" si="20"/>
        <v>1.6</v>
      </c>
      <c r="K112" s="28">
        <f t="shared" si="21"/>
        <v>0.875</v>
      </c>
      <c r="L112" s="27">
        <f t="shared" si="22"/>
        <v>0.45833333333333331</v>
      </c>
      <c r="M112" s="28">
        <f t="shared" si="23"/>
        <v>0.52380952380952384</v>
      </c>
      <c r="N112" s="27">
        <f t="shared" si="24"/>
        <v>0.59863945578231292</v>
      </c>
    </row>
    <row r="113" spans="1:14" s="22" customFormat="1" ht="12" x14ac:dyDescent="0.2">
      <c r="A113" s="23"/>
      <c r="B113" s="24" t="s">
        <v>193</v>
      </c>
      <c r="C113" s="25">
        <v>20</v>
      </c>
      <c r="D113" s="26">
        <v>14</v>
      </c>
      <c r="E113" s="26">
        <v>14</v>
      </c>
      <c r="F113" s="25">
        <v>14</v>
      </c>
      <c r="G113" s="25">
        <v>14</v>
      </c>
      <c r="H113" s="26">
        <v>7</v>
      </c>
      <c r="I113" s="26">
        <v>7</v>
      </c>
      <c r="J113" s="27">
        <f t="shared" si="20"/>
        <v>0.7</v>
      </c>
      <c r="K113" s="28">
        <f t="shared" si="21"/>
        <v>1</v>
      </c>
      <c r="L113" s="27">
        <f t="shared" si="22"/>
        <v>0.5</v>
      </c>
      <c r="M113" s="28">
        <f t="shared" si="23"/>
        <v>0.5</v>
      </c>
      <c r="N113" s="27">
        <f t="shared" si="24"/>
        <v>0.5</v>
      </c>
    </row>
  </sheetData>
  <sheetProtection algorithmName="SHA-512" hashValue="+Dp5L3N608zJjdLr2mLvsK0ntnVod7L0HJS2Jj03hVCQVm9s8DgDt2kFmYjVUl/m8VhSNftok3QGkrqte1L03A==" saltValue="L/McBRbtAJkEYxS8l0PNTg==" spinCount="100000" sheet="1" objects="1" scenarios="1"/>
  <mergeCells count="1">
    <mergeCell ref="B1:N1"/>
  </mergeCells>
  <printOptions horizontalCentered="1"/>
  <pageMargins left="0.59055118110236227" right="0.59055118110236227" top="0.70866141732283472" bottom="0.70866141732283472" header="0.39370078740157483" footer="0.39370078740157483"/>
  <pageSetup paperSize="9" scale="88" firstPageNumber="17" orientation="landscape" useFirstPageNumber="1" r:id="rId1"/>
  <headerFooter alignWithMargins="0">
    <oddHeader>&amp;R&amp;"Times New Roman,Kurzíva"T 02</oddHeader>
    <oddFooter xml:space="preserve">&amp;L&amp;"Times New Roman,Kurzíva"CVTI SR&amp;C&amp;"Times New Roman,Normálne"&amp;P&amp;R&amp;"Times New Roman,Kurzíva"PK na VŠ SR  2024   2. stupeň </oddFooter>
  </headerFooter>
  <ignoredErrors>
    <ignoredError sqref="L3:L113" formula="1"/>
    <ignoredError sqref="C3:K10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170"/>
  <sheetViews>
    <sheetView showGridLines="0" showRowColHeaders="0" zoomScaleNormal="100" workbookViewId="0">
      <pane ySplit="2" topLeftCell="A3" activePane="bottomLeft" state="frozen"/>
      <selection pane="bottomLeft"/>
    </sheetView>
  </sheetViews>
  <sheetFormatPr defaultRowHeight="12.75" x14ac:dyDescent="0.2"/>
  <cols>
    <col min="1" max="1" width="2.7109375" customWidth="1"/>
    <col min="2" max="2" width="54.7109375" customWidth="1"/>
    <col min="3" max="3" width="7.7109375" style="1" customWidth="1"/>
    <col min="4" max="9" width="8.85546875" customWidth="1"/>
    <col min="10" max="14" width="7.7109375" customWidth="1"/>
  </cols>
  <sheetData>
    <row r="1" spans="1:14" ht="38.25" customHeight="1" x14ac:dyDescent="0.2">
      <c r="B1" s="917" t="s">
        <v>304</v>
      </c>
      <c r="C1" s="917"/>
      <c r="D1" s="917"/>
      <c r="E1" s="917"/>
      <c r="F1" s="917"/>
      <c r="G1" s="917"/>
      <c r="H1" s="917"/>
      <c r="I1" s="917"/>
      <c r="J1" s="917"/>
      <c r="K1" s="917"/>
      <c r="L1" s="917"/>
      <c r="M1" s="917"/>
      <c r="N1" s="917"/>
    </row>
    <row r="2" spans="1:14" ht="105" customHeight="1" x14ac:dyDescent="0.2">
      <c r="B2" s="2"/>
      <c r="C2" s="3" t="s">
        <v>279</v>
      </c>
      <c r="D2" s="4" t="s">
        <v>280</v>
      </c>
      <c r="E2" s="4" t="s">
        <v>281</v>
      </c>
      <c r="F2" s="3" t="s">
        <v>282</v>
      </c>
      <c r="G2" s="3" t="s">
        <v>283</v>
      </c>
      <c r="H2" s="4" t="s">
        <v>284</v>
      </c>
      <c r="I2" s="4" t="s">
        <v>285</v>
      </c>
      <c r="J2" s="3" t="s">
        <v>286</v>
      </c>
      <c r="K2" s="5" t="s">
        <v>287</v>
      </c>
      <c r="L2" s="3" t="s">
        <v>288</v>
      </c>
      <c r="M2" s="5" t="s">
        <v>289</v>
      </c>
      <c r="N2" s="6" t="s">
        <v>290</v>
      </c>
    </row>
    <row r="3" spans="1:14" s="12" customFormat="1" ht="18" customHeight="1" x14ac:dyDescent="0.2">
      <c r="A3" s="8"/>
      <c r="B3" s="9" t="s">
        <v>305</v>
      </c>
      <c r="C3" s="10">
        <f>SUBTOTAL(9,C4:C170)</f>
        <v>30390</v>
      </c>
      <c r="D3" s="10">
        <f t="shared" ref="D3:H3" si="0">SUBTOTAL(9,D4:D170)</f>
        <v>19516</v>
      </c>
      <c r="E3" s="11">
        <v>17048</v>
      </c>
      <c r="F3" s="10">
        <f t="shared" si="0"/>
        <v>16978</v>
      </c>
      <c r="G3" s="10">
        <v>15828</v>
      </c>
      <c r="H3" s="10">
        <f t="shared" si="0"/>
        <v>14956</v>
      </c>
      <c r="I3" s="11">
        <v>14893</v>
      </c>
      <c r="J3" s="7">
        <f>E3/C3</f>
        <v>0.5609740046067786</v>
      </c>
      <c r="K3" s="7">
        <f>G3/E3</f>
        <v>0.92843735335523225</v>
      </c>
      <c r="L3" s="7">
        <f>I3/E3</f>
        <v>0.87359221022993905</v>
      </c>
      <c r="M3" s="7">
        <f>I3/G3</f>
        <v>0.94092747030578716</v>
      </c>
      <c r="N3" s="7">
        <f>(E3/G3)*(I3/G3)</f>
        <v>1.0134528376151792</v>
      </c>
    </row>
    <row r="4" spans="1:14" s="12" customFormat="1" ht="15" customHeight="1" x14ac:dyDescent="0.2">
      <c r="A4" s="8"/>
      <c r="B4" s="13" t="s">
        <v>273</v>
      </c>
      <c r="C4" s="14">
        <f>SUBTOTAL(9,C5:C135)</f>
        <v>26863</v>
      </c>
      <c r="D4" s="14">
        <f t="shared" ref="D4:H4" si="1">SUBTOTAL(9,D5:D135)</f>
        <v>16848</v>
      </c>
      <c r="E4" s="14">
        <v>14637</v>
      </c>
      <c r="F4" s="14">
        <f t="shared" si="1"/>
        <v>14408</v>
      </c>
      <c r="G4" s="14">
        <v>13431</v>
      </c>
      <c r="H4" s="14">
        <f t="shared" si="1"/>
        <v>12745</v>
      </c>
      <c r="I4" s="14">
        <v>12702</v>
      </c>
      <c r="J4" s="15">
        <f t="shared" ref="J4:J67" si="2">E4/C4</f>
        <v>0.54487585154301454</v>
      </c>
      <c r="K4" s="15">
        <f t="shared" ref="K4:K67" si="3">G4/E4</f>
        <v>0.91760606681697066</v>
      </c>
      <c r="L4" s="15">
        <f t="shared" ref="L4:L67" si="4">I4/E4</f>
        <v>0.86780077884812457</v>
      </c>
      <c r="M4" s="15">
        <f t="shared" ref="M4:M67" si="5">I4/G4</f>
        <v>0.9457225820862184</v>
      </c>
      <c r="N4" s="15">
        <f t="shared" ref="N4:N67" si="6">(E4/G4)*(I4/G4)</f>
        <v>1.0306411610450434</v>
      </c>
    </row>
    <row r="5" spans="1:14" s="22" customFormat="1" ht="11.25" customHeight="1" x14ac:dyDescent="0.2">
      <c r="A5" s="16"/>
      <c r="B5" s="17" t="s">
        <v>229</v>
      </c>
      <c r="C5" s="18">
        <f>SUBTOTAL(9,C6:C14)</f>
        <v>4647</v>
      </c>
      <c r="D5" s="19">
        <f t="shared" ref="D5:H5" si="7">SUBTOTAL(9,D6:D14)</f>
        <v>2959</v>
      </c>
      <c r="E5" s="19">
        <v>2626</v>
      </c>
      <c r="F5" s="18">
        <f t="shared" si="7"/>
        <v>2326</v>
      </c>
      <c r="G5" s="18">
        <v>2272</v>
      </c>
      <c r="H5" s="19">
        <f t="shared" si="7"/>
        <v>2093</v>
      </c>
      <c r="I5" s="19">
        <v>2093</v>
      </c>
      <c r="J5" s="20">
        <f t="shared" si="2"/>
        <v>0.56509576070583167</v>
      </c>
      <c r="K5" s="21">
        <f t="shared" si="3"/>
        <v>0.86519421172886524</v>
      </c>
      <c r="L5" s="20">
        <f t="shared" si="4"/>
        <v>0.79702970297029707</v>
      </c>
      <c r="M5" s="21">
        <f t="shared" si="5"/>
        <v>0.92121478873239437</v>
      </c>
      <c r="N5" s="20">
        <f t="shared" si="6"/>
        <v>1.0647491352162268</v>
      </c>
    </row>
    <row r="6" spans="1:14" s="22" customFormat="1" ht="12" customHeight="1" x14ac:dyDescent="0.2">
      <c r="A6" s="23"/>
      <c r="B6" s="24" t="s">
        <v>0</v>
      </c>
      <c r="C6" s="25">
        <v>640</v>
      </c>
      <c r="D6" s="26">
        <v>413</v>
      </c>
      <c r="E6" s="26">
        <v>405</v>
      </c>
      <c r="F6" s="25">
        <v>381</v>
      </c>
      <c r="G6" s="25">
        <v>377</v>
      </c>
      <c r="H6" s="26">
        <v>367</v>
      </c>
      <c r="I6" s="26">
        <v>367</v>
      </c>
      <c r="J6" s="27">
        <f t="shared" si="2"/>
        <v>0.6328125</v>
      </c>
      <c r="K6" s="28">
        <f t="shared" si="3"/>
        <v>0.93086419753086425</v>
      </c>
      <c r="L6" s="27">
        <f t="shared" si="4"/>
        <v>0.90617283950617289</v>
      </c>
      <c r="M6" s="28">
        <f t="shared" si="5"/>
        <v>0.97347480106100792</v>
      </c>
      <c r="N6" s="27">
        <f t="shared" si="6"/>
        <v>1.0457753167896771</v>
      </c>
    </row>
    <row r="7" spans="1:14" s="22" customFormat="1" ht="12" x14ac:dyDescent="0.2">
      <c r="A7" s="23"/>
      <c r="B7" s="24" t="s">
        <v>2</v>
      </c>
      <c r="C7" s="25">
        <v>697</v>
      </c>
      <c r="D7" s="26">
        <v>550</v>
      </c>
      <c r="E7" s="26">
        <v>550</v>
      </c>
      <c r="F7" s="25">
        <v>375</v>
      </c>
      <c r="G7" s="25">
        <v>375</v>
      </c>
      <c r="H7" s="26">
        <v>332</v>
      </c>
      <c r="I7" s="26">
        <v>332</v>
      </c>
      <c r="J7" s="27">
        <f t="shared" si="2"/>
        <v>0.78909612625538017</v>
      </c>
      <c r="K7" s="28">
        <f t="shared" si="3"/>
        <v>0.68181818181818177</v>
      </c>
      <c r="L7" s="27">
        <f t="shared" si="4"/>
        <v>0.60363636363636364</v>
      </c>
      <c r="M7" s="28">
        <f t="shared" si="5"/>
        <v>0.88533333333333331</v>
      </c>
      <c r="N7" s="27">
        <f t="shared" si="6"/>
        <v>1.2984888888888888</v>
      </c>
    </row>
    <row r="8" spans="1:14" s="22" customFormat="1" ht="12" x14ac:dyDescent="0.2">
      <c r="A8" s="23"/>
      <c r="B8" s="24" t="s">
        <v>4</v>
      </c>
      <c r="C8" s="25">
        <v>580</v>
      </c>
      <c r="D8" s="26">
        <v>398</v>
      </c>
      <c r="E8" s="26">
        <v>326</v>
      </c>
      <c r="F8" s="25">
        <v>330</v>
      </c>
      <c r="G8" s="25">
        <v>299</v>
      </c>
      <c r="H8" s="26">
        <v>268</v>
      </c>
      <c r="I8" s="26">
        <v>268</v>
      </c>
      <c r="J8" s="27">
        <f t="shared" si="2"/>
        <v>0.56206896551724139</v>
      </c>
      <c r="K8" s="28">
        <f t="shared" si="3"/>
        <v>0.91717791411042948</v>
      </c>
      <c r="L8" s="27">
        <f t="shared" si="4"/>
        <v>0.82208588957055218</v>
      </c>
      <c r="M8" s="28">
        <f t="shared" si="5"/>
        <v>0.89632107023411367</v>
      </c>
      <c r="N8" s="27">
        <f t="shared" si="6"/>
        <v>0.97725976219505362</v>
      </c>
    </row>
    <row r="9" spans="1:14" s="22" customFormat="1" ht="12" x14ac:dyDescent="0.2">
      <c r="A9" s="23"/>
      <c r="B9" s="24" t="s">
        <v>6</v>
      </c>
      <c r="C9" s="25">
        <v>750</v>
      </c>
      <c r="D9" s="26">
        <v>393</v>
      </c>
      <c r="E9" s="26">
        <v>365</v>
      </c>
      <c r="F9" s="25">
        <v>333</v>
      </c>
      <c r="G9" s="25">
        <v>330</v>
      </c>
      <c r="H9" s="26">
        <v>301</v>
      </c>
      <c r="I9" s="26">
        <v>301</v>
      </c>
      <c r="J9" s="27">
        <f t="shared" si="2"/>
        <v>0.48666666666666669</v>
      </c>
      <c r="K9" s="28">
        <f t="shared" si="3"/>
        <v>0.90410958904109584</v>
      </c>
      <c r="L9" s="27">
        <f t="shared" si="4"/>
        <v>0.8246575342465754</v>
      </c>
      <c r="M9" s="28">
        <f t="shared" si="5"/>
        <v>0.91212121212121211</v>
      </c>
      <c r="N9" s="27">
        <f t="shared" si="6"/>
        <v>1.0088613406795224</v>
      </c>
    </row>
    <row r="10" spans="1:14" s="22" customFormat="1" ht="12" x14ac:dyDescent="0.2">
      <c r="A10" s="23"/>
      <c r="B10" s="24" t="s">
        <v>8</v>
      </c>
      <c r="C10" s="25">
        <v>255</v>
      </c>
      <c r="D10" s="26">
        <v>138</v>
      </c>
      <c r="E10" s="26">
        <v>138</v>
      </c>
      <c r="F10" s="25">
        <v>137</v>
      </c>
      <c r="G10" s="25">
        <v>137</v>
      </c>
      <c r="H10" s="26">
        <v>133</v>
      </c>
      <c r="I10" s="26">
        <v>133</v>
      </c>
      <c r="J10" s="27">
        <f t="shared" si="2"/>
        <v>0.54117647058823526</v>
      </c>
      <c r="K10" s="28">
        <f t="shared" si="3"/>
        <v>0.99275362318840576</v>
      </c>
      <c r="L10" s="27">
        <f t="shared" si="4"/>
        <v>0.96376811594202894</v>
      </c>
      <c r="M10" s="28">
        <f t="shared" si="5"/>
        <v>0.97080291970802923</v>
      </c>
      <c r="N10" s="27">
        <f t="shared" si="6"/>
        <v>0.97788907240662803</v>
      </c>
    </row>
    <row r="11" spans="1:14" s="22" customFormat="1" ht="12" x14ac:dyDescent="0.2">
      <c r="A11" s="23"/>
      <c r="B11" s="24" t="s">
        <v>10</v>
      </c>
      <c r="C11" s="25">
        <v>75</v>
      </c>
      <c r="D11" s="26">
        <v>73</v>
      </c>
      <c r="E11" s="26">
        <v>73</v>
      </c>
      <c r="F11" s="25">
        <v>48</v>
      </c>
      <c r="G11" s="25">
        <v>48</v>
      </c>
      <c r="H11" s="26">
        <v>39</v>
      </c>
      <c r="I11" s="26">
        <v>39</v>
      </c>
      <c r="J11" s="27">
        <f t="shared" si="2"/>
        <v>0.97333333333333338</v>
      </c>
      <c r="K11" s="28">
        <f t="shared" si="3"/>
        <v>0.65753424657534243</v>
      </c>
      <c r="L11" s="27">
        <f t="shared" si="4"/>
        <v>0.53424657534246578</v>
      </c>
      <c r="M11" s="28">
        <f t="shared" si="5"/>
        <v>0.8125</v>
      </c>
      <c r="N11" s="27">
        <f t="shared" si="6"/>
        <v>1.2356770833333333</v>
      </c>
    </row>
    <row r="12" spans="1:14" s="22" customFormat="1" ht="12" x14ac:dyDescent="0.2">
      <c r="A12" s="23"/>
      <c r="B12" s="24" t="s">
        <v>12</v>
      </c>
      <c r="C12" s="25">
        <v>520</v>
      </c>
      <c r="D12" s="26">
        <v>333</v>
      </c>
      <c r="E12" s="26">
        <v>208</v>
      </c>
      <c r="F12" s="25">
        <v>189</v>
      </c>
      <c r="G12" s="25">
        <v>189</v>
      </c>
      <c r="H12" s="26">
        <v>167</v>
      </c>
      <c r="I12" s="26">
        <v>167</v>
      </c>
      <c r="J12" s="27">
        <f t="shared" si="2"/>
        <v>0.4</v>
      </c>
      <c r="K12" s="28">
        <f t="shared" si="3"/>
        <v>0.90865384615384615</v>
      </c>
      <c r="L12" s="27">
        <f t="shared" si="4"/>
        <v>0.80288461538461542</v>
      </c>
      <c r="M12" s="28">
        <f t="shared" si="5"/>
        <v>0.8835978835978836</v>
      </c>
      <c r="N12" s="27">
        <f t="shared" si="6"/>
        <v>0.97242518406539569</v>
      </c>
    </row>
    <row r="13" spans="1:14" s="22" customFormat="1" ht="12" x14ac:dyDescent="0.2">
      <c r="A13" s="23"/>
      <c r="B13" s="24" t="s">
        <v>14</v>
      </c>
      <c r="C13" s="25">
        <v>830</v>
      </c>
      <c r="D13" s="26">
        <v>398</v>
      </c>
      <c r="E13" s="26">
        <v>378</v>
      </c>
      <c r="F13" s="25">
        <v>347</v>
      </c>
      <c r="G13" s="25">
        <v>343</v>
      </c>
      <c r="H13" s="26">
        <v>314</v>
      </c>
      <c r="I13" s="26">
        <v>314</v>
      </c>
      <c r="J13" s="27">
        <f t="shared" si="2"/>
        <v>0.45542168674698796</v>
      </c>
      <c r="K13" s="28">
        <f t="shared" si="3"/>
        <v>0.90740740740740744</v>
      </c>
      <c r="L13" s="27">
        <f t="shared" si="4"/>
        <v>0.8306878306878307</v>
      </c>
      <c r="M13" s="28">
        <f t="shared" si="5"/>
        <v>0.91545189504373181</v>
      </c>
      <c r="N13" s="27">
        <f t="shared" si="6"/>
        <v>1.0088653537216636</v>
      </c>
    </row>
    <row r="14" spans="1:14" s="22" customFormat="1" ht="12" x14ac:dyDescent="0.2">
      <c r="A14" s="23"/>
      <c r="B14" s="24" t="s">
        <v>16</v>
      </c>
      <c r="C14" s="25">
        <v>300</v>
      </c>
      <c r="D14" s="26">
        <v>263</v>
      </c>
      <c r="E14" s="26">
        <v>243</v>
      </c>
      <c r="F14" s="25">
        <v>186</v>
      </c>
      <c r="G14" s="25">
        <v>184</v>
      </c>
      <c r="H14" s="26">
        <v>172</v>
      </c>
      <c r="I14" s="26">
        <v>172</v>
      </c>
      <c r="J14" s="27">
        <f t="shared" si="2"/>
        <v>0.81</v>
      </c>
      <c r="K14" s="28">
        <f t="shared" si="3"/>
        <v>0.75720164609053497</v>
      </c>
      <c r="L14" s="27">
        <f t="shared" si="4"/>
        <v>0.70781893004115226</v>
      </c>
      <c r="M14" s="28">
        <f t="shared" si="5"/>
        <v>0.93478260869565222</v>
      </c>
      <c r="N14" s="27">
        <f t="shared" si="6"/>
        <v>1.234522684310019</v>
      </c>
    </row>
    <row r="15" spans="1:14" s="22" customFormat="1" ht="12" x14ac:dyDescent="0.2">
      <c r="A15" s="16"/>
      <c r="B15" s="17" t="s">
        <v>231</v>
      </c>
      <c r="C15" s="18">
        <f>SUBTOTAL(9,C16:C23)</f>
        <v>2561</v>
      </c>
      <c r="D15" s="19">
        <f t="shared" ref="D15:H15" si="8">SUBTOTAL(9,D16:D23)</f>
        <v>1538</v>
      </c>
      <c r="E15" s="19">
        <v>1373</v>
      </c>
      <c r="F15" s="18">
        <f t="shared" si="8"/>
        <v>1359</v>
      </c>
      <c r="G15" s="18">
        <v>1239</v>
      </c>
      <c r="H15" s="19">
        <f t="shared" si="8"/>
        <v>1183</v>
      </c>
      <c r="I15" s="19">
        <v>1183</v>
      </c>
      <c r="J15" s="20">
        <f t="shared" si="2"/>
        <v>0.53611870363139402</v>
      </c>
      <c r="K15" s="21">
        <f t="shared" si="3"/>
        <v>0.90240349599417335</v>
      </c>
      <c r="L15" s="20">
        <f t="shared" si="4"/>
        <v>0.8616168973051711</v>
      </c>
      <c r="M15" s="21">
        <f t="shared" si="5"/>
        <v>0.95480225988700562</v>
      </c>
      <c r="N15" s="20">
        <f t="shared" si="6"/>
        <v>1.058065781133865</v>
      </c>
    </row>
    <row r="16" spans="1:14" s="35" customFormat="1" ht="12" x14ac:dyDescent="0.2">
      <c r="A16" s="29"/>
      <c r="B16" s="30" t="s">
        <v>18</v>
      </c>
      <c r="C16" s="31">
        <v>55</v>
      </c>
      <c r="D16" s="32">
        <v>30</v>
      </c>
      <c r="E16" s="32">
        <v>30</v>
      </c>
      <c r="F16" s="31">
        <v>30</v>
      </c>
      <c r="G16" s="31">
        <v>30</v>
      </c>
      <c r="H16" s="32">
        <v>27</v>
      </c>
      <c r="I16" s="32">
        <v>27</v>
      </c>
      <c r="J16" s="33">
        <f t="shared" si="2"/>
        <v>0.54545454545454541</v>
      </c>
      <c r="K16" s="34">
        <f t="shared" si="3"/>
        <v>1</v>
      </c>
      <c r="L16" s="33">
        <f t="shared" si="4"/>
        <v>0.9</v>
      </c>
      <c r="M16" s="34">
        <f t="shared" si="5"/>
        <v>0.9</v>
      </c>
      <c r="N16" s="33">
        <f t="shared" si="6"/>
        <v>0.9</v>
      </c>
    </row>
    <row r="17" spans="1:14" s="22" customFormat="1" ht="12" x14ac:dyDescent="0.2">
      <c r="A17" s="23"/>
      <c r="B17" s="24" t="s">
        <v>20</v>
      </c>
      <c r="C17" s="25">
        <v>391</v>
      </c>
      <c r="D17" s="26">
        <v>163</v>
      </c>
      <c r="E17" s="26">
        <v>139</v>
      </c>
      <c r="F17" s="25">
        <v>163</v>
      </c>
      <c r="G17" s="25">
        <v>139</v>
      </c>
      <c r="H17" s="26">
        <v>124</v>
      </c>
      <c r="I17" s="26">
        <v>124</v>
      </c>
      <c r="J17" s="27">
        <f t="shared" si="2"/>
        <v>0.35549872122762149</v>
      </c>
      <c r="K17" s="28">
        <f t="shared" si="3"/>
        <v>1</v>
      </c>
      <c r="L17" s="27">
        <f t="shared" si="4"/>
        <v>0.8920863309352518</v>
      </c>
      <c r="M17" s="28">
        <f t="shared" si="5"/>
        <v>0.8920863309352518</v>
      </c>
      <c r="N17" s="27">
        <f t="shared" si="6"/>
        <v>0.8920863309352518</v>
      </c>
    </row>
    <row r="18" spans="1:14" s="22" customFormat="1" ht="12" x14ac:dyDescent="0.2">
      <c r="A18" s="23"/>
      <c r="B18" s="24" t="s">
        <v>22</v>
      </c>
      <c r="C18" s="25">
        <v>215</v>
      </c>
      <c r="D18" s="26">
        <v>84</v>
      </c>
      <c r="E18" s="26">
        <v>83</v>
      </c>
      <c r="F18" s="25">
        <v>76</v>
      </c>
      <c r="G18" s="25">
        <v>76</v>
      </c>
      <c r="H18" s="26">
        <v>76</v>
      </c>
      <c r="I18" s="26">
        <v>76</v>
      </c>
      <c r="J18" s="27">
        <f t="shared" si="2"/>
        <v>0.38604651162790699</v>
      </c>
      <c r="K18" s="28">
        <f t="shared" si="3"/>
        <v>0.91566265060240959</v>
      </c>
      <c r="L18" s="27">
        <f t="shared" si="4"/>
        <v>0.91566265060240959</v>
      </c>
      <c r="M18" s="28">
        <f t="shared" si="5"/>
        <v>1</v>
      </c>
      <c r="N18" s="27">
        <f t="shared" si="6"/>
        <v>1.0921052631578947</v>
      </c>
    </row>
    <row r="19" spans="1:14" s="22" customFormat="1" ht="12" x14ac:dyDescent="0.2">
      <c r="A19" s="23"/>
      <c r="B19" s="24" t="s">
        <v>24</v>
      </c>
      <c r="C19" s="25">
        <v>550</v>
      </c>
      <c r="D19" s="26">
        <v>363</v>
      </c>
      <c r="E19" s="26">
        <v>308</v>
      </c>
      <c r="F19" s="25">
        <v>288</v>
      </c>
      <c r="G19" s="25">
        <v>246</v>
      </c>
      <c r="H19" s="26">
        <v>228</v>
      </c>
      <c r="I19" s="26">
        <v>228</v>
      </c>
      <c r="J19" s="27">
        <f t="shared" si="2"/>
        <v>0.56000000000000005</v>
      </c>
      <c r="K19" s="28">
        <f t="shared" si="3"/>
        <v>0.79870129870129869</v>
      </c>
      <c r="L19" s="27">
        <f t="shared" si="4"/>
        <v>0.74025974025974028</v>
      </c>
      <c r="M19" s="28">
        <f t="shared" si="5"/>
        <v>0.92682926829268297</v>
      </c>
      <c r="N19" s="27">
        <f t="shared" si="6"/>
        <v>1.1604203846916519</v>
      </c>
    </row>
    <row r="20" spans="1:14" s="22" customFormat="1" ht="12" x14ac:dyDescent="0.2">
      <c r="A20" s="23"/>
      <c r="B20" s="24" t="s">
        <v>26</v>
      </c>
      <c r="C20" s="25">
        <v>440</v>
      </c>
      <c r="D20" s="26">
        <v>338</v>
      </c>
      <c r="E20" s="26">
        <v>299</v>
      </c>
      <c r="F20" s="25">
        <v>305</v>
      </c>
      <c r="G20" s="25">
        <v>272</v>
      </c>
      <c r="H20" s="26">
        <v>262</v>
      </c>
      <c r="I20" s="26">
        <v>262</v>
      </c>
      <c r="J20" s="27">
        <f t="shared" si="2"/>
        <v>0.67954545454545456</v>
      </c>
      <c r="K20" s="28">
        <f t="shared" si="3"/>
        <v>0.90969899665551834</v>
      </c>
      <c r="L20" s="27">
        <f t="shared" si="4"/>
        <v>0.87625418060200666</v>
      </c>
      <c r="M20" s="28">
        <f t="shared" si="5"/>
        <v>0.96323529411764708</v>
      </c>
      <c r="N20" s="27">
        <f t="shared" si="6"/>
        <v>1.0588505622837372</v>
      </c>
    </row>
    <row r="21" spans="1:14" s="22" customFormat="1" ht="12" x14ac:dyDescent="0.2">
      <c r="A21" s="23"/>
      <c r="B21" s="24" t="s">
        <v>28</v>
      </c>
      <c r="C21" s="25">
        <v>160</v>
      </c>
      <c r="D21" s="26">
        <v>185</v>
      </c>
      <c r="E21" s="26">
        <v>185</v>
      </c>
      <c r="F21" s="25">
        <v>170</v>
      </c>
      <c r="G21" s="25">
        <v>170</v>
      </c>
      <c r="H21" s="26">
        <v>164</v>
      </c>
      <c r="I21" s="26">
        <v>164</v>
      </c>
      <c r="J21" s="27">
        <f t="shared" si="2"/>
        <v>1.15625</v>
      </c>
      <c r="K21" s="28">
        <f t="shared" si="3"/>
        <v>0.91891891891891897</v>
      </c>
      <c r="L21" s="27">
        <f t="shared" si="4"/>
        <v>0.88648648648648654</v>
      </c>
      <c r="M21" s="28">
        <f t="shared" si="5"/>
        <v>0.96470588235294119</v>
      </c>
      <c r="N21" s="27">
        <f t="shared" si="6"/>
        <v>1.049826989619377</v>
      </c>
    </row>
    <row r="22" spans="1:14" s="22" customFormat="1" ht="12" x14ac:dyDescent="0.2">
      <c r="A22" s="23"/>
      <c r="B22" s="24" t="s">
        <v>30</v>
      </c>
      <c r="C22" s="25">
        <v>580</v>
      </c>
      <c r="D22" s="26">
        <v>241</v>
      </c>
      <c r="E22" s="26">
        <v>227</v>
      </c>
      <c r="F22" s="25">
        <v>215</v>
      </c>
      <c r="G22" s="25">
        <v>203</v>
      </c>
      <c r="H22" s="26">
        <v>196</v>
      </c>
      <c r="I22" s="26">
        <v>196</v>
      </c>
      <c r="J22" s="27">
        <f t="shared" si="2"/>
        <v>0.39137931034482759</v>
      </c>
      <c r="K22" s="28">
        <f t="shared" si="3"/>
        <v>0.89427312775330392</v>
      </c>
      <c r="L22" s="27">
        <f t="shared" si="4"/>
        <v>0.86343612334801767</v>
      </c>
      <c r="M22" s="28">
        <f t="shared" si="5"/>
        <v>0.96551724137931039</v>
      </c>
      <c r="N22" s="27">
        <f t="shared" si="6"/>
        <v>1.0796670630202141</v>
      </c>
    </row>
    <row r="23" spans="1:14" s="22" customFormat="1" ht="12" x14ac:dyDescent="0.2">
      <c r="A23" s="23"/>
      <c r="B23" s="24" t="s">
        <v>32</v>
      </c>
      <c r="C23" s="25">
        <v>170</v>
      </c>
      <c r="D23" s="26">
        <v>134</v>
      </c>
      <c r="E23" s="26">
        <v>131</v>
      </c>
      <c r="F23" s="25">
        <v>112</v>
      </c>
      <c r="G23" s="25">
        <v>110</v>
      </c>
      <c r="H23" s="26">
        <v>106</v>
      </c>
      <c r="I23" s="26">
        <v>106</v>
      </c>
      <c r="J23" s="27">
        <f t="shared" si="2"/>
        <v>0.77058823529411768</v>
      </c>
      <c r="K23" s="28">
        <f t="shared" si="3"/>
        <v>0.83969465648854957</v>
      </c>
      <c r="L23" s="27">
        <f t="shared" si="4"/>
        <v>0.80916030534351147</v>
      </c>
      <c r="M23" s="28">
        <f t="shared" si="5"/>
        <v>0.96363636363636362</v>
      </c>
      <c r="N23" s="27">
        <f t="shared" si="6"/>
        <v>1.147603305785124</v>
      </c>
    </row>
    <row r="24" spans="1:14" s="22" customFormat="1" ht="12" x14ac:dyDescent="0.2">
      <c r="A24" s="16"/>
      <c r="B24" s="17" t="s">
        <v>233</v>
      </c>
      <c r="C24" s="18">
        <f>SUBTOTAL(9,C25:C33)</f>
        <v>2480</v>
      </c>
      <c r="D24" s="19">
        <f t="shared" ref="D24:H24" si="9">SUBTOTAL(9,D25:D33)</f>
        <v>1383</v>
      </c>
      <c r="E24" s="19">
        <v>1221</v>
      </c>
      <c r="F24" s="18">
        <f t="shared" si="9"/>
        <v>1077</v>
      </c>
      <c r="G24" s="18">
        <v>1035</v>
      </c>
      <c r="H24" s="19">
        <f t="shared" si="9"/>
        <v>1003</v>
      </c>
      <c r="I24" s="19">
        <v>1003</v>
      </c>
      <c r="J24" s="20">
        <f t="shared" si="2"/>
        <v>0.49233870967741933</v>
      </c>
      <c r="K24" s="21">
        <f t="shared" si="3"/>
        <v>0.84766584766584763</v>
      </c>
      <c r="L24" s="20">
        <f t="shared" si="4"/>
        <v>0.82145782145782142</v>
      </c>
      <c r="M24" s="21">
        <f t="shared" si="5"/>
        <v>0.96908212560386475</v>
      </c>
      <c r="N24" s="20">
        <f t="shared" si="6"/>
        <v>1.1432360148428202</v>
      </c>
    </row>
    <row r="25" spans="1:14" s="22" customFormat="1" ht="12" x14ac:dyDescent="0.2">
      <c r="A25" s="23"/>
      <c r="B25" s="24" t="s">
        <v>34</v>
      </c>
      <c r="C25" s="25">
        <v>380</v>
      </c>
      <c r="D25" s="26">
        <v>318</v>
      </c>
      <c r="E25" s="26">
        <v>318</v>
      </c>
      <c r="F25" s="25">
        <v>266</v>
      </c>
      <c r="G25" s="25">
        <v>266</v>
      </c>
      <c r="H25" s="26">
        <v>222</v>
      </c>
      <c r="I25" s="26">
        <v>222</v>
      </c>
      <c r="J25" s="27">
        <f t="shared" si="2"/>
        <v>0.83684210526315794</v>
      </c>
      <c r="K25" s="28">
        <f t="shared" si="3"/>
        <v>0.83647798742138368</v>
      </c>
      <c r="L25" s="27">
        <f t="shared" si="4"/>
        <v>0.69811320754716977</v>
      </c>
      <c r="M25" s="28">
        <f t="shared" si="5"/>
        <v>0.83458646616541354</v>
      </c>
      <c r="N25" s="27">
        <f t="shared" si="6"/>
        <v>0.99773870767143436</v>
      </c>
    </row>
    <row r="26" spans="1:14" s="22" customFormat="1" ht="12" x14ac:dyDescent="0.2">
      <c r="A26" s="23"/>
      <c r="B26" s="24" t="s">
        <v>36</v>
      </c>
      <c r="C26" s="25">
        <v>400</v>
      </c>
      <c r="D26" s="26">
        <v>276</v>
      </c>
      <c r="E26" s="26">
        <v>276</v>
      </c>
      <c r="F26" s="25">
        <v>203</v>
      </c>
      <c r="G26" s="25">
        <v>203</v>
      </c>
      <c r="H26" s="26">
        <v>200</v>
      </c>
      <c r="I26" s="26">
        <v>200</v>
      </c>
      <c r="J26" s="27">
        <f t="shared" si="2"/>
        <v>0.69</v>
      </c>
      <c r="K26" s="28">
        <f t="shared" si="3"/>
        <v>0.73550724637681164</v>
      </c>
      <c r="L26" s="27">
        <f t="shared" si="4"/>
        <v>0.72463768115942029</v>
      </c>
      <c r="M26" s="28">
        <f t="shared" si="5"/>
        <v>0.98522167487684731</v>
      </c>
      <c r="N26" s="27">
        <f t="shared" si="6"/>
        <v>1.3395132131330534</v>
      </c>
    </row>
    <row r="27" spans="1:14" s="22" customFormat="1" ht="12" x14ac:dyDescent="0.2">
      <c r="A27" s="23"/>
      <c r="B27" s="24" t="s">
        <v>38</v>
      </c>
      <c r="C27" s="25">
        <v>710</v>
      </c>
      <c r="D27" s="26">
        <v>297</v>
      </c>
      <c r="E27" s="26">
        <v>296</v>
      </c>
      <c r="F27" s="25">
        <v>204</v>
      </c>
      <c r="G27" s="25">
        <v>204</v>
      </c>
      <c r="H27" s="26">
        <v>200</v>
      </c>
      <c r="I27" s="26">
        <v>200</v>
      </c>
      <c r="J27" s="27">
        <f t="shared" si="2"/>
        <v>0.41690140845070423</v>
      </c>
      <c r="K27" s="28">
        <f t="shared" si="3"/>
        <v>0.68918918918918914</v>
      </c>
      <c r="L27" s="27">
        <f t="shared" si="4"/>
        <v>0.67567567567567566</v>
      </c>
      <c r="M27" s="28">
        <f t="shared" si="5"/>
        <v>0.98039215686274506</v>
      </c>
      <c r="N27" s="27">
        <f t="shared" si="6"/>
        <v>1.4225297962322183</v>
      </c>
    </row>
    <row r="28" spans="1:14" s="22" customFormat="1" ht="12" x14ac:dyDescent="0.2">
      <c r="A28" s="23"/>
      <c r="B28" s="24" t="s">
        <v>40</v>
      </c>
      <c r="C28" s="25">
        <v>480</v>
      </c>
      <c r="D28" s="26">
        <v>269</v>
      </c>
      <c r="E28" s="26">
        <v>269</v>
      </c>
      <c r="F28" s="25">
        <v>209</v>
      </c>
      <c r="G28" s="25">
        <v>209</v>
      </c>
      <c r="H28" s="26">
        <v>199</v>
      </c>
      <c r="I28" s="26">
        <v>199</v>
      </c>
      <c r="J28" s="27">
        <f t="shared" si="2"/>
        <v>0.56041666666666667</v>
      </c>
      <c r="K28" s="28">
        <f t="shared" si="3"/>
        <v>0.77695167286245348</v>
      </c>
      <c r="L28" s="27">
        <f t="shared" si="4"/>
        <v>0.7397769516728625</v>
      </c>
      <c r="M28" s="28">
        <f t="shared" si="5"/>
        <v>0.95215311004784686</v>
      </c>
      <c r="N28" s="27">
        <f t="shared" si="6"/>
        <v>1.2254985004922048</v>
      </c>
    </row>
    <row r="29" spans="1:14" s="22" customFormat="1" ht="12" x14ac:dyDescent="0.2">
      <c r="A29" s="23"/>
      <c r="B29" s="24" t="s">
        <v>42</v>
      </c>
      <c r="C29" s="25">
        <v>330</v>
      </c>
      <c r="D29" s="26">
        <f>SUBTOTAL(9,D30:D31)</f>
        <v>110</v>
      </c>
      <c r="E29" s="26">
        <v>110</v>
      </c>
      <c r="F29" s="25">
        <f t="shared" ref="F29:H29" si="10">SUBTOTAL(9,F30:F31)</f>
        <v>87</v>
      </c>
      <c r="G29" s="25">
        <v>87</v>
      </c>
      <c r="H29" s="26">
        <f t="shared" si="10"/>
        <v>86</v>
      </c>
      <c r="I29" s="26">
        <v>86</v>
      </c>
      <c r="J29" s="27">
        <f t="shared" si="2"/>
        <v>0.33333333333333331</v>
      </c>
      <c r="K29" s="28">
        <f t="shared" si="3"/>
        <v>0.79090909090909089</v>
      </c>
      <c r="L29" s="27">
        <f t="shared" si="4"/>
        <v>0.78181818181818186</v>
      </c>
      <c r="M29" s="28">
        <f t="shared" si="5"/>
        <v>0.9885057471264368</v>
      </c>
      <c r="N29" s="27">
        <f t="shared" si="6"/>
        <v>1.2498348526885983</v>
      </c>
    </row>
    <row r="30" spans="1:14" s="42" customFormat="1" ht="12" x14ac:dyDescent="0.2">
      <c r="A30" s="36"/>
      <c r="B30" s="37" t="s">
        <v>42</v>
      </c>
      <c r="C30" s="38"/>
      <c r="D30" s="39">
        <v>98</v>
      </c>
      <c r="E30" s="39">
        <v>98</v>
      </c>
      <c r="F30" s="38">
        <v>75</v>
      </c>
      <c r="G30" s="38">
        <v>75</v>
      </c>
      <c r="H30" s="39">
        <v>75</v>
      </c>
      <c r="I30" s="39">
        <v>75</v>
      </c>
      <c r="J30" s="40"/>
      <c r="K30" s="41">
        <f t="shared" si="3"/>
        <v>0.76530612244897955</v>
      </c>
      <c r="L30" s="40">
        <f t="shared" si="4"/>
        <v>0.76530612244897955</v>
      </c>
      <c r="M30" s="41">
        <f t="shared" si="5"/>
        <v>1</v>
      </c>
      <c r="N30" s="40">
        <f t="shared" si="6"/>
        <v>1.3066666666666666</v>
      </c>
    </row>
    <row r="31" spans="1:14" s="42" customFormat="1" ht="12" x14ac:dyDescent="0.2">
      <c r="A31" s="36"/>
      <c r="B31" s="37" t="s">
        <v>44</v>
      </c>
      <c r="C31" s="38"/>
      <c r="D31" s="39">
        <v>12</v>
      </c>
      <c r="E31" s="39">
        <v>12</v>
      </c>
      <c r="F31" s="38">
        <v>12</v>
      </c>
      <c r="G31" s="38">
        <v>12</v>
      </c>
      <c r="H31" s="39">
        <v>11</v>
      </c>
      <c r="I31" s="39">
        <v>11</v>
      </c>
      <c r="J31" s="40"/>
      <c r="K31" s="41">
        <f t="shared" si="3"/>
        <v>1</v>
      </c>
      <c r="L31" s="40">
        <f t="shared" si="4"/>
        <v>0.91666666666666663</v>
      </c>
      <c r="M31" s="41">
        <f t="shared" si="5"/>
        <v>0.91666666666666663</v>
      </c>
      <c r="N31" s="40">
        <f t="shared" si="6"/>
        <v>0.91666666666666663</v>
      </c>
    </row>
    <row r="32" spans="1:14" s="22" customFormat="1" ht="12" x14ac:dyDescent="0.2">
      <c r="A32" s="23"/>
      <c r="B32" s="24" t="s">
        <v>45</v>
      </c>
      <c r="C32" s="25">
        <v>140</v>
      </c>
      <c r="D32" s="26">
        <v>81</v>
      </c>
      <c r="E32" s="26">
        <v>81</v>
      </c>
      <c r="F32" s="25">
        <v>76</v>
      </c>
      <c r="G32" s="25">
        <v>76</v>
      </c>
      <c r="H32" s="26">
        <v>65</v>
      </c>
      <c r="I32" s="26">
        <v>65</v>
      </c>
      <c r="J32" s="27">
        <f t="shared" si="2"/>
        <v>0.57857142857142863</v>
      </c>
      <c r="K32" s="28">
        <f t="shared" si="3"/>
        <v>0.93827160493827155</v>
      </c>
      <c r="L32" s="27">
        <f t="shared" si="4"/>
        <v>0.80246913580246915</v>
      </c>
      <c r="M32" s="28">
        <f t="shared" si="5"/>
        <v>0.85526315789473684</v>
      </c>
      <c r="N32" s="27">
        <f t="shared" si="6"/>
        <v>0.91153047091412753</v>
      </c>
    </row>
    <row r="33" spans="1:14" s="22" customFormat="1" ht="12" x14ac:dyDescent="0.2">
      <c r="A33" s="23"/>
      <c r="B33" s="24" t="s">
        <v>47</v>
      </c>
      <c r="C33" s="25">
        <v>40</v>
      </c>
      <c r="D33" s="26">
        <v>32</v>
      </c>
      <c r="E33" s="26">
        <v>32</v>
      </c>
      <c r="F33" s="25">
        <v>32</v>
      </c>
      <c r="G33" s="25">
        <v>32</v>
      </c>
      <c r="H33" s="26">
        <v>31</v>
      </c>
      <c r="I33" s="26">
        <v>31</v>
      </c>
      <c r="J33" s="27">
        <f t="shared" si="2"/>
        <v>0.8</v>
      </c>
      <c r="K33" s="28">
        <f t="shared" si="3"/>
        <v>1</v>
      </c>
      <c r="L33" s="27">
        <f t="shared" si="4"/>
        <v>0.96875</v>
      </c>
      <c r="M33" s="28">
        <f t="shared" si="5"/>
        <v>0.96875</v>
      </c>
      <c r="N33" s="27">
        <f t="shared" si="6"/>
        <v>0.96875</v>
      </c>
    </row>
    <row r="34" spans="1:14" s="22" customFormat="1" ht="12" x14ac:dyDescent="0.2">
      <c r="A34" s="16"/>
      <c r="B34" s="17" t="s">
        <v>235</v>
      </c>
      <c r="C34" s="18">
        <f>SUBTOTAL(9,C35:C40)</f>
        <v>1310</v>
      </c>
      <c r="D34" s="19">
        <f t="shared" ref="D34:H34" si="11">SUBTOTAL(9,D35:D40)</f>
        <v>680</v>
      </c>
      <c r="E34" s="19">
        <v>670</v>
      </c>
      <c r="F34" s="18">
        <f t="shared" si="11"/>
        <v>649</v>
      </c>
      <c r="G34" s="18">
        <v>640</v>
      </c>
      <c r="H34" s="19">
        <f t="shared" si="11"/>
        <v>614</v>
      </c>
      <c r="I34" s="19">
        <v>614</v>
      </c>
      <c r="J34" s="20">
        <f t="shared" si="2"/>
        <v>0.51145038167938928</v>
      </c>
      <c r="K34" s="21">
        <f t="shared" si="3"/>
        <v>0.95522388059701491</v>
      </c>
      <c r="L34" s="20">
        <f t="shared" si="4"/>
        <v>0.91641791044776122</v>
      </c>
      <c r="M34" s="21">
        <f t="shared" si="5"/>
        <v>0.95937499999999998</v>
      </c>
      <c r="N34" s="20">
        <f t="shared" si="6"/>
        <v>1.004345703125</v>
      </c>
    </row>
    <row r="35" spans="1:14" s="22" customFormat="1" ht="12" x14ac:dyDescent="0.2">
      <c r="A35" s="23"/>
      <c r="B35" s="24" t="s">
        <v>49</v>
      </c>
      <c r="C35" s="25">
        <v>265</v>
      </c>
      <c r="D35" s="26">
        <v>171</v>
      </c>
      <c r="E35" s="26">
        <v>171</v>
      </c>
      <c r="F35" s="25">
        <v>169</v>
      </c>
      <c r="G35" s="25">
        <v>169</v>
      </c>
      <c r="H35" s="26">
        <v>159</v>
      </c>
      <c r="I35" s="26">
        <v>159</v>
      </c>
      <c r="J35" s="27">
        <f t="shared" si="2"/>
        <v>0.6452830188679245</v>
      </c>
      <c r="K35" s="28">
        <f t="shared" si="3"/>
        <v>0.98830409356725146</v>
      </c>
      <c r="L35" s="27">
        <f t="shared" si="4"/>
        <v>0.92982456140350878</v>
      </c>
      <c r="M35" s="28">
        <f t="shared" si="5"/>
        <v>0.94082840236686394</v>
      </c>
      <c r="N35" s="27">
        <f t="shared" si="6"/>
        <v>0.95196246630019965</v>
      </c>
    </row>
    <row r="36" spans="1:14" s="22" customFormat="1" ht="12" x14ac:dyDescent="0.2">
      <c r="A36" s="23"/>
      <c r="B36" s="24" t="s">
        <v>51</v>
      </c>
      <c r="C36" s="25">
        <v>480</v>
      </c>
      <c r="D36" s="26">
        <v>220</v>
      </c>
      <c r="E36" s="26">
        <v>220</v>
      </c>
      <c r="F36" s="25">
        <v>205</v>
      </c>
      <c r="G36" s="25">
        <v>205</v>
      </c>
      <c r="H36" s="26">
        <v>194</v>
      </c>
      <c r="I36" s="26">
        <v>194</v>
      </c>
      <c r="J36" s="27">
        <f t="shared" si="2"/>
        <v>0.45833333333333331</v>
      </c>
      <c r="K36" s="28">
        <f t="shared" si="3"/>
        <v>0.93181818181818177</v>
      </c>
      <c r="L36" s="27">
        <f t="shared" si="4"/>
        <v>0.88181818181818183</v>
      </c>
      <c r="M36" s="28">
        <f t="shared" si="5"/>
        <v>0.9463414634146341</v>
      </c>
      <c r="N36" s="27">
        <f t="shared" si="6"/>
        <v>1.0155859607376561</v>
      </c>
    </row>
    <row r="37" spans="1:14" s="22" customFormat="1" ht="12" x14ac:dyDescent="0.2">
      <c r="A37" s="23"/>
      <c r="B37" s="24" t="s">
        <v>53</v>
      </c>
      <c r="C37" s="25">
        <v>180</v>
      </c>
      <c r="D37" s="26">
        <v>112</v>
      </c>
      <c r="E37" s="26">
        <v>112</v>
      </c>
      <c r="F37" s="25">
        <v>110</v>
      </c>
      <c r="G37" s="25">
        <v>110</v>
      </c>
      <c r="H37" s="26">
        <v>105</v>
      </c>
      <c r="I37" s="26">
        <v>105</v>
      </c>
      <c r="J37" s="27">
        <f t="shared" si="2"/>
        <v>0.62222222222222223</v>
      </c>
      <c r="K37" s="28">
        <f t="shared" si="3"/>
        <v>0.9821428571428571</v>
      </c>
      <c r="L37" s="27">
        <f t="shared" si="4"/>
        <v>0.9375</v>
      </c>
      <c r="M37" s="28">
        <f t="shared" si="5"/>
        <v>0.95454545454545459</v>
      </c>
      <c r="N37" s="27">
        <f t="shared" si="6"/>
        <v>0.97190082644628095</v>
      </c>
    </row>
    <row r="38" spans="1:14" s="22" customFormat="1" ht="12" x14ac:dyDescent="0.2">
      <c r="A38" s="23"/>
      <c r="B38" s="24" t="s">
        <v>55</v>
      </c>
      <c r="C38" s="25">
        <v>140</v>
      </c>
      <c r="D38" s="26">
        <v>67</v>
      </c>
      <c r="E38" s="26">
        <v>67</v>
      </c>
      <c r="F38" s="25">
        <v>64</v>
      </c>
      <c r="G38" s="25">
        <v>64</v>
      </c>
      <c r="H38" s="26">
        <v>62</v>
      </c>
      <c r="I38" s="26">
        <v>62</v>
      </c>
      <c r="J38" s="27">
        <f t="shared" si="2"/>
        <v>0.47857142857142859</v>
      </c>
      <c r="K38" s="28">
        <f t="shared" si="3"/>
        <v>0.95522388059701491</v>
      </c>
      <c r="L38" s="27">
        <f t="shared" si="4"/>
        <v>0.92537313432835822</v>
      </c>
      <c r="M38" s="28">
        <f t="shared" si="5"/>
        <v>0.96875</v>
      </c>
      <c r="N38" s="27">
        <f t="shared" si="6"/>
        <v>1.01416015625</v>
      </c>
    </row>
    <row r="39" spans="1:14" s="22" customFormat="1" ht="12" x14ac:dyDescent="0.2">
      <c r="A39" s="23"/>
      <c r="B39" s="24" t="s">
        <v>57</v>
      </c>
      <c r="C39" s="25">
        <v>155</v>
      </c>
      <c r="D39" s="26">
        <v>72</v>
      </c>
      <c r="E39" s="26">
        <v>72</v>
      </c>
      <c r="F39" s="25">
        <v>63</v>
      </c>
      <c r="G39" s="25">
        <v>63</v>
      </c>
      <c r="H39" s="26">
        <v>57</v>
      </c>
      <c r="I39" s="26">
        <v>57</v>
      </c>
      <c r="J39" s="27">
        <f t="shared" si="2"/>
        <v>0.46451612903225808</v>
      </c>
      <c r="K39" s="28">
        <f t="shared" si="3"/>
        <v>0.875</v>
      </c>
      <c r="L39" s="27">
        <f t="shared" si="4"/>
        <v>0.79166666666666663</v>
      </c>
      <c r="M39" s="28">
        <f t="shared" si="5"/>
        <v>0.90476190476190477</v>
      </c>
      <c r="N39" s="27">
        <f t="shared" si="6"/>
        <v>1.0340136054421769</v>
      </c>
    </row>
    <row r="40" spans="1:14" s="22" customFormat="1" ht="12" x14ac:dyDescent="0.2">
      <c r="A40" s="23"/>
      <c r="B40" s="24" t="s">
        <v>59</v>
      </c>
      <c r="C40" s="25">
        <v>90</v>
      </c>
      <c r="D40" s="26">
        <v>38</v>
      </c>
      <c r="E40" s="26">
        <v>38</v>
      </c>
      <c r="F40" s="25">
        <v>38</v>
      </c>
      <c r="G40" s="25">
        <v>38</v>
      </c>
      <c r="H40" s="26">
        <v>37</v>
      </c>
      <c r="I40" s="26">
        <v>37</v>
      </c>
      <c r="J40" s="27">
        <f t="shared" si="2"/>
        <v>0.42222222222222222</v>
      </c>
      <c r="K40" s="28">
        <f t="shared" si="3"/>
        <v>1</v>
      </c>
      <c r="L40" s="27">
        <f t="shared" si="4"/>
        <v>0.97368421052631582</v>
      </c>
      <c r="M40" s="28">
        <f t="shared" si="5"/>
        <v>0.97368421052631582</v>
      </c>
      <c r="N40" s="27">
        <f t="shared" si="6"/>
        <v>0.97368421052631582</v>
      </c>
    </row>
    <row r="41" spans="1:14" s="22" customFormat="1" ht="12" x14ac:dyDescent="0.2">
      <c r="A41" s="16"/>
      <c r="B41" s="17" t="s">
        <v>237</v>
      </c>
      <c r="C41" s="18">
        <f>SUBTOTAL(9,C42:C46)</f>
        <v>588</v>
      </c>
      <c r="D41" s="19">
        <f t="shared" ref="D41:H41" si="12">SUBTOTAL(9,D42:D46)</f>
        <v>281</v>
      </c>
      <c r="E41" s="19">
        <v>275</v>
      </c>
      <c r="F41" s="18">
        <f t="shared" si="12"/>
        <v>273</v>
      </c>
      <c r="G41" s="18">
        <v>270</v>
      </c>
      <c r="H41" s="19">
        <f t="shared" si="12"/>
        <v>254</v>
      </c>
      <c r="I41" s="19">
        <v>254</v>
      </c>
      <c r="J41" s="20">
        <f t="shared" si="2"/>
        <v>0.46768707482993199</v>
      </c>
      <c r="K41" s="21">
        <f t="shared" si="3"/>
        <v>0.98181818181818181</v>
      </c>
      <c r="L41" s="20">
        <f t="shared" si="4"/>
        <v>0.92363636363636359</v>
      </c>
      <c r="M41" s="21">
        <f t="shared" si="5"/>
        <v>0.94074074074074077</v>
      </c>
      <c r="N41" s="20">
        <f t="shared" si="6"/>
        <v>0.95816186556927307</v>
      </c>
    </row>
    <row r="42" spans="1:14" s="35" customFormat="1" ht="12" x14ac:dyDescent="0.2">
      <c r="A42" s="29"/>
      <c r="B42" s="30" t="s">
        <v>61</v>
      </c>
      <c r="C42" s="31">
        <v>45</v>
      </c>
      <c r="D42" s="32">
        <v>13</v>
      </c>
      <c r="E42" s="32">
        <v>13</v>
      </c>
      <c r="F42" s="31">
        <v>13</v>
      </c>
      <c r="G42" s="31">
        <v>13</v>
      </c>
      <c r="H42" s="32">
        <v>13</v>
      </c>
      <c r="I42" s="32">
        <v>13</v>
      </c>
      <c r="J42" s="33">
        <f t="shared" si="2"/>
        <v>0.28888888888888886</v>
      </c>
      <c r="K42" s="34">
        <f t="shared" si="3"/>
        <v>1</v>
      </c>
      <c r="L42" s="33">
        <f t="shared" si="4"/>
        <v>1</v>
      </c>
      <c r="M42" s="34">
        <f t="shared" si="5"/>
        <v>1</v>
      </c>
      <c r="N42" s="33">
        <f t="shared" si="6"/>
        <v>1</v>
      </c>
    </row>
    <row r="43" spans="1:14" s="22" customFormat="1" ht="12" x14ac:dyDescent="0.2">
      <c r="A43" s="23"/>
      <c r="B43" s="24" t="s">
        <v>63</v>
      </c>
      <c r="C43" s="25">
        <v>180</v>
      </c>
      <c r="D43" s="26">
        <v>92</v>
      </c>
      <c r="E43" s="26">
        <v>87</v>
      </c>
      <c r="F43" s="25">
        <v>86</v>
      </c>
      <c r="G43" s="25">
        <v>84</v>
      </c>
      <c r="H43" s="26">
        <v>78</v>
      </c>
      <c r="I43" s="26">
        <v>78</v>
      </c>
      <c r="J43" s="27">
        <f t="shared" si="2"/>
        <v>0.48333333333333334</v>
      </c>
      <c r="K43" s="28">
        <f t="shared" si="3"/>
        <v>0.96551724137931039</v>
      </c>
      <c r="L43" s="27">
        <f t="shared" si="4"/>
        <v>0.89655172413793105</v>
      </c>
      <c r="M43" s="28">
        <f t="shared" si="5"/>
        <v>0.9285714285714286</v>
      </c>
      <c r="N43" s="27">
        <f t="shared" si="6"/>
        <v>0.96173469387755117</v>
      </c>
    </row>
    <row r="44" spans="1:14" s="22" customFormat="1" ht="12" x14ac:dyDescent="0.2">
      <c r="A44" s="23"/>
      <c r="B44" s="24" t="s">
        <v>65</v>
      </c>
      <c r="C44" s="25">
        <v>263</v>
      </c>
      <c r="D44" s="26">
        <v>114</v>
      </c>
      <c r="E44" s="26">
        <v>113</v>
      </c>
      <c r="F44" s="25">
        <v>112</v>
      </c>
      <c r="G44" s="25">
        <v>111</v>
      </c>
      <c r="H44" s="26">
        <v>103</v>
      </c>
      <c r="I44" s="26">
        <v>103</v>
      </c>
      <c r="J44" s="27">
        <f t="shared" si="2"/>
        <v>0.42965779467680609</v>
      </c>
      <c r="K44" s="28">
        <f t="shared" si="3"/>
        <v>0.98230088495575218</v>
      </c>
      <c r="L44" s="27">
        <f t="shared" si="4"/>
        <v>0.91150442477876104</v>
      </c>
      <c r="M44" s="28">
        <f t="shared" si="5"/>
        <v>0.92792792792792789</v>
      </c>
      <c r="N44" s="27">
        <f t="shared" si="6"/>
        <v>0.94464735005275546</v>
      </c>
    </row>
    <row r="45" spans="1:14" s="22" customFormat="1" ht="12" x14ac:dyDescent="0.2">
      <c r="A45" s="23"/>
      <c r="B45" s="24" t="s">
        <v>67</v>
      </c>
      <c r="C45" s="25">
        <v>60</v>
      </c>
      <c r="D45" s="26">
        <v>42</v>
      </c>
      <c r="E45" s="26">
        <v>42</v>
      </c>
      <c r="F45" s="25">
        <v>42</v>
      </c>
      <c r="G45" s="25">
        <v>42</v>
      </c>
      <c r="H45" s="26">
        <v>40</v>
      </c>
      <c r="I45" s="26">
        <v>40</v>
      </c>
      <c r="J45" s="27">
        <f t="shared" si="2"/>
        <v>0.7</v>
      </c>
      <c r="K45" s="28">
        <f t="shared" si="3"/>
        <v>1</v>
      </c>
      <c r="L45" s="27">
        <f t="shared" si="4"/>
        <v>0.95238095238095233</v>
      </c>
      <c r="M45" s="28">
        <f t="shared" si="5"/>
        <v>0.95238095238095233</v>
      </c>
      <c r="N45" s="27">
        <f t="shared" si="6"/>
        <v>0.95238095238095233</v>
      </c>
    </row>
    <row r="46" spans="1:14" s="22" customFormat="1" ht="12" x14ac:dyDescent="0.2">
      <c r="A46" s="23"/>
      <c r="B46" s="24" t="s">
        <v>69</v>
      </c>
      <c r="C46" s="25">
        <v>40</v>
      </c>
      <c r="D46" s="26">
        <v>20</v>
      </c>
      <c r="E46" s="26">
        <v>20</v>
      </c>
      <c r="F46" s="25">
        <v>20</v>
      </c>
      <c r="G46" s="25">
        <v>20</v>
      </c>
      <c r="H46" s="26">
        <v>20</v>
      </c>
      <c r="I46" s="26">
        <v>20</v>
      </c>
      <c r="J46" s="27">
        <f t="shared" si="2"/>
        <v>0.5</v>
      </c>
      <c r="K46" s="28">
        <f t="shared" si="3"/>
        <v>1</v>
      </c>
      <c r="L46" s="27">
        <f t="shared" si="4"/>
        <v>1</v>
      </c>
      <c r="M46" s="28">
        <f t="shared" si="5"/>
        <v>1</v>
      </c>
      <c r="N46" s="27">
        <f t="shared" si="6"/>
        <v>1</v>
      </c>
    </row>
    <row r="47" spans="1:14" s="22" customFormat="1" ht="12" x14ac:dyDescent="0.2">
      <c r="A47" s="16"/>
      <c r="B47" s="17" t="s">
        <v>71</v>
      </c>
      <c r="C47" s="18">
        <v>133</v>
      </c>
      <c r="D47" s="19">
        <v>96</v>
      </c>
      <c r="E47" s="19">
        <v>93</v>
      </c>
      <c r="F47" s="18">
        <v>79</v>
      </c>
      <c r="G47" s="18">
        <v>77</v>
      </c>
      <c r="H47" s="19">
        <v>71</v>
      </c>
      <c r="I47" s="19">
        <v>71</v>
      </c>
      <c r="J47" s="20">
        <f t="shared" si="2"/>
        <v>0.6992481203007519</v>
      </c>
      <c r="K47" s="21">
        <f t="shared" si="3"/>
        <v>0.82795698924731187</v>
      </c>
      <c r="L47" s="20">
        <f t="shared" si="4"/>
        <v>0.76344086021505375</v>
      </c>
      <c r="M47" s="21">
        <f t="shared" si="5"/>
        <v>0.92207792207792205</v>
      </c>
      <c r="N47" s="20">
        <f t="shared" si="6"/>
        <v>1.113678529262945</v>
      </c>
    </row>
    <row r="48" spans="1:14" s="22" customFormat="1" ht="12" x14ac:dyDescent="0.2">
      <c r="A48" s="16"/>
      <c r="B48" s="17" t="s">
        <v>239</v>
      </c>
      <c r="C48" s="18">
        <f>SUBTOTAL(9,C49:C52)</f>
        <v>193</v>
      </c>
      <c r="D48" s="19">
        <f t="shared" ref="D48:H48" si="13">SUBTOTAL(9,D49:D52)</f>
        <v>157</v>
      </c>
      <c r="E48" s="19">
        <v>148</v>
      </c>
      <c r="F48" s="18">
        <f t="shared" si="13"/>
        <v>117</v>
      </c>
      <c r="G48" s="18">
        <v>115</v>
      </c>
      <c r="H48" s="19">
        <f t="shared" si="13"/>
        <v>110</v>
      </c>
      <c r="I48" s="19">
        <v>110</v>
      </c>
      <c r="J48" s="20">
        <f t="shared" si="2"/>
        <v>0.76683937823834192</v>
      </c>
      <c r="K48" s="21">
        <f t="shared" si="3"/>
        <v>0.77702702702702697</v>
      </c>
      <c r="L48" s="20">
        <f t="shared" si="4"/>
        <v>0.7432432432432432</v>
      </c>
      <c r="M48" s="21">
        <f t="shared" si="5"/>
        <v>0.95652173913043481</v>
      </c>
      <c r="N48" s="20">
        <f t="shared" si="6"/>
        <v>1.2310018903591682</v>
      </c>
    </row>
    <row r="49" spans="1:14" s="35" customFormat="1" ht="12" x14ac:dyDescent="0.2">
      <c r="A49" s="29"/>
      <c r="B49" s="30" t="s">
        <v>73</v>
      </c>
      <c r="C49" s="31">
        <v>25</v>
      </c>
      <c r="D49" s="32">
        <v>13</v>
      </c>
      <c r="E49" s="32">
        <v>12</v>
      </c>
      <c r="F49" s="31">
        <v>10</v>
      </c>
      <c r="G49" s="31">
        <v>9</v>
      </c>
      <c r="H49" s="32">
        <v>8</v>
      </c>
      <c r="I49" s="32">
        <v>8</v>
      </c>
      <c r="J49" s="33">
        <f t="shared" si="2"/>
        <v>0.48</v>
      </c>
      <c r="K49" s="34">
        <f t="shared" si="3"/>
        <v>0.75</v>
      </c>
      <c r="L49" s="33">
        <f t="shared" si="4"/>
        <v>0.66666666666666663</v>
      </c>
      <c r="M49" s="34">
        <f t="shared" si="5"/>
        <v>0.88888888888888884</v>
      </c>
      <c r="N49" s="33">
        <f t="shared" si="6"/>
        <v>1.1851851851851851</v>
      </c>
    </row>
    <row r="50" spans="1:14" s="22" customFormat="1" ht="12" x14ac:dyDescent="0.2">
      <c r="A50" s="23"/>
      <c r="B50" s="24" t="s">
        <v>74</v>
      </c>
      <c r="C50" s="25">
        <v>45</v>
      </c>
      <c r="D50" s="26">
        <v>43</v>
      </c>
      <c r="E50" s="26">
        <v>38</v>
      </c>
      <c r="F50" s="25">
        <v>31</v>
      </c>
      <c r="G50" s="25">
        <v>30</v>
      </c>
      <c r="H50" s="26">
        <v>30</v>
      </c>
      <c r="I50" s="26">
        <v>30</v>
      </c>
      <c r="J50" s="27">
        <f t="shared" si="2"/>
        <v>0.84444444444444444</v>
      </c>
      <c r="K50" s="28">
        <f t="shared" si="3"/>
        <v>0.78947368421052633</v>
      </c>
      <c r="L50" s="27">
        <f t="shared" si="4"/>
        <v>0.78947368421052633</v>
      </c>
      <c r="M50" s="28">
        <f t="shared" si="5"/>
        <v>1</v>
      </c>
      <c r="N50" s="27">
        <f t="shared" si="6"/>
        <v>1.2666666666666666</v>
      </c>
    </row>
    <row r="51" spans="1:14" s="22" customFormat="1" ht="12" x14ac:dyDescent="0.2">
      <c r="A51" s="23"/>
      <c r="B51" s="24" t="s">
        <v>76</v>
      </c>
      <c r="C51" s="25">
        <v>70</v>
      </c>
      <c r="D51" s="26">
        <v>53</v>
      </c>
      <c r="E51" s="26">
        <v>52</v>
      </c>
      <c r="F51" s="25">
        <v>39</v>
      </c>
      <c r="G51" s="25">
        <v>39</v>
      </c>
      <c r="H51" s="26">
        <v>38</v>
      </c>
      <c r="I51" s="26">
        <v>38</v>
      </c>
      <c r="J51" s="27">
        <f t="shared" si="2"/>
        <v>0.74285714285714288</v>
      </c>
      <c r="K51" s="28">
        <f t="shared" si="3"/>
        <v>0.75</v>
      </c>
      <c r="L51" s="27">
        <f t="shared" si="4"/>
        <v>0.73076923076923073</v>
      </c>
      <c r="M51" s="28">
        <f t="shared" si="5"/>
        <v>0.97435897435897434</v>
      </c>
      <c r="N51" s="27">
        <f t="shared" si="6"/>
        <v>1.299145299145299</v>
      </c>
    </row>
    <row r="52" spans="1:14" s="22" customFormat="1" ht="12" x14ac:dyDescent="0.2">
      <c r="A52" s="23"/>
      <c r="B52" s="24" t="s">
        <v>78</v>
      </c>
      <c r="C52" s="25">
        <v>53</v>
      </c>
      <c r="D52" s="26">
        <v>48</v>
      </c>
      <c r="E52" s="26">
        <v>47</v>
      </c>
      <c r="F52" s="25">
        <v>37</v>
      </c>
      <c r="G52" s="25">
        <v>37</v>
      </c>
      <c r="H52" s="26">
        <v>34</v>
      </c>
      <c r="I52" s="26">
        <v>34</v>
      </c>
      <c r="J52" s="27">
        <f t="shared" si="2"/>
        <v>0.8867924528301887</v>
      </c>
      <c r="K52" s="28">
        <f t="shared" si="3"/>
        <v>0.78723404255319152</v>
      </c>
      <c r="L52" s="27">
        <f t="shared" si="4"/>
        <v>0.72340425531914898</v>
      </c>
      <c r="M52" s="28">
        <f t="shared" si="5"/>
        <v>0.91891891891891897</v>
      </c>
      <c r="N52" s="27">
        <f t="shared" si="6"/>
        <v>1.1672753834915996</v>
      </c>
    </row>
    <row r="53" spans="1:14" s="22" customFormat="1" ht="12" x14ac:dyDescent="0.2">
      <c r="A53" s="16"/>
      <c r="B53" s="17" t="s">
        <v>80</v>
      </c>
      <c r="C53" s="18">
        <v>100</v>
      </c>
      <c r="D53" s="19">
        <v>54</v>
      </c>
      <c r="E53" s="19">
        <v>54</v>
      </c>
      <c r="F53" s="18">
        <v>53</v>
      </c>
      <c r="G53" s="18">
        <v>53</v>
      </c>
      <c r="H53" s="19">
        <v>47</v>
      </c>
      <c r="I53" s="19">
        <v>47</v>
      </c>
      <c r="J53" s="20">
        <f t="shared" si="2"/>
        <v>0.54</v>
      </c>
      <c r="K53" s="21">
        <f t="shared" si="3"/>
        <v>0.98148148148148151</v>
      </c>
      <c r="L53" s="20">
        <f t="shared" si="4"/>
        <v>0.87037037037037035</v>
      </c>
      <c r="M53" s="21">
        <f t="shared" si="5"/>
        <v>0.8867924528301887</v>
      </c>
      <c r="N53" s="20">
        <f t="shared" si="6"/>
        <v>0.90352438590245643</v>
      </c>
    </row>
    <row r="54" spans="1:14" s="22" customFormat="1" ht="12" x14ac:dyDescent="0.2">
      <c r="A54" s="16"/>
      <c r="B54" s="17" t="s">
        <v>241</v>
      </c>
      <c r="C54" s="18">
        <f>SUBTOTAL(9,C55:C63)</f>
        <v>2255</v>
      </c>
      <c r="D54" s="19">
        <f t="shared" ref="D54:H54" si="14">SUBTOTAL(9,D55:D63)</f>
        <v>1190</v>
      </c>
      <c r="E54" s="19">
        <v>1116</v>
      </c>
      <c r="F54" s="18">
        <f t="shared" si="14"/>
        <v>1102</v>
      </c>
      <c r="G54" s="18">
        <v>1062</v>
      </c>
      <c r="H54" s="19">
        <f t="shared" si="14"/>
        <v>1011</v>
      </c>
      <c r="I54" s="19">
        <v>1007</v>
      </c>
      <c r="J54" s="20">
        <f t="shared" si="2"/>
        <v>0.49490022172949</v>
      </c>
      <c r="K54" s="21">
        <f t="shared" si="3"/>
        <v>0.95161290322580649</v>
      </c>
      <c r="L54" s="20">
        <f t="shared" si="4"/>
        <v>0.9023297491039427</v>
      </c>
      <c r="M54" s="21">
        <f t="shared" si="5"/>
        <v>0.94821092278719399</v>
      </c>
      <c r="N54" s="20">
        <f t="shared" si="6"/>
        <v>0.99642503750518696</v>
      </c>
    </row>
    <row r="55" spans="1:14" s="22" customFormat="1" ht="12" x14ac:dyDescent="0.2">
      <c r="A55" s="23"/>
      <c r="B55" s="24" t="s">
        <v>82</v>
      </c>
      <c r="C55" s="25">
        <v>270</v>
      </c>
      <c r="D55" s="26">
        <v>154</v>
      </c>
      <c r="E55" s="26">
        <v>151</v>
      </c>
      <c r="F55" s="25">
        <v>154</v>
      </c>
      <c r="G55" s="25">
        <v>151</v>
      </c>
      <c r="H55" s="26">
        <v>140</v>
      </c>
      <c r="I55" s="26">
        <v>139</v>
      </c>
      <c r="J55" s="27">
        <f t="shared" si="2"/>
        <v>0.55925925925925923</v>
      </c>
      <c r="K55" s="28">
        <f t="shared" si="3"/>
        <v>1</v>
      </c>
      <c r="L55" s="27">
        <f t="shared" si="4"/>
        <v>0.92052980132450335</v>
      </c>
      <c r="M55" s="28">
        <f t="shared" si="5"/>
        <v>0.92052980132450335</v>
      </c>
      <c r="N55" s="27">
        <f t="shared" si="6"/>
        <v>0.92052980132450335</v>
      </c>
    </row>
    <row r="56" spans="1:14" s="22" customFormat="1" ht="12" x14ac:dyDescent="0.2">
      <c r="A56" s="23"/>
      <c r="B56" s="24" t="s">
        <v>84</v>
      </c>
      <c r="C56" s="25">
        <v>300</v>
      </c>
      <c r="D56" s="26">
        <v>26</v>
      </c>
      <c r="E56" s="26">
        <v>26</v>
      </c>
      <c r="F56" s="25">
        <v>26</v>
      </c>
      <c r="G56" s="25">
        <v>26</v>
      </c>
      <c r="H56" s="26">
        <v>25</v>
      </c>
      <c r="I56" s="26">
        <v>25</v>
      </c>
      <c r="J56" s="27">
        <f t="shared" si="2"/>
        <v>8.666666666666667E-2</v>
      </c>
      <c r="K56" s="28">
        <f t="shared" si="3"/>
        <v>1</v>
      </c>
      <c r="L56" s="27">
        <f t="shared" si="4"/>
        <v>0.96153846153846156</v>
      </c>
      <c r="M56" s="28">
        <f t="shared" si="5"/>
        <v>0.96153846153846156</v>
      </c>
      <c r="N56" s="27">
        <f t="shared" si="6"/>
        <v>0.96153846153846156</v>
      </c>
    </row>
    <row r="57" spans="1:14" s="22" customFormat="1" ht="12" x14ac:dyDescent="0.2">
      <c r="A57" s="23"/>
      <c r="B57" s="24" t="s">
        <v>22</v>
      </c>
      <c r="C57" s="25">
        <v>350</v>
      </c>
      <c r="D57" s="26">
        <v>150</v>
      </c>
      <c r="E57" s="26">
        <v>136</v>
      </c>
      <c r="F57" s="25">
        <v>148</v>
      </c>
      <c r="G57" s="25">
        <v>135</v>
      </c>
      <c r="H57" s="26">
        <v>126</v>
      </c>
      <c r="I57" s="26">
        <v>125</v>
      </c>
      <c r="J57" s="27">
        <f t="shared" si="2"/>
        <v>0.38857142857142857</v>
      </c>
      <c r="K57" s="28">
        <f t="shared" si="3"/>
        <v>0.99264705882352944</v>
      </c>
      <c r="L57" s="27">
        <f t="shared" si="4"/>
        <v>0.91911764705882348</v>
      </c>
      <c r="M57" s="28">
        <f t="shared" si="5"/>
        <v>0.92592592592592593</v>
      </c>
      <c r="N57" s="27">
        <f t="shared" si="6"/>
        <v>0.93278463648834009</v>
      </c>
    </row>
    <row r="58" spans="1:14" s="22" customFormat="1" ht="12" x14ac:dyDescent="0.2">
      <c r="A58" s="23"/>
      <c r="B58" s="24" t="s">
        <v>24</v>
      </c>
      <c r="C58" s="25">
        <v>500</v>
      </c>
      <c r="D58" s="26">
        <v>452</v>
      </c>
      <c r="E58" s="26">
        <v>414</v>
      </c>
      <c r="F58" s="25">
        <v>394</v>
      </c>
      <c r="G58" s="25">
        <v>380</v>
      </c>
      <c r="H58" s="26">
        <v>368</v>
      </c>
      <c r="I58" s="26">
        <v>368</v>
      </c>
      <c r="J58" s="27">
        <f t="shared" si="2"/>
        <v>0.82799999999999996</v>
      </c>
      <c r="K58" s="28">
        <f t="shared" si="3"/>
        <v>0.91787439613526567</v>
      </c>
      <c r="L58" s="27">
        <f t="shared" si="4"/>
        <v>0.88888888888888884</v>
      </c>
      <c r="M58" s="28">
        <f t="shared" si="5"/>
        <v>0.96842105263157896</v>
      </c>
      <c r="N58" s="27">
        <f t="shared" si="6"/>
        <v>1.0550692520775624</v>
      </c>
    </row>
    <row r="59" spans="1:14" s="22" customFormat="1" ht="12" x14ac:dyDescent="0.2">
      <c r="A59" s="23"/>
      <c r="B59" s="24" t="s">
        <v>88</v>
      </c>
      <c r="C59" s="25">
        <v>130</v>
      </c>
      <c r="D59" s="26">
        <v>81</v>
      </c>
      <c r="E59" s="26">
        <v>81</v>
      </c>
      <c r="F59" s="25">
        <v>81</v>
      </c>
      <c r="G59" s="25">
        <v>81</v>
      </c>
      <c r="H59" s="26">
        <v>75</v>
      </c>
      <c r="I59" s="26">
        <v>75</v>
      </c>
      <c r="J59" s="27">
        <f t="shared" si="2"/>
        <v>0.62307692307692308</v>
      </c>
      <c r="K59" s="28">
        <f t="shared" si="3"/>
        <v>1</v>
      </c>
      <c r="L59" s="27">
        <f t="shared" si="4"/>
        <v>0.92592592592592593</v>
      </c>
      <c r="M59" s="28">
        <f t="shared" si="5"/>
        <v>0.92592592592592593</v>
      </c>
      <c r="N59" s="27">
        <f t="shared" si="6"/>
        <v>0.92592592592592593</v>
      </c>
    </row>
    <row r="60" spans="1:14" s="22" customFormat="1" ht="12" x14ac:dyDescent="0.2">
      <c r="A60" s="23"/>
      <c r="B60" s="24" t="s">
        <v>26</v>
      </c>
      <c r="C60" s="25">
        <v>90</v>
      </c>
      <c r="D60" s="26">
        <v>84</v>
      </c>
      <c r="E60" s="26">
        <v>84</v>
      </c>
      <c r="F60" s="25">
        <v>84</v>
      </c>
      <c r="G60" s="25">
        <v>84</v>
      </c>
      <c r="H60" s="26">
        <v>78</v>
      </c>
      <c r="I60" s="26">
        <v>78</v>
      </c>
      <c r="J60" s="27">
        <f t="shared" si="2"/>
        <v>0.93333333333333335</v>
      </c>
      <c r="K60" s="28">
        <f t="shared" si="3"/>
        <v>1</v>
      </c>
      <c r="L60" s="27">
        <f t="shared" si="4"/>
        <v>0.9285714285714286</v>
      </c>
      <c r="M60" s="28">
        <f t="shared" si="5"/>
        <v>0.9285714285714286</v>
      </c>
      <c r="N60" s="27">
        <f t="shared" si="6"/>
        <v>0.9285714285714286</v>
      </c>
    </row>
    <row r="61" spans="1:14" s="22" customFormat="1" ht="12" x14ac:dyDescent="0.2">
      <c r="A61" s="23"/>
      <c r="B61" s="24" t="s">
        <v>91</v>
      </c>
      <c r="C61" s="25">
        <v>280</v>
      </c>
      <c r="D61" s="26">
        <v>154</v>
      </c>
      <c r="E61" s="26">
        <v>146</v>
      </c>
      <c r="F61" s="25">
        <v>135</v>
      </c>
      <c r="G61" s="25">
        <v>134</v>
      </c>
      <c r="H61" s="26">
        <v>121</v>
      </c>
      <c r="I61" s="26">
        <v>121</v>
      </c>
      <c r="J61" s="27">
        <f t="shared" si="2"/>
        <v>0.52142857142857146</v>
      </c>
      <c r="K61" s="28">
        <f t="shared" si="3"/>
        <v>0.9178082191780822</v>
      </c>
      <c r="L61" s="27">
        <f t="shared" si="4"/>
        <v>0.82876712328767121</v>
      </c>
      <c r="M61" s="28">
        <f t="shared" si="5"/>
        <v>0.90298507462686572</v>
      </c>
      <c r="N61" s="27">
        <f t="shared" si="6"/>
        <v>0.98384940966807766</v>
      </c>
    </row>
    <row r="62" spans="1:14" s="22" customFormat="1" ht="12" x14ac:dyDescent="0.2">
      <c r="A62" s="23"/>
      <c r="B62" s="24" t="s">
        <v>93</v>
      </c>
      <c r="C62" s="25">
        <v>290</v>
      </c>
      <c r="D62" s="26">
        <v>37</v>
      </c>
      <c r="E62" s="26">
        <v>37</v>
      </c>
      <c r="F62" s="25">
        <v>36</v>
      </c>
      <c r="G62" s="25">
        <v>36</v>
      </c>
      <c r="H62" s="26">
        <v>35</v>
      </c>
      <c r="I62" s="26">
        <v>35</v>
      </c>
      <c r="J62" s="27">
        <f t="shared" si="2"/>
        <v>0.12758620689655173</v>
      </c>
      <c r="K62" s="28">
        <f t="shared" si="3"/>
        <v>0.97297297297297303</v>
      </c>
      <c r="L62" s="27">
        <f t="shared" si="4"/>
        <v>0.94594594594594594</v>
      </c>
      <c r="M62" s="28">
        <f t="shared" si="5"/>
        <v>0.97222222222222221</v>
      </c>
      <c r="N62" s="27">
        <f t="shared" si="6"/>
        <v>0.99922839506172834</v>
      </c>
    </row>
    <row r="63" spans="1:14" s="22" customFormat="1" ht="12" x14ac:dyDescent="0.2">
      <c r="A63" s="23"/>
      <c r="B63" s="24" t="s">
        <v>95</v>
      </c>
      <c r="C63" s="25">
        <v>45</v>
      </c>
      <c r="D63" s="26">
        <v>52</v>
      </c>
      <c r="E63" s="26">
        <v>52</v>
      </c>
      <c r="F63" s="25">
        <v>44</v>
      </c>
      <c r="G63" s="25">
        <v>44</v>
      </c>
      <c r="H63" s="26">
        <v>43</v>
      </c>
      <c r="I63" s="26">
        <v>43</v>
      </c>
      <c r="J63" s="27">
        <f t="shared" si="2"/>
        <v>1.1555555555555554</v>
      </c>
      <c r="K63" s="28">
        <f t="shared" si="3"/>
        <v>0.84615384615384615</v>
      </c>
      <c r="L63" s="27">
        <f t="shared" si="4"/>
        <v>0.82692307692307687</v>
      </c>
      <c r="M63" s="28">
        <f t="shared" si="5"/>
        <v>0.97727272727272729</v>
      </c>
      <c r="N63" s="27">
        <f t="shared" si="6"/>
        <v>1.1549586776859504</v>
      </c>
    </row>
    <row r="64" spans="1:14" s="22" customFormat="1" ht="12" x14ac:dyDescent="0.2">
      <c r="A64" s="16"/>
      <c r="B64" s="17" t="s">
        <v>243</v>
      </c>
      <c r="C64" s="18">
        <f>SUBTOTAL(9,C65:C72)</f>
        <v>1877</v>
      </c>
      <c r="D64" s="19">
        <f t="shared" ref="D64:H64" si="15">SUBTOTAL(9,D65:D72)</f>
        <v>1139</v>
      </c>
      <c r="E64" s="19">
        <v>1078</v>
      </c>
      <c r="F64" s="18">
        <f t="shared" si="15"/>
        <v>1058</v>
      </c>
      <c r="G64" s="18">
        <v>1015</v>
      </c>
      <c r="H64" s="19">
        <f t="shared" si="15"/>
        <v>992</v>
      </c>
      <c r="I64" s="19">
        <v>980</v>
      </c>
      <c r="J64" s="20">
        <f t="shared" si="2"/>
        <v>0.57432072456046879</v>
      </c>
      <c r="K64" s="21">
        <f t="shared" si="3"/>
        <v>0.94155844155844159</v>
      </c>
      <c r="L64" s="20">
        <f t="shared" si="4"/>
        <v>0.90909090909090906</v>
      </c>
      <c r="M64" s="21">
        <f t="shared" si="5"/>
        <v>0.96551724137931039</v>
      </c>
      <c r="N64" s="20">
        <f t="shared" si="6"/>
        <v>1.0254458977407848</v>
      </c>
    </row>
    <row r="65" spans="1:14" s="35" customFormat="1" ht="12" x14ac:dyDescent="0.2">
      <c r="A65" s="29"/>
      <c r="B65" s="30" t="s">
        <v>274</v>
      </c>
      <c r="C65" s="31">
        <v>20</v>
      </c>
      <c r="D65" s="32">
        <v>3</v>
      </c>
      <c r="E65" s="32">
        <v>3</v>
      </c>
      <c r="F65" s="31">
        <v>2</v>
      </c>
      <c r="G65" s="31">
        <v>2</v>
      </c>
      <c r="H65" s="32">
        <v>2</v>
      </c>
      <c r="I65" s="32">
        <v>2</v>
      </c>
      <c r="J65" s="33">
        <f t="shared" si="2"/>
        <v>0.15</v>
      </c>
      <c r="K65" s="34">
        <f t="shared" si="3"/>
        <v>0.66666666666666663</v>
      </c>
      <c r="L65" s="33">
        <f t="shared" si="4"/>
        <v>0.66666666666666663</v>
      </c>
      <c r="M65" s="34">
        <f t="shared" si="5"/>
        <v>1</v>
      </c>
      <c r="N65" s="33">
        <f t="shared" si="6"/>
        <v>1.5</v>
      </c>
    </row>
    <row r="66" spans="1:14" s="22" customFormat="1" ht="12" x14ac:dyDescent="0.2">
      <c r="A66" s="23"/>
      <c r="B66" s="24" t="s">
        <v>98</v>
      </c>
      <c r="C66" s="25">
        <v>225</v>
      </c>
      <c r="D66" s="26">
        <v>123</v>
      </c>
      <c r="E66" s="26">
        <v>115</v>
      </c>
      <c r="F66" s="25">
        <v>121</v>
      </c>
      <c r="G66" s="25">
        <v>113</v>
      </c>
      <c r="H66" s="26">
        <v>106</v>
      </c>
      <c r="I66" s="26">
        <v>106</v>
      </c>
      <c r="J66" s="27">
        <f t="shared" si="2"/>
        <v>0.51111111111111107</v>
      </c>
      <c r="K66" s="28">
        <f t="shared" si="3"/>
        <v>0.9826086956521739</v>
      </c>
      <c r="L66" s="27">
        <f t="shared" si="4"/>
        <v>0.92173913043478262</v>
      </c>
      <c r="M66" s="28">
        <f t="shared" si="5"/>
        <v>0.93805309734513276</v>
      </c>
      <c r="N66" s="27">
        <f t="shared" si="6"/>
        <v>0.95465580703265729</v>
      </c>
    </row>
    <row r="67" spans="1:14" s="22" customFormat="1" ht="12" x14ac:dyDescent="0.2">
      <c r="A67" s="23"/>
      <c r="B67" s="24" t="s">
        <v>26</v>
      </c>
      <c r="C67" s="25">
        <v>230</v>
      </c>
      <c r="D67" s="26">
        <v>69</v>
      </c>
      <c r="E67" s="26">
        <v>69</v>
      </c>
      <c r="F67" s="25">
        <v>64</v>
      </c>
      <c r="G67" s="25">
        <v>64</v>
      </c>
      <c r="H67" s="26">
        <v>63</v>
      </c>
      <c r="I67" s="26">
        <v>63</v>
      </c>
      <c r="J67" s="27">
        <f t="shared" si="2"/>
        <v>0.3</v>
      </c>
      <c r="K67" s="28">
        <f t="shared" si="3"/>
        <v>0.92753623188405798</v>
      </c>
      <c r="L67" s="27">
        <f t="shared" si="4"/>
        <v>0.91304347826086951</v>
      </c>
      <c r="M67" s="28">
        <f t="shared" si="5"/>
        <v>0.984375</v>
      </c>
      <c r="N67" s="27">
        <f t="shared" si="6"/>
        <v>1.061279296875</v>
      </c>
    </row>
    <row r="68" spans="1:14" s="22" customFormat="1" ht="12" x14ac:dyDescent="0.2">
      <c r="A68" s="23"/>
      <c r="B68" s="24" t="s">
        <v>22</v>
      </c>
      <c r="C68" s="25">
        <v>145</v>
      </c>
      <c r="D68" s="26">
        <v>95</v>
      </c>
      <c r="E68" s="26">
        <v>95</v>
      </c>
      <c r="F68" s="25">
        <v>91</v>
      </c>
      <c r="G68" s="25">
        <v>91</v>
      </c>
      <c r="H68" s="26">
        <v>87</v>
      </c>
      <c r="I68" s="26">
        <v>87</v>
      </c>
      <c r="J68" s="27">
        <f t="shared" ref="J68:J131" si="16">E68/C68</f>
        <v>0.65517241379310343</v>
      </c>
      <c r="K68" s="28">
        <f t="shared" ref="K68:K131" si="17">G68/E68</f>
        <v>0.95789473684210524</v>
      </c>
      <c r="L68" s="27">
        <f t="shared" ref="L68:L131" si="18">I68/E68</f>
        <v>0.91578947368421049</v>
      </c>
      <c r="M68" s="28">
        <f t="shared" ref="M68:M131" si="19">I68/G68</f>
        <v>0.95604395604395609</v>
      </c>
      <c r="N68" s="27">
        <f t="shared" ref="N68:N131" si="20">(E68/G68)*(I68/G68)</f>
        <v>0.99806786619973442</v>
      </c>
    </row>
    <row r="69" spans="1:14" s="22" customFormat="1" ht="12" x14ac:dyDescent="0.2">
      <c r="A69" s="23"/>
      <c r="B69" s="24" t="s">
        <v>102</v>
      </c>
      <c r="C69" s="25">
        <v>270</v>
      </c>
      <c r="D69" s="26">
        <v>205</v>
      </c>
      <c r="E69" s="26">
        <v>199</v>
      </c>
      <c r="F69" s="25">
        <v>177</v>
      </c>
      <c r="G69" s="25">
        <v>172</v>
      </c>
      <c r="H69" s="26">
        <v>156</v>
      </c>
      <c r="I69" s="26">
        <v>156</v>
      </c>
      <c r="J69" s="27">
        <f t="shared" si="16"/>
        <v>0.73703703703703705</v>
      </c>
      <c r="K69" s="28">
        <f t="shared" si="17"/>
        <v>0.86432160804020097</v>
      </c>
      <c r="L69" s="27">
        <f t="shared" si="18"/>
        <v>0.7839195979899497</v>
      </c>
      <c r="M69" s="28">
        <f t="shared" si="19"/>
        <v>0.90697674418604646</v>
      </c>
      <c r="N69" s="27">
        <f t="shared" si="20"/>
        <v>1.0493510005408329</v>
      </c>
    </row>
    <row r="70" spans="1:14" s="22" customFormat="1" ht="12" x14ac:dyDescent="0.2">
      <c r="A70" s="23"/>
      <c r="B70" s="24" t="s">
        <v>104</v>
      </c>
      <c r="C70" s="25">
        <v>560</v>
      </c>
      <c r="D70" s="26">
        <v>279</v>
      </c>
      <c r="E70" s="26">
        <v>274</v>
      </c>
      <c r="F70" s="25">
        <v>270</v>
      </c>
      <c r="G70" s="25">
        <v>266</v>
      </c>
      <c r="H70" s="26">
        <v>250</v>
      </c>
      <c r="I70" s="26">
        <v>250</v>
      </c>
      <c r="J70" s="27">
        <f t="shared" si="16"/>
        <v>0.48928571428571427</v>
      </c>
      <c r="K70" s="28">
        <f t="shared" si="17"/>
        <v>0.97080291970802923</v>
      </c>
      <c r="L70" s="27">
        <f t="shared" si="18"/>
        <v>0.91240875912408759</v>
      </c>
      <c r="M70" s="28">
        <f t="shared" si="19"/>
        <v>0.93984962406015038</v>
      </c>
      <c r="N70" s="27">
        <f t="shared" si="20"/>
        <v>0.96811577816722261</v>
      </c>
    </row>
    <row r="71" spans="1:14" s="22" customFormat="1" ht="12" x14ac:dyDescent="0.2">
      <c r="A71" s="23"/>
      <c r="B71" s="24" t="s">
        <v>106</v>
      </c>
      <c r="C71" s="25">
        <v>320</v>
      </c>
      <c r="D71" s="26">
        <v>314</v>
      </c>
      <c r="E71" s="26">
        <v>314</v>
      </c>
      <c r="F71" s="25">
        <v>288</v>
      </c>
      <c r="G71" s="25">
        <v>288</v>
      </c>
      <c r="H71" s="26">
        <v>285</v>
      </c>
      <c r="I71" s="26">
        <v>285</v>
      </c>
      <c r="J71" s="27">
        <f t="shared" si="16"/>
        <v>0.98124999999999996</v>
      </c>
      <c r="K71" s="28">
        <f t="shared" si="17"/>
        <v>0.91719745222929938</v>
      </c>
      <c r="L71" s="27">
        <f t="shared" si="18"/>
        <v>0.90764331210191085</v>
      </c>
      <c r="M71" s="28">
        <f t="shared" si="19"/>
        <v>0.98958333333333337</v>
      </c>
      <c r="N71" s="27">
        <f t="shared" si="20"/>
        <v>1.0789207175925926</v>
      </c>
    </row>
    <row r="72" spans="1:14" s="22" customFormat="1" ht="12" x14ac:dyDescent="0.2">
      <c r="A72" s="23"/>
      <c r="B72" s="24" t="s">
        <v>108</v>
      </c>
      <c r="C72" s="25">
        <v>107</v>
      </c>
      <c r="D72" s="26">
        <v>51</v>
      </c>
      <c r="E72" s="26">
        <v>48</v>
      </c>
      <c r="F72" s="25">
        <v>45</v>
      </c>
      <c r="G72" s="25">
        <v>44</v>
      </c>
      <c r="H72" s="26">
        <v>43</v>
      </c>
      <c r="I72" s="26">
        <v>43</v>
      </c>
      <c r="J72" s="27">
        <f t="shared" si="16"/>
        <v>0.44859813084112149</v>
      </c>
      <c r="K72" s="28">
        <f t="shared" si="17"/>
        <v>0.91666666666666663</v>
      </c>
      <c r="L72" s="27">
        <f t="shared" si="18"/>
        <v>0.89583333333333337</v>
      </c>
      <c r="M72" s="28">
        <f t="shared" si="19"/>
        <v>0.97727272727272729</v>
      </c>
      <c r="N72" s="27">
        <f t="shared" si="20"/>
        <v>1.0661157024793388</v>
      </c>
    </row>
    <row r="73" spans="1:14" s="22" customFormat="1" ht="12" x14ac:dyDescent="0.2">
      <c r="A73" s="16"/>
      <c r="B73" s="17" t="s">
        <v>245</v>
      </c>
      <c r="C73" s="18">
        <f>SUBTOTAL(9,C74:C78)</f>
        <v>1342</v>
      </c>
      <c r="D73" s="19">
        <f t="shared" ref="D73:H73" si="21">SUBTOTAL(9,D74:D78)</f>
        <v>711</v>
      </c>
      <c r="E73" s="19">
        <v>660</v>
      </c>
      <c r="F73" s="18">
        <f t="shared" si="21"/>
        <v>559</v>
      </c>
      <c r="G73" s="18">
        <v>549</v>
      </c>
      <c r="H73" s="19">
        <f t="shared" si="21"/>
        <v>497</v>
      </c>
      <c r="I73" s="19">
        <v>497</v>
      </c>
      <c r="J73" s="20">
        <f t="shared" si="16"/>
        <v>0.49180327868852458</v>
      </c>
      <c r="K73" s="21">
        <f t="shared" si="17"/>
        <v>0.83181818181818179</v>
      </c>
      <c r="L73" s="20">
        <f t="shared" si="18"/>
        <v>0.75303030303030305</v>
      </c>
      <c r="M73" s="21">
        <f t="shared" si="19"/>
        <v>0.90528233151183968</v>
      </c>
      <c r="N73" s="20">
        <f t="shared" si="20"/>
        <v>1.0883175570087691</v>
      </c>
    </row>
    <row r="74" spans="1:14" s="22" customFormat="1" ht="12" x14ac:dyDescent="0.2">
      <c r="A74" s="23"/>
      <c r="B74" s="24" t="s">
        <v>110</v>
      </c>
      <c r="C74" s="25">
        <v>30</v>
      </c>
      <c r="D74" s="26">
        <v>24</v>
      </c>
      <c r="E74" s="26">
        <v>24</v>
      </c>
      <c r="F74" s="25">
        <v>23</v>
      </c>
      <c r="G74" s="25">
        <v>23</v>
      </c>
      <c r="H74" s="26">
        <v>16</v>
      </c>
      <c r="I74" s="26">
        <v>16</v>
      </c>
      <c r="J74" s="27">
        <f t="shared" si="16"/>
        <v>0.8</v>
      </c>
      <c r="K74" s="28">
        <f t="shared" si="17"/>
        <v>0.95833333333333337</v>
      </c>
      <c r="L74" s="27">
        <f t="shared" si="18"/>
        <v>0.66666666666666663</v>
      </c>
      <c r="M74" s="28">
        <f t="shared" si="19"/>
        <v>0.69565217391304346</v>
      </c>
      <c r="N74" s="27">
        <f t="shared" si="20"/>
        <v>0.72589792060491487</v>
      </c>
    </row>
    <row r="75" spans="1:14" s="22" customFormat="1" ht="12" x14ac:dyDescent="0.2">
      <c r="A75" s="23"/>
      <c r="B75" s="24" t="s">
        <v>4</v>
      </c>
      <c r="C75" s="25">
        <v>450</v>
      </c>
      <c r="D75" s="26">
        <v>181</v>
      </c>
      <c r="E75" s="26">
        <v>151</v>
      </c>
      <c r="F75" s="25">
        <v>128</v>
      </c>
      <c r="G75" s="25">
        <v>128</v>
      </c>
      <c r="H75" s="26">
        <v>119</v>
      </c>
      <c r="I75" s="26">
        <v>119</v>
      </c>
      <c r="J75" s="27">
        <f t="shared" si="16"/>
        <v>0.33555555555555555</v>
      </c>
      <c r="K75" s="28">
        <f t="shared" si="17"/>
        <v>0.84768211920529801</v>
      </c>
      <c r="L75" s="27">
        <f t="shared" si="18"/>
        <v>0.78807947019867552</v>
      </c>
      <c r="M75" s="28">
        <f t="shared" si="19"/>
        <v>0.9296875</v>
      </c>
      <c r="N75" s="27">
        <f t="shared" si="20"/>
        <v>1.09674072265625</v>
      </c>
    </row>
    <row r="76" spans="1:14" s="22" customFormat="1" ht="12" x14ac:dyDescent="0.2">
      <c r="A76" s="23"/>
      <c r="B76" s="24" t="s">
        <v>0</v>
      </c>
      <c r="C76" s="25">
        <v>260</v>
      </c>
      <c r="D76" s="26">
        <v>148</v>
      </c>
      <c r="E76" s="26">
        <v>145</v>
      </c>
      <c r="F76" s="25">
        <v>141</v>
      </c>
      <c r="G76" s="25">
        <v>138</v>
      </c>
      <c r="H76" s="26">
        <v>132</v>
      </c>
      <c r="I76" s="26">
        <v>132</v>
      </c>
      <c r="J76" s="27">
        <f t="shared" si="16"/>
        <v>0.55769230769230771</v>
      </c>
      <c r="K76" s="28">
        <f t="shared" si="17"/>
        <v>0.9517241379310345</v>
      </c>
      <c r="L76" s="27">
        <f t="shared" si="18"/>
        <v>0.91034482758620694</v>
      </c>
      <c r="M76" s="28">
        <f t="shared" si="19"/>
        <v>0.95652173913043481</v>
      </c>
      <c r="N76" s="27">
        <f t="shared" si="20"/>
        <v>1.0050409577819786</v>
      </c>
    </row>
    <row r="77" spans="1:14" s="22" customFormat="1" ht="12" x14ac:dyDescent="0.2">
      <c r="A77" s="23"/>
      <c r="B77" s="24" t="s">
        <v>114</v>
      </c>
      <c r="C77" s="25">
        <v>172</v>
      </c>
      <c r="D77" s="26">
        <v>82</v>
      </c>
      <c r="E77" s="26">
        <v>78</v>
      </c>
      <c r="F77" s="25">
        <v>71</v>
      </c>
      <c r="G77" s="25">
        <v>70</v>
      </c>
      <c r="H77" s="26">
        <v>64</v>
      </c>
      <c r="I77" s="26">
        <v>64</v>
      </c>
      <c r="J77" s="27">
        <f t="shared" si="16"/>
        <v>0.45348837209302323</v>
      </c>
      <c r="K77" s="28">
        <f t="shared" si="17"/>
        <v>0.89743589743589747</v>
      </c>
      <c r="L77" s="27">
        <f t="shared" si="18"/>
        <v>0.82051282051282048</v>
      </c>
      <c r="M77" s="28">
        <f t="shared" si="19"/>
        <v>0.91428571428571426</v>
      </c>
      <c r="N77" s="27">
        <f t="shared" si="20"/>
        <v>1.0187755102040816</v>
      </c>
    </row>
    <row r="78" spans="1:14" s="22" customFormat="1" ht="12" x14ac:dyDescent="0.2">
      <c r="A78" s="23"/>
      <c r="B78" s="24" t="s">
        <v>2</v>
      </c>
      <c r="C78" s="25">
        <v>430</v>
      </c>
      <c r="D78" s="26">
        <v>276</v>
      </c>
      <c r="E78" s="26">
        <v>262</v>
      </c>
      <c r="F78" s="25">
        <v>196</v>
      </c>
      <c r="G78" s="25">
        <v>190</v>
      </c>
      <c r="H78" s="26">
        <v>166</v>
      </c>
      <c r="I78" s="26">
        <v>166</v>
      </c>
      <c r="J78" s="27">
        <f t="shared" si="16"/>
        <v>0.6093023255813953</v>
      </c>
      <c r="K78" s="28">
        <f t="shared" si="17"/>
        <v>0.72519083969465647</v>
      </c>
      <c r="L78" s="27">
        <f t="shared" si="18"/>
        <v>0.63358778625954193</v>
      </c>
      <c r="M78" s="28">
        <f t="shared" si="19"/>
        <v>0.87368421052631584</v>
      </c>
      <c r="N78" s="27">
        <f t="shared" si="20"/>
        <v>1.2047645429362883</v>
      </c>
    </row>
    <row r="79" spans="1:14" s="22" customFormat="1" ht="12" x14ac:dyDescent="0.2">
      <c r="A79" s="16"/>
      <c r="B79" s="17" t="s">
        <v>247</v>
      </c>
      <c r="C79" s="18">
        <f>SUBTOTAL(9,C80:C84)</f>
        <v>910</v>
      </c>
      <c r="D79" s="19">
        <f t="shared" ref="D79:H79" si="22">SUBTOTAL(9,D80:D84)</f>
        <v>1163</v>
      </c>
      <c r="E79" s="19">
        <v>1100</v>
      </c>
      <c r="F79" s="18">
        <f t="shared" si="22"/>
        <v>955</v>
      </c>
      <c r="G79" s="18">
        <v>908</v>
      </c>
      <c r="H79" s="19">
        <f t="shared" si="22"/>
        <v>789</v>
      </c>
      <c r="I79" s="19">
        <v>789</v>
      </c>
      <c r="J79" s="20">
        <f t="shared" si="16"/>
        <v>1.2087912087912087</v>
      </c>
      <c r="K79" s="21">
        <f t="shared" si="17"/>
        <v>0.82545454545454544</v>
      </c>
      <c r="L79" s="20">
        <f t="shared" si="18"/>
        <v>0.71727272727272728</v>
      </c>
      <c r="M79" s="21">
        <f t="shared" si="19"/>
        <v>0.86894273127753308</v>
      </c>
      <c r="N79" s="20">
        <f t="shared" si="20"/>
        <v>1.0526839255564828</v>
      </c>
    </row>
    <row r="80" spans="1:14" s="22" customFormat="1" ht="12" x14ac:dyDescent="0.2">
      <c r="A80" s="23"/>
      <c r="B80" s="24" t="s">
        <v>2</v>
      </c>
      <c r="C80" s="25">
        <v>100</v>
      </c>
      <c r="D80" s="26">
        <v>199</v>
      </c>
      <c r="E80" s="26">
        <v>199</v>
      </c>
      <c r="F80" s="25">
        <v>117</v>
      </c>
      <c r="G80" s="25">
        <v>117</v>
      </c>
      <c r="H80" s="26">
        <v>97</v>
      </c>
      <c r="I80" s="26">
        <v>97</v>
      </c>
      <c r="J80" s="27">
        <f t="shared" si="16"/>
        <v>1.99</v>
      </c>
      <c r="K80" s="28">
        <f t="shared" si="17"/>
        <v>0.5879396984924623</v>
      </c>
      <c r="L80" s="27">
        <f t="shared" si="18"/>
        <v>0.48743718592964824</v>
      </c>
      <c r="M80" s="28">
        <f t="shared" si="19"/>
        <v>0.82905982905982911</v>
      </c>
      <c r="N80" s="27">
        <f t="shared" si="20"/>
        <v>1.4101103075462049</v>
      </c>
    </row>
    <row r="81" spans="1:14" s="22" customFormat="1" ht="12" x14ac:dyDescent="0.2">
      <c r="A81" s="23"/>
      <c r="B81" s="24" t="s">
        <v>6</v>
      </c>
      <c r="C81" s="25">
        <v>500</v>
      </c>
      <c r="D81" s="26">
        <v>659</v>
      </c>
      <c r="E81" s="26">
        <v>601</v>
      </c>
      <c r="F81" s="25">
        <v>576</v>
      </c>
      <c r="G81" s="25">
        <v>532</v>
      </c>
      <c r="H81" s="26">
        <v>462</v>
      </c>
      <c r="I81" s="26">
        <v>462</v>
      </c>
      <c r="J81" s="27">
        <f t="shared" si="16"/>
        <v>1.202</v>
      </c>
      <c r="K81" s="28">
        <f t="shared" si="17"/>
        <v>0.88519134775374375</v>
      </c>
      <c r="L81" s="27">
        <f t="shared" si="18"/>
        <v>0.7687188019966722</v>
      </c>
      <c r="M81" s="28">
        <f t="shared" si="19"/>
        <v>0.86842105263157898</v>
      </c>
      <c r="N81" s="27">
        <f t="shared" si="20"/>
        <v>0.98105461020973495</v>
      </c>
    </row>
    <row r="82" spans="1:14" s="22" customFormat="1" ht="12" x14ac:dyDescent="0.2">
      <c r="A82" s="23"/>
      <c r="B82" s="24" t="s">
        <v>119</v>
      </c>
      <c r="C82" s="25">
        <v>140</v>
      </c>
      <c r="D82" s="26">
        <v>152</v>
      </c>
      <c r="E82" s="26">
        <v>151</v>
      </c>
      <c r="F82" s="25">
        <v>115</v>
      </c>
      <c r="G82" s="25">
        <v>114</v>
      </c>
      <c r="H82" s="26">
        <v>93</v>
      </c>
      <c r="I82" s="26">
        <v>93</v>
      </c>
      <c r="J82" s="27">
        <f t="shared" si="16"/>
        <v>1.0785714285714285</v>
      </c>
      <c r="K82" s="28">
        <f t="shared" si="17"/>
        <v>0.75496688741721851</v>
      </c>
      <c r="L82" s="27">
        <f t="shared" si="18"/>
        <v>0.61589403973509937</v>
      </c>
      <c r="M82" s="28">
        <f t="shared" si="19"/>
        <v>0.81578947368421051</v>
      </c>
      <c r="N82" s="27">
        <f t="shared" si="20"/>
        <v>1.0805632502308402</v>
      </c>
    </row>
    <row r="83" spans="1:14" s="22" customFormat="1" ht="12" x14ac:dyDescent="0.2">
      <c r="A83" s="23"/>
      <c r="B83" s="24" t="s">
        <v>121</v>
      </c>
      <c r="C83" s="25">
        <v>20</v>
      </c>
      <c r="D83" s="26">
        <v>3</v>
      </c>
      <c r="E83" s="26">
        <v>3</v>
      </c>
      <c r="F83" s="25">
        <v>3</v>
      </c>
      <c r="G83" s="25">
        <v>3</v>
      </c>
      <c r="H83" s="26">
        <v>2</v>
      </c>
      <c r="I83" s="26">
        <v>2</v>
      </c>
      <c r="J83" s="27">
        <f t="shared" si="16"/>
        <v>0.15</v>
      </c>
      <c r="K83" s="28">
        <f t="shared" si="17"/>
        <v>1</v>
      </c>
      <c r="L83" s="27">
        <f t="shared" si="18"/>
        <v>0.66666666666666663</v>
      </c>
      <c r="M83" s="28">
        <f t="shared" si="19"/>
        <v>0.66666666666666663</v>
      </c>
      <c r="N83" s="27">
        <f t="shared" si="20"/>
        <v>0.66666666666666663</v>
      </c>
    </row>
    <row r="84" spans="1:14" s="22" customFormat="1" ht="12" x14ac:dyDescent="0.2">
      <c r="A84" s="23"/>
      <c r="B84" s="24" t="s">
        <v>0</v>
      </c>
      <c r="C84" s="25">
        <v>150</v>
      </c>
      <c r="D84" s="26">
        <v>150</v>
      </c>
      <c r="E84" s="26">
        <v>150</v>
      </c>
      <c r="F84" s="25">
        <v>144</v>
      </c>
      <c r="G84" s="25">
        <v>144</v>
      </c>
      <c r="H84" s="26">
        <v>135</v>
      </c>
      <c r="I84" s="26">
        <v>135</v>
      </c>
      <c r="J84" s="27">
        <f t="shared" si="16"/>
        <v>1</v>
      </c>
      <c r="K84" s="28">
        <f t="shared" si="17"/>
        <v>0.96</v>
      </c>
      <c r="L84" s="27">
        <f t="shared" si="18"/>
        <v>0.9</v>
      </c>
      <c r="M84" s="28">
        <f t="shared" si="19"/>
        <v>0.9375</v>
      </c>
      <c r="N84" s="27">
        <f t="shared" si="20"/>
        <v>0.97656250000000011</v>
      </c>
    </row>
    <row r="85" spans="1:14" s="22" customFormat="1" ht="12" x14ac:dyDescent="0.2">
      <c r="A85" s="16"/>
      <c r="B85" s="17" t="s">
        <v>249</v>
      </c>
      <c r="C85" s="18">
        <f>SUBTOTAL(9,C86:C92)</f>
        <v>1718</v>
      </c>
      <c r="D85" s="19">
        <f t="shared" ref="D85:H85" si="23">SUBTOTAL(9,D86:D92)</f>
        <v>1095</v>
      </c>
      <c r="E85" s="19">
        <v>1062</v>
      </c>
      <c r="F85" s="18">
        <f t="shared" si="23"/>
        <v>923</v>
      </c>
      <c r="G85" s="18">
        <v>900</v>
      </c>
      <c r="H85" s="19">
        <f t="shared" si="23"/>
        <v>825</v>
      </c>
      <c r="I85" s="19">
        <v>823</v>
      </c>
      <c r="J85" s="20">
        <f t="shared" si="16"/>
        <v>0.61816065192083813</v>
      </c>
      <c r="K85" s="21">
        <f t="shared" si="17"/>
        <v>0.84745762711864403</v>
      </c>
      <c r="L85" s="20">
        <f t="shared" si="18"/>
        <v>0.77495291902071561</v>
      </c>
      <c r="M85" s="21">
        <f t="shared" si="19"/>
        <v>0.91444444444444439</v>
      </c>
      <c r="N85" s="20">
        <f t="shared" si="20"/>
        <v>1.0790444444444443</v>
      </c>
    </row>
    <row r="86" spans="1:14" s="22" customFormat="1" ht="12" x14ac:dyDescent="0.2">
      <c r="A86" s="23"/>
      <c r="B86" s="24" t="s">
        <v>6</v>
      </c>
      <c r="C86" s="25">
        <v>220</v>
      </c>
      <c r="D86" s="26">
        <v>228</v>
      </c>
      <c r="E86" s="26">
        <v>222</v>
      </c>
      <c r="F86" s="25">
        <v>162</v>
      </c>
      <c r="G86" s="25">
        <v>158</v>
      </c>
      <c r="H86" s="26">
        <v>134</v>
      </c>
      <c r="I86" s="26">
        <v>134</v>
      </c>
      <c r="J86" s="27">
        <f t="shared" si="16"/>
        <v>1.009090909090909</v>
      </c>
      <c r="K86" s="28">
        <f t="shared" si="17"/>
        <v>0.71171171171171166</v>
      </c>
      <c r="L86" s="27">
        <f t="shared" si="18"/>
        <v>0.60360360360360366</v>
      </c>
      <c r="M86" s="28">
        <f t="shared" si="19"/>
        <v>0.84810126582278478</v>
      </c>
      <c r="N86" s="27">
        <f t="shared" si="20"/>
        <v>1.1916359557763179</v>
      </c>
    </row>
    <row r="87" spans="1:14" s="22" customFormat="1" ht="12" x14ac:dyDescent="0.2">
      <c r="A87" s="23"/>
      <c r="B87" s="24" t="s">
        <v>91</v>
      </c>
      <c r="C87" s="25">
        <v>450</v>
      </c>
      <c r="D87" s="26">
        <v>255</v>
      </c>
      <c r="E87" s="26">
        <v>255</v>
      </c>
      <c r="F87" s="25">
        <v>237</v>
      </c>
      <c r="G87" s="25">
        <v>237</v>
      </c>
      <c r="H87" s="26">
        <v>225</v>
      </c>
      <c r="I87" s="26">
        <v>225</v>
      </c>
      <c r="J87" s="27">
        <f t="shared" si="16"/>
        <v>0.56666666666666665</v>
      </c>
      <c r="K87" s="28">
        <f t="shared" si="17"/>
        <v>0.92941176470588238</v>
      </c>
      <c r="L87" s="27">
        <f t="shared" si="18"/>
        <v>0.88235294117647056</v>
      </c>
      <c r="M87" s="28">
        <f t="shared" si="19"/>
        <v>0.94936708860759489</v>
      </c>
      <c r="N87" s="27">
        <f t="shared" si="20"/>
        <v>1.0214709181220958</v>
      </c>
    </row>
    <row r="88" spans="1:14" s="22" customFormat="1" ht="12" x14ac:dyDescent="0.2">
      <c r="A88" s="23"/>
      <c r="B88" s="24" t="s">
        <v>2</v>
      </c>
      <c r="C88" s="25">
        <v>253</v>
      </c>
      <c r="D88" s="26">
        <v>142</v>
      </c>
      <c r="E88" s="26">
        <v>132</v>
      </c>
      <c r="F88" s="25">
        <v>123</v>
      </c>
      <c r="G88" s="25">
        <v>115</v>
      </c>
      <c r="H88" s="26">
        <v>98</v>
      </c>
      <c r="I88" s="26">
        <v>98</v>
      </c>
      <c r="J88" s="27">
        <f t="shared" si="16"/>
        <v>0.52173913043478259</v>
      </c>
      <c r="K88" s="28">
        <f t="shared" si="17"/>
        <v>0.87121212121212122</v>
      </c>
      <c r="L88" s="27">
        <f t="shared" si="18"/>
        <v>0.74242424242424243</v>
      </c>
      <c r="M88" s="28">
        <f t="shared" si="19"/>
        <v>0.85217391304347823</v>
      </c>
      <c r="N88" s="27">
        <f t="shared" si="20"/>
        <v>0.97814744801512288</v>
      </c>
    </row>
    <row r="89" spans="1:14" s="22" customFormat="1" ht="12" x14ac:dyDescent="0.2">
      <c r="A89" s="23"/>
      <c r="B89" s="24" t="s">
        <v>127</v>
      </c>
      <c r="C89" s="25">
        <v>125</v>
      </c>
      <c r="D89" s="26">
        <v>82</v>
      </c>
      <c r="E89" s="26">
        <v>76</v>
      </c>
      <c r="F89" s="25">
        <v>61</v>
      </c>
      <c r="G89" s="25">
        <v>57</v>
      </c>
      <c r="H89" s="26">
        <v>52</v>
      </c>
      <c r="I89" s="26">
        <v>52</v>
      </c>
      <c r="J89" s="27">
        <f t="shared" si="16"/>
        <v>0.60799999999999998</v>
      </c>
      <c r="K89" s="28">
        <f t="shared" si="17"/>
        <v>0.75</v>
      </c>
      <c r="L89" s="27">
        <f t="shared" si="18"/>
        <v>0.68421052631578949</v>
      </c>
      <c r="M89" s="28">
        <f t="shared" si="19"/>
        <v>0.91228070175438591</v>
      </c>
      <c r="N89" s="27">
        <f t="shared" si="20"/>
        <v>1.2163742690058479</v>
      </c>
    </row>
    <row r="90" spans="1:14" s="22" customFormat="1" ht="12" x14ac:dyDescent="0.2">
      <c r="A90" s="23"/>
      <c r="B90" s="24" t="s">
        <v>129</v>
      </c>
      <c r="C90" s="25">
        <v>295</v>
      </c>
      <c r="D90" s="26">
        <v>101</v>
      </c>
      <c r="E90" s="26">
        <v>101</v>
      </c>
      <c r="F90" s="25">
        <v>85</v>
      </c>
      <c r="G90" s="25">
        <v>85</v>
      </c>
      <c r="H90" s="26">
        <v>81</v>
      </c>
      <c r="I90" s="26">
        <v>81</v>
      </c>
      <c r="J90" s="27">
        <f t="shared" si="16"/>
        <v>0.34237288135593219</v>
      </c>
      <c r="K90" s="28">
        <f t="shared" si="17"/>
        <v>0.84158415841584155</v>
      </c>
      <c r="L90" s="27">
        <f t="shared" si="18"/>
        <v>0.80198019801980203</v>
      </c>
      <c r="M90" s="28">
        <f t="shared" si="19"/>
        <v>0.95294117647058818</v>
      </c>
      <c r="N90" s="27">
        <f t="shared" si="20"/>
        <v>1.132318339100346</v>
      </c>
    </row>
    <row r="91" spans="1:14" s="22" customFormat="1" ht="12" x14ac:dyDescent="0.2">
      <c r="A91" s="23"/>
      <c r="B91" s="24" t="s">
        <v>0</v>
      </c>
      <c r="C91" s="25">
        <v>220</v>
      </c>
      <c r="D91" s="26">
        <v>191</v>
      </c>
      <c r="E91" s="26">
        <v>188</v>
      </c>
      <c r="F91" s="25">
        <v>176</v>
      </c>
      <c r="G91" s="25">
        <v>173</v>
      </c>
      <c r="H91" s="26">
        <v>164</v>
      </c>
      <c r="I91" s="26">
        <v>164</v>
      </c>
      <c r="J91" s="27">
        <f t="shared" si="16"/>
        <v>0.8545454545454545</v>
      </c>
      <c r="K91" s="28">
        <f t="shared" si="17"/>
        <v>0.92021276595744683</v>
      </c>
      <c r="L91" s="27">
        <f t="shared" si="18"/>
        <v>0.87234042553191493</v>
      </c>
      <c r="M91" s="28">
        <f t="shared" si="19"/>
        <v>0.94797687861271673</v>
      </c>
      <c r="N91" s="27">
        <f t="shared" si="20"/>
        <v>1.0301714056600619</v>
      </c>
    </row>
    <row r="92" spans="1:14" s="22" customFormat="1" ht="12" x14ac:dyDescent="0.2">
      <c r="A92" s="23"/>
      <c r="B92" s="24" t="s">
        <v>132</v>
      </c>
      <c r="C92" s="25">
        <v>155</v>
      </c>
      <c r="D92" s="26">
        <v>96</v>
      </c>
      <c r="E92" s="26">
        <v>94</v>
      </c>
      <c r="F92" s="25">
        <v>79</v>
      </c>
      <c r="G92" s="25">
        <v>78</v>
      </c>
      <c r="H92" s="26">
        <v>71</v>
      </c>
      <c r="I92" s="26">
        <v>71</v>
      </c>
      <c r="J92" s="27">
        <f t="shared" si="16"/>
        <v>0.6064516129032258</v>
      </c>
      <c r="K92" s="28">
        <f t="shared" si="17"/>
        <v>0.82978723404255317</v>
      </c>
      <c r="L92" s="27">
        <f t="shared" si="18"/>
        <v>0.75531914893617025</v>
      </c>
      <c r="M92" s="28">
        <f t="shared" si="19"/>
        <v>0.91025641025641024</v>
      </c>
      <c r="N92" s="27">
        <f t="shared" si="20"/>
        <v>1.0969756738987508</v>
      </c>
    </row>
    <row r="93" spans="1:14" s="22" customFormat="1" ht="12" x14ac:dyDescent="0.2">
      <c r="A93" s="16"/>
      <c r="B93" s="17" t="s">
        <v>251</v>
      </c>
      <c r="C93" s="18">
        <f>SUBTOTAL(9,C94:C98)</f>
        <v>1263</v>
      </c>
      <c r="D93" s="19">
        <f t="shared" ref="D93:H93" si="24">SUBTOTAL(9,D94:D98)</f>
        <v>1105</v>
      </c>
      <c r="E93" s="19">
        <v>1054</v>
      </c>
      <c r="F93" s="18">
        <f t="shared" si="24"/>
        <v>1075</v>
      </c>
      <c r="G93" s="18">
        <v>1029</v>
      </c>
      <c r="H93" s="19">
        <f t="shared" si="24"/>
        <v>842</v>
      </c>
      <c r="I93" s="19">
        <v>842</v>
      </c>
      <c r="J93" s="20">
        <f t="shared" si="16"/>
        <v>0.83452098178939038</v>
      </c>
      <c r="K93" s="21">
        <f t="shared" si="17"/>
        <v>0.97628083491461104</v>
      </c>
      <c r="L93" s="20">
        <f t="shared" si="18"/>
        <v>0.7988614800759013</v>
      </c>
      <c r="M93" s="21">
        <f t="shared" si="19"/>
        <v>0.81827016520894069</v>
      </c>
      <c r="N93" s="20">
        <f t="shared" si="20"/>
        <v>0.83815039274074188</v>
      </c>
    </row>
    <row r="94" spans="1:14" s="22" customFormat="1" ht="12" x14ac:dyDescent="0.2">
      <c r="A94" s="23"/>
      <c r="B94" s="24" t="s">
        <v>6</v>
      </c>
      <c r="C94" s="25">
        <v>460</v>
      </c>
      <c r="D94" s="26">
        <v>417</v>
      </c>
      <c r="E94" s="26">
        <v>394</v>
      </c>
      <c r="F94" s="25">
        <v>409</v>
      </c>
      <c r="G94" s="25">
        <v>390</v>
      </c>
      <c r="H94" s="26">
        <v>316</v>
      </c>
      <c r="I94" s="26">
        <v>316</v>
      </c>
      <c r="J94" s="27">
        <f t="shared" si="16"/>
        <v>0.85652173913043483</v>
      </c>
      <c r="K94" s="28">
        <f t="shared" si="17"/>
        <v>0.98984771573604058</v>
      </c>
      <c r="L94" s="27">
        <f t="shared" si="18"/>
        <v>0.80203045685279184</v>
      </c>
      <c r="M94" s="28">
        <f t="shared" si="19"/>
        <v>0.81025641025641026</v>
      </c>
      <c r="N94" s="27">
        <f t="shared" si="20"/>
        <v>0.81856673241288624</v>
      </c>
    </row>
    <row r="95" spans="1:14" s="22" customFormat="1" ht="12" x14ac:dyDescent="0.2">
      <c r="A95" s="23"/>
      <c r="B95" s="24" t="s">
        <v>137</v>
      </c>
      <c r="C95" s="25">
        <v>143</v>
      </c>
      <c r="D95" s="26">
        <v>158</v>
      </c>
      <c r="E95" s="26">
        <v>155</v>
      </c>
      <c r="F95" s="25">
        <v>158</v>
      </c>
      <c r="G95" s="25">
        <v>155</v>
      </c>
      <c r="H95" s="26">
        <v>135</v>
      </c>
      <c r="I95" s="26">
        <v>135</v>
      </c>
      <c r="J95" s="27">
        <f t="shared" si="16"/>
        <v>1.083916083916084</v>
      </c>
      <c r="K95" s="28">
        <f t="shared" si="17"/>
        <v>1</v>
      </c>
      <c r="L95" s="27">
        <f t="shared" si="18"/>
        <v>0.87096774193548387</v>
      </c>
      <c r="M95" s="28">
        <f t="shared" si="19"/>
        <v>0.87096774193548387</v>
      </c>
      <c r="N95" s="27">
        <f t="shared" si="20"/>
        <v>0.87096774193548387</v>
      </c>
    </row>
    <row r="96" spans="1:14" s="22" customFormat="1" ht="12" x14ac:dyDescent="0.2">
      <c r="A96" s="23"/>
      <c r="B96" s="24" t="s">
        <v>2</v>
      </c>
      <c r="C96" s="25">
        <v>370</v>
      </c>
      <c r="D96" s="26">
        <v>320</v>
      </c>
      <c r="E96" s="26">
        <v>308</v>
      </c>
      <c r="F96" s="25">
        <v>319</v>
      </c>
      <c r="G96" s="25">
        <v>308</v>
      </c>
      <c r="H96" s="26">
        <v>242</v>
      </c>
      <c r="I96" s="26">
        <v>242</v>
      </c>
      <c r="J96" s="27">
        <f t="shared" si="16"/>
        <v>0.83243243243243248</v>
      </c>
      <c r="K96" s="28">
        <f t="shared" si="17"/>
        <v>1</v>
      </c>
      <c r="L96" s="27">
        <f t="shared" si="18"/>
        <v>0.7857142857142857</v>
      </c>
      <c r="M96" s="28">
        <f t="shared" si="19"/>
        <v>0.7857142857142857</v>
      </c>
      <c r="N96" s="27">
        <f t="shared" si="20"/>
        <v>0.7857142857142857</v>
      </c>
    </row>
    <row r="97" spans="1:14" s="22" customFormat="1" ht="12" x14ac:dyDescent="0.2">
      <c r="A97" s="23"/>
      <c r="B97" s="24" t="s">
        <v>140</v>
      </c>
      <c r="C97" s="25">
        <v>140</v>
      </c>
      <c r="D97" s="26">
        <v>132</v>
      </c>
      <c r="E97" s="26">
        <v>132</v>
      </c>
      <c r="F97" s="25">
        <v>111</v>
      </c>
      <c r="G97" s="25">
        <v>111</v>
      </c>
      <c r="H97" s="26">
        <v>79</v>
      </c>
      <c r="I97" s="26">
        <v>79</v>
      </c>
      <c r="J97" s="27">
        <f t="shared" si="16"/>
        <v>0.94285714285714284</v>
      </c>
      <c r="K97" s="28">
        <f t="shared" si="17"/>
        <v>0.84090909090909094</v>
      </c>
      <c r="L97" s="27">
        <f t="shared" si="18"/>
        <v>0.59848484848484851</v>
      </c>
      <c r="M97" s="28">
        <f t="shared" si="19"/>
        <v>0.71171171171171166</v>
      </c>
      <c r="N97" s="27">
        <f t="shared" si="20"/>
        <v>0.84635987338690044</v>
      </c>
    </row>
    <row r="98" spans="1:14" s="22" customFormat="1" ht="12" x14ac:dyDescent="0.2">
      <c r="A98" s="23"/>
      <c r="B98" s="24" t="s">
        <v>142</v>
      </c>
      <c r="C98" s="25">
        <v>150</v>
      </c>
      <c r="D98" s="26">
        <v>78</v>
      </c>
      <c r="E98" s="26">
        <v>76</v>
      </c>
      <c r="F98" s="25">
        <v>78</v>
      </c>
      <c r="G98" s="25">
        <v>76</v>
      </c>
      <c r="H98" s="26">
        <v>70</v>
      </c>
      <c r="I98" s="26">
        <v>70</v>
      </c>
      <c r="J98" s="27">
        <f t="shared" si="16"/>
        <v>0.50666666666666671</v>
      </c>
      <c r="K98" s="28">
        <f t="shared" si="17"/>
        <v>1</v>
      </c>
      <c r="L98" s="27">
        <f t="shared" si="18"/>
        <v>0.92105263157894735</v>
      </c>
      <c r="M98" s="28">
        <f t="shared" si="19"/>
        <v>0.92105263157894735</v>
      </c>
      <c r="N98" s="27">
        <f t="shared" si="20"/>
        <v>0.92105263157894735</v>
      </c>
    </row>
    <row r="99" spans="1:14" s="22" customFormat="1" ht="12" x14ac:dyDescent="0.2">
      <c r="A99" s="16"/>
      <c r="B99" s="17" t="s">
        <v>253</v>
      </c>
      <c r="C99" s="18">
        <f>SUBTOTAL(9,C100:C108)</f>
        <v>1590</v>
      </c>
      <c r="D99" s="19">
        <f t="shared" ref="D99:H99" si="25">SUBTOTAL(9,D100:D108)</f>
        <v>1045</v>
      </c>
      <c r="E99" s="19">
        <v>1031</v>
      </c>
      <c r="F99" s="18">
        <f t="shared" si="25"/>
        <v>1008</v>
      </c>
      <c r="G99" s="18">
        <v>995</v>
      </c>
      <c r="H99" s="19">
        <f t="shared" si="25"/>
        <v>832</v>
      </c>
      <c r="I99" s="19">
        <v>832</v>
      </c>
      <c r="J99" s="20">
        <f t="shared" si="16"/>
        <v>0.64842767295597481</v>
      </c>
      <c r="K99" s="21">
        <f t="shared" si="17"/>
        <v>0.96508244422890399</v>
      </c>
      <c r="L99" s="20">
        <f t="shared" si="18"/>
        <v>0.80698351115421918</v>
      </c>
      <c r="M99" s="21">
        <f t="shared" si="19"/>
        <v>0.83618090452261307</v>
      </c>
      <c r="N99" s="20">
        <f t="shared" si="20"/>
        <v>0.86643468599277806</v>
      </c>
    </row>
    <row r="100" spans="1:14" s="35" customFormat="1" ht="12" x14ac:dyDescent="0.2">
      <c r="A100" s="29"/>
      <c r="B100" s="30" t="s">
        <v>144</v>
      </c>
      <c r="C100" s="31">
        <v>40</v>
      </c>
      <c r="D100" s="32">
        <v>3</v>
      </c>
      <c r="E100" s="32">
        <v>3</v>
      </c>
      <c r="F100" s="31">
        <v>3</v>
      </c>
      <c r="G100" s="31">
        <v>3</v>
      </c>
      <c r="H100" s="32">
        <v>3</v>
      </c>
      <c r="I100" s="32">
        <v>3</v>
      </c>
      <c r="J100" s="33">
        <f t="shared" si="16"/>
        <v>7.4999999999999997E-2</v>
      </c>
      <c r="K100" s="34">
        <f t="shared" si="17"/>
        <v>1</v>
      </c>
      <c r="L100" s="33">
        <f t="shared" si="18"/>
        <v>1</v>
      </c>
      <c r="M100" s="34">
        <f t="shared" si="19"/>
        <v>1</v>
      </c>
      <c r="N100" s="33">
        <f t="shared" si="20"/>
        <v>1</v>
      </c>
    </row>
    <row r="101" spans="1:14" s="22" customFormat="1" ht="12" x14ac:dyDescent="0.2">
      <c r="A101" s="23"/>
      <c r="B101" s="24" t="s">
        <v>146</v>
      </c>
      <c r="C101" s="25">
        <v>100</v>
      </c>
      <c r="D101" s="26">
        <v>27</v>
      </c>
      <c r="E101" s="26">
        <v>27</v>
      </c>
      <c r="F101" s="25">
        <v>27</v>
      </c>
      <c r="G101" s="25">
        <v>27</v>
      </c>
      <c r="H101" s="26">
        <v>26</v>
      </c>
      <c r="I101" s="26">
        <v>26</v>
      </c>
      <c r="J101" s="27">
        <f t="shared" si="16"/>
        <v>0.27</v>
      </c>
      <c r="K101" s="28">
        <f t="shared" si="17"/>
        <v>1</v>
      </c>
      <c r="L101" s="27">
        <f t="shared" si="18"/>
        <v>0.96296296296296291</v>
      </c>
      <c r="M101" s="28">
        <f t="shared" si="19"/>
        <v>0.96296296296296291</v>
      </c>
      <c r="N101" s="27">
        <f t="shared" si="20"/>
        <v>0.96296296296296291</v>
      </c>
    </row>
    <row r="102" spans="1:14" s="22" customFormat="1" ht="12" x14ac:dyDescent="0.2">
      <c r="A102" s="23"/>
      <c r="B102" s="24" t="s">
        <v>2</v>
      </c>
      <c r="C102" s="25">
        <v>220</v>
      </c>
      <c r="D102" s="26">
        <v>217</v>
      </c>
      <c r="E102" s="26">
        <v>214</v>
      </c>
      <c r="F102" s="25">
        <v>196</v>
      </c>
      <c r="G102" s="25">
        <v>193</v>
      </c>
      <c r="H102" s="26">
        <v>153</v>
      </c>
      <c r="I102" s="26">
        <v>153</v>
      </c>
      <c r="J102" s="27">
        <f t="shared" si="16"/>
        <v>0.97272727272727277</v>
      </c>
      <c r="K102" s="28">
        <f t="shared" si="17"/>
        <v>0.90186915887850472</v>
      </c>
      <c r="L102" s="27">
        <f t="shared" si="18"/>
        <v>0.71495327102803741</v>
      </c>
      <c r="M102" s="28">
        <f t="shared" si="19"/>
        <v>0.79274611398963735</v>
      </c>
      <c r="N102" s="27">
        <f t="shared" si="20"/>
        <v>0.8790034631802196</v>
      </c>
    </row>
    <row r="103" spans="1:14" s="22" customFormat="1" ht="12" x14ac:dyDescent="0.2">
      <c r="A103" s="23"/>
      <c r="B103" s="24" t="s">
        <v>6</v>
      </c>
      <c r="C103" s="25">
        <v>330</v>
      </c>
      <c r="D103" s="26">
        <v>353</v>
      </c>
      <c r="E103" s="26">
        <v>345</v>
      </c>
      <c r="F103" s="25">
        <v>353</v>
      </c>
      <c r="G103" s="25">
        <v>345</v>
      </c>
      <c r="H103" s="26">
        <v>276</v>
      </c>
      <c r="I103" s="26">
        <v>276</v>
      </c>
      <c r="J103" s="27">
        <f t="shared" si="16"/>
        <v>1.0454545454545454</v>
      </c>
      <c r="K103" s="28">
        <f t="shared" si="17"/>
        <v>1</v>
      </c>
      <c r="L103" s="27">
        <f t="shared" si="18"/>
        <v>0.8</v>
      </c>
      <c r="M103" s="28">
        <f t="shared" si="19"/>
        <v>0.8</v>
      </c>
      <c r="N103" s="27">
        <f t="shared" si="20"/>
        <v>0.8</v>
      </c>
    </row>
    <row r="104" spans="1:14" s="22" customFormat="1" ht="12" x14ac:dyDescent="0.2">
      <c r="A104" s="23"/>
      <c r="B104" s="24" t="s">
        <v>150</v>
      </c>
      <c r="C104" s="25">
        <v>70</v>
      </c>
      <c r="D104" s="26">
        <v>50</v>
      </c>
      <c r="E104" s="26">
        <v>49</v>
      </c>
      <c r="F104" s="25">
        <v>50</v>
      </c>
      <c r="G104" s="25">
        <v>49</v>
      </c>
      <c r="H104" s="26">
        <v>45</v>
      </c>
      <c r="I104" s="26">
        <v>45</v>
      </c>
      <c r="J104" s="27">
        <f t="shared" si="16"/>
        <v>0.7</v>
      </c>
      <c r="K104" s="28">
        <f t="shared" si="17"/>
        <v>1</v>
      </c>
      <c r="L104" s="27">
        <f t="shared" si="18"/>
        <v>0.91836734693877553</v>
      </c>
      <c r="M104" s="28">
        <f t="shared" si="19"/>
        <v>0.91836734693877553</v>
      </c>
      <c r="N104" s="27">
        <f t="shared" si="20"/>
        <v>0.91836734693877553</v>
      </c>
    </row>
    <row r="105" spans="1:14" s="22" customFormat="1" ht="12" x14ac:dyDescent="0.2">
      <c r="A105" s="23"/>
      <c r="B105" s="24" t="s">
        <v>152</v>
      </c>
      <c r="C105" s="25">
        <v>400</v>
      </c>
      <c r="D105" s="26">
        <v>76</v>
      </c>
      <c r="E105" s="26">
        <v>76</v>
      </c>
      <c r="F105" s="25">
        <v>75</v>
      </c>
      <c r="G105" s="25">
        <v>75</v>
      </c>
      <c r="H105" s="26">
        <v>63</v>
      </c>
      <c r="I105" s="26">
        <v>63</v>
      </c>
      <c r="J105" s="27">
        <f t="shared" si="16"/>
        <v>0.19</v>
      </c>
      <c r="K105" s="28">
        <f t="shared" si="17"/>
        <v>0.98684210526315785</v>
      </c>
      <c r="L105" s="27">
        <f t="shared" si="18"/>
        <v>0.82894736842105265</v>
      </c>
      <c r="M105" s="28">
        <f t="shared" si="19"/>
        <v>0.84</v>
      </c>
      <c r="N105" s="27">
        <f t="shared" si="20"/>
        <v>0.85120000000000007</v>
      </c>
    </row>
    <row r="106" spans="1:14" s="22" customFormat="1" ht="12" x14ac:dyDescent="0.2">
      <c r="A106" s="23"/>
      <c r="B106" s="24" t="s">
        <v>154</v>
      </c>
      <c r="C106" s="25">
        <v>90</v>
      </c>
      <c r="D106" s="26">
        <v>90</v>
      </c>
      <c r="E106" s="26">
        <v>90</v>
      </c>
      <c r="F106" s="25">
        <v>89</v>
      </c>
      <c r="G106" s="25">
        <v>89</v>
      </c>
      <c r="H106" s="26">
        <v>82</v>
      </c>
      <c r="I106" s="26">
        <v>82</v>
      </c>
      <c r="J106" s="27">
        <f t="shared" si="16"/>
        <v>1</v>
      </c>
      <c r="K106" s="28">
        <f t="shared" si="17"/>
        <v>0.98888888888888893</v>
      </c>
      <c r="L106" s="27">
        <f t="shared" si="18"/>
        <v>0.91111111111111109</v>
      </c>
      <c r="M106" s="28">
        <f t="shared" si="19"/>
        <v>0.9213483146067416</v>
      </c>
      <c r="N106" s="27">
        <f t="shared" si="20"/>
        <v>0.93170054286074999</v>
      </c>
    </row>
    <row r="107" spans="1:14" s="22" customFormat="1" ht="12" x14ac:dyDescent="0.2">
      <c r="A107" s="23"/>
      <c r="B107" s="24" t="s">
        <v>156</v>
      </c>
      <c r="C107" s="25">
        <v>255</v>
      </c>
      <c r="D107" s="26">
        <v>170</v>
      </c>
      <c r="E107" s="26">
        <v>169</v>
      </c>
      <c r="F107" s="25">
        <v>158</v>
      </c>
      <c r="G107" s="25">
        <v>157</v>
      </c>
      <c r="H107" s="26">
        <v>136</v>
      </c>
      <c r="I107" s="26">
        <v>136</v>
      </c>
      <c r="J107" s="27">
        <f t="shared" si="16"/>
        <v>0.66274509803921566</v>
      </c>
      <c r="K107" s="28">
        <f t="shared" si="17"/>
        <v>0.92899408284023666</v>
      </c>
      <c r="L107" s="27">
        <f t="shared" si="18"/>
        <v>0.80473372781065089</v>
      </c>
      <c r="M107" s="28">
        <f t="shared" si="19"/>
        <v>0.86624203821656054</v>
      </c>
      <c r="N107" s="27">
        <f t="shared" si="20"/>
        <v>0.93245162075540589</v>
      </c>
    </row>
    <row r="108" spans="1:14" s="22" customFormat="1" ht="12" x14ac:dyDescent="0.2">
      <c r="A108" s="23"/>
      <c r="B108" s="24" t="s">
        <v>157</v>
      </c>
      <c r="C108" s="25">
        <v>85</v>
      </c>
      <c r="D108" s="26">
        <v>59</v>
      </c>
      <c r="E108" s="26">
        <v>59</v>
      </c>
      <c r="F108" s="25">
        <v>57</v>
      </c>
      <c r="G108" s="25">
        <v>57</v>
      </c>
      <c r="H108" s="26">
        <v>48</v>
      </c>
      <c r="I108" s="26">
        <v>48</v>
      </c>
      <c r="J108" s="27">
        <f t="shared" si="16"/>
        <v>0.69411764705882351</v>
      </c>
      <c r="K108" s="28">
        <f t="shared" si="17"/>
        <v>0.96610169491525422</v>
      </c>
      <c r="L108" s="27">
        <f t="shared" si="18"/>
        <v>0.81355932203389836</v>
      </c>
      <c r="M108" s="28">
        <f t="shared" si="19"/>
        <v>0.84210526315789469</v>
      </c>
      <c r="N108" s="27">
        <f t="shared" si="20"/>
        <v>0.87165281625115421</v>
      </c>
    </row>
    <row r="109" spans="1:14" s="22" customFormat="1" ht="12" x14ac:dyDescent="0.2">
      <c r="A109" s="16"/>
      <c r="B109" s="17" t="s">
        <v>255</v>
      </c>
      <c r="C109" s="18">
        <f>SUBTOTAL(9,C110:C112)</f>
        <v>108</v>
      </c>
      <c r="D109" s="19">
        <f t="shared" ref="D109:H109" si="26">SUBTOTAL(9,D110:D112)</f>
        <v>66</v>
      </c>
      <c r="E109" s="19">
        <v>66</v>
      </c>
      <c r="F109" s="18">
        <f t="shared" si="26"/>
        <v>64</v>
      </c>
      <c r="G109" s="18">
        <v>64</v>
      </c>
      <c r="H109" s="19">
        <f t="shared" si="26"/>
        <v>57</v>
      </c>
      <c r="I109" s="19">
        <v>57</v>
      </c>
      <c r="J109" s="20">
        <f t="shared" si="16"/>
        <v>0.61111111111111116</v>
      </c>
      <c r="K109" s="21">
        <f t="shared" si="17"/>
        <v>0.96969696969696972</v>
      </c>
      <c r="L109" s="20">
        <f t="shared" si="18"/>
        <v>0.86363636363636365</v>
      </c>
      <c r="M109" s="21">
        <f t="shared" si="19"/>
        <v>0.890625</v>
      </c>
      <c r="N109" s="20">
        <f t="shared" si="20"/>
        <v>0.91845703125</v>
      </c>
    </row>
    <row r="110" spans="1:14" s="22" customFormat="1" ht="12" x14ac:dyDescent="0.2">
      <c r="A110" s="23"/>
      <c r="B110" s="24" t="s">
        <v>159</v>
      </c>
      <c r="C110" s="25">
        <v>51</v>
      </c>
      <c r="D110" s="26">
        <v>25</v>
      </c>
      <c r="E110" s="26">
        <v>25</v>
      </c>
      <c r="F110" s="25">
        <v>25</v>
      </c>
      <c r="G110" s="25">
        <v>25</v>
      </c>
      <c r="H110" s="26">
        <v>23</v>
      </c>
      <c r="I110" s="26">
        <v>23</v>
      </c>
      <c r="J110" s="27">
        <f t="shared" si="16"/>
        <v>0.49019607843137253</v>
      </c>
      <c r="K110" s="28">
        <f t="shared" si="17"/>
        <v>1</v>
      </c>
      <c r="L110" s="27">
        <f t="shared" si="18"/>
        <v>0.92</v>
      </c>
      <c r="M110" s="28">
        <f t="shared" si="19"/>
        <v>0.92</v>
      </c>
      <c r="N110" s="27">
        <f t="shared" si="20"/>
        <v>0.92</v>
      </c>
    </row>
    <row r="111" spans="1:14" s="22" customFormat="1" ht="12" x14ac:dyDescent="0.2">
      <c r="A111" s="23"/>
      <c r="B111" s="24" t="s">
        <v>161</v>
      </c>
      <c r="C111" s="25">
        <v>25</v>
      </c>
      <c r="D111" s="26">
        <v>19</v>
      </c>
      <c r="E111" s="26">
        <v>19</v>
      </c>
      <c r="F111" s="25">
        <v>19</v>
      </c>
      <c r="G111" s="25">
        <v>19</v>
      </c>
      <c r="H111" s="26">
        <v>14</v>
      </c>
      <c r="I111" s="26">
        <v>14</v>
      </c>
      <c r="J111" s="27">
        <f t="shared" si="16"/>
        <v>0.76</v>
      </c>
      <c r="K111" s="28">
        <f t="shared" si="17"/>
        <v>1</v>
      </c>
      <c r="L111" s="27">
        <f t="shared" si="18"/>
        <v>0.73684210526315785</v>
      </c>
      <c r="M111" s="28">
        <f t="shared" si="19"/>
        <v>0.73684210526315785</v>
      </c>
      <c r="N111" s="27">
        <f t="shared" si="20"/>
        <v>0.73684210526315785</v>
      </c>
    </row>
    <row r="112" spans="1:14" s="22" customFormat="1" ht="12" x14ac:dyDescent="0.2">
      <c r="A112" s="23"/>
      <c r="B112" s="24" t="s">
        <v>163</v>
      </c>
      <c r="C112" s="25">
        <v>32</v>
      </c>
      <c r="D112" s="26">
        <v>22</v>
      </c>
      <c r="E112" s="26">
        <v>22</v>
      </c>
      <c r="F112" s="25">
        <v>20</v>
      </c>
      <c r="G112" s="25">
        <v>20</v>
      </c>
      <c r="H112" s="26">
        <v>20</v>
      </c>
      <c r="I112" s="26">
        <v>20</v>
      </c>
      <c r="J112" s="27">
        <f t="shared" si="16"/>
        <v>0.6875</v>
      </c>
      <c r="K112" s="28">
        <f t="shared" si="17"/>
        <v>0.90909090909090906</v>
      </c>
      <c r="L112" s="27">
        <f t="shared" si="18"/>
        <v>0.90909090909090906</v>
      </c>
      <c r="M112" s="28">
        <f t="shared" si="19"/>
        <v>1</v>
      </c>
      <c r="N112" s="27">
        <f t="shared" si="20"/>
        <v>1.1000000000000001</v>
      </c>
    </row>
    <row r="113" spans="1:14" s="22" customFormat="1" ht="12" x14ac:dyDescent="0.2">
      <c r="A113" s="16"/>
      <c r="B113" s="17" t="s">
        <v>257</v>
      </c>
      <c r="C113" s="18">
        <f>SUBTOTAL(9,C114:C118)</f>
        <v>395</v>
      </c>
      <c r="D113" s="19">
        <f t="shared" ref="D113:H113" si="27">SUBTOTAL(9,D114:D118)</f>
        <v>388</v>
      </c>
      <c r="E113" s="19">
        <v>387</v>
      </c>
      <c r="F113" s="18">
        <f t="shared" si="27"/>
        <v>321</v>
      </c>
      <c r="G113" s="18">
        <v>320</v>
      </c>
      <c r="H113" s="19">
        <f t="shared" si="27"/>
        <v>297</v>
      </c>
      <c r="I113" s="19">
        <v>297</v>
      </c>
      <c r="J113" s="20">
        <f t="shared" si="16"/>
        <v>0.97974683544303798</v>
      </c>
      <c r="K113" s="21">
        <f t="shared" si="17"/>
        <v>0.82687338501291985</v>
      </c>
      <c r="L113" s="20">
        <f t="shared" si="18"/>
        <v>0.76744186046511631</v>
      </c>
      <c r="M113" s="21">
        <f t="shared" si="19"/>
        <v>0.92812499999999998</v>
      </c>
      <c r="N113" s="20">
        <f t="shared" si="20"/>
        <v>1.1224511718750001</v>
      </c>
    </row>
    <row r="114" spans="1:14" s="35" customFormat="1" ht="12" x14ac:dyDescent="0.2">
      <c r="A114" s="29"/>
      <c r="B114" s="30" t="s">
        <v>165</v>
      </c>
      <c r="C114" s="31">
        <v>20</v>
      </c>
      <c r="D114" s="32">
        <v>10</v>
      </c>
      <c r="E114" s="32">
        <v>10</v>
      </c>
      <c r="F114" s="31">
        <v>8</v>
      </c>
      <c r="G114" s="31">
        <v>8</v>
      </c>
      <c r="H114" s="32">
        <v>8</v>
      </c>
      <c r="I114" s="32">
        <v>8</v>
      </c>
      <c r="J114" s="33">
        <f t="shared" si="16"/>
        <v>0.5</v>
      </c>
      <c r="K114" s="34">
        <f t="shared" si="17"/>
        <v>0.8</v>
      </c>
      <c r="L114" s="33">
        <f t="shared" si="18"/>
        <v>0.8</v>
      </c>
      <c r="M114" s="34">
        <f t="shared" si="19"/>
        <v>1</v>
      </c>
      <c r="N114" s="33">
        <f t="shared" si="20"/>
        <v>1.25</v>
      </c>
    </row>
    <row r="115" spans="1:14" s="22" customFormat="1" ht="12" x14ac:dyDescent="0.2">
      <c r="A115" s="23"/>
      <c r="B115" s="24" t="s">
        <v>167</v>
      </c>
      <c r="C115" s="25">
        <v>35</v>
      </c>
      <c r="D115" s="26">
        <v>22</v>
      </c>
      <c r="E115" s="26">
        <v>22</v>
      </c>
      <c r="F115" s="25">
        <v>22</v>
      </c>
      <c r="G115" s="25">
        <v>22</v>
      </c>
      <c r="H115" s="26">
        <v>22</v>
      </c>
      <c r="I115" s="26">
        <v>22</v>
      </c>
      <c r="J115" s="27">
        <f t="shared" si="16"/>
        <v>0.62857142857142856</v>
      </c>
      <c r="K115" s="28">
        <f t="shared" si="17"/>
        <v>1</v>
      </c>
      <c r="L115" s="27">
        <f t="shared" si="18"/>
        <v>1</v>
      </c>
      <c r="M115" s="28">
        <f t="shared" si="19"/>
        <v>1</v>
      </c>
      <c r="N115" s="27">
        <f t="shared" si="20"/>
        <v>1</v>
      </c>
    </row>
    <row r="116" spans="1:14" s="22" customFormat="1" ht="12" x14ac:dyDescent="0.2">
      <c r="A116" s="23"/>
      <c r="B116" s="24" t="s">
        <v>169</v>
      </c>
      <c r="C116" s="25">
        <v>160</v>
      </c>
      <c r="D116" s="26">
        <v>147</v>
      </c>
      <c r="E116" s="26">
        <v>146</v>
      </c>
      <c r="F116" s="25">
        <v>119</v>
      </c>
      <c r="G116" s="25">
        <v>118</v>
      </c>
      <c r="H116" s="26">
        <v>110</v>
      </c>
      <c r="I116" s="26">
        <v>110</v>
      </c>
      <c r="J116" s="27">
        <f t="shared" si="16"/>
        <v>0.91249999999999998</v>
      </c>
      <c r="K116" s="28">
        <f t="shared" si="17"/>
        <v>0.80821917808219179</v>
      </c>
      <c r="L116" s="27">
        <f t="shared" si="18"/>
        <v>0.75342465753424659</v>
      </c>
      <c r="M116" s="28">
        <f t="shared" si="19"/>
        <v>0.93220338983050843</v>
      </c>
      <c r="N116" s="27">
        <f t="shared" si="20"/>
        <v>1.1534041941970699</v>
      </c>
    </row>
    <row r="117" spans="1:14" s="22" customFormat="1" ht="12" x14ac:dyDescent="0.2">
      <c r="A117" s="23"/>
      <c r="B117" s="24" t="s">
        <v>171</v>
      </c>
      <c r="C117" s="25">
        <v>60</v>
      </c>
      <c r="D117" s="26">
        <v>35</v>
      </c>
      <c r="E117" s="26">
        <v>35</v>
      </c>
      <c r="F117" s="25">
        <v>35</v>
      </c>
      <c r="G117" s="25">
        <v>35</v>
      </c>
      <c r="H117" s="26">
        <v>35</v>
      </c>
      <c r="I117" s="26">
        <v>35</v>
      </c>
      <c r="J117" s="27">
        <f t="shared" si="16"/>
        <v>0.58333333333333337</v>
      </c>
      <c r="K117" s="28">
        <f t="shared" si="17"/>
        <v>1</v>
      </c>
      <c r="L117" s="27">
        <f t="shared" si="18"/>
        <v>1</v>
      </c>
      <c r="M117" s="28">
        <f t="shared" si="19"/>
        <v>1</v>
      </c>
      <c r="N117" s="27">
        <f t="shared" si="20"/>
        <v>1</v>
      </c>
    </row>
    <row r="118" spans="1:14" s="22" customFormat="1" ht="12" x14ac:dyDescent="0.2">
      <c r="A118" s="23"/>
      <c r="B118" s="24" t="s">
        <v>173</v>
      </c>
      <c r="C118" s="25">
        <v>120</v>
      </c>
      <c r="D118" s="26">
        <v>174</v>
      </c>
      <c r="E118" s="26">
        <v>174</v>
      </c>
      <c r="F118" s="25">
        <v>137</v>
      </c>
      <c r="G118" s="25">
        <v>137</v>
      </c>
      <c r="H118" s="26">
        <v>122</v>
      </c>
      <c r="I118" s="26">
        <v>122</v>
      </c>
      <c r="J118" s="27">
        <f t="shared" si="16"/>
        <v>1.45</v>
      </c>
      <c r="K118" s="28">
        <f t="shared" si="17"/>
        <v>0.78735632183908044</v>
      </c>
      <c r="L118" s="27">
        <f t="shared" si="18"/>
        <v>0.70114942528735635</v>
      </c>
      <c r="M118" s="28">
        <f t="shared" si="19"/>
        <v>0.89051094890510951</v>
      </c>
      <c r="N118" s="27">
        <f t="shared" si="20"/>
        <v>1.1310139059086792</v>
      </c>
    </row>
    <row r="119" spans="1:14" s="22" customFormat="1" ht="12" x14ac:dyDescent="0.2">
      <c r="A119" s="16"/>
      <c r="B119" s="17" t="s">
        <v>259</v>
      </c>
      <c r="C119" s="18">
        <f>SUBTOTAL(9,C120:C124)</f>
        <v>2310</v>
      </c>
      <c r="D119" s="19">
        <f t="shared" ref="D119:H119" si="28">SUBTOTAL(9,D120:D124)</f>
        <v>1061</v>
      </c>
      <c r="E119" s="19">
        <v>1039</v>
      </c>
      <c r="F119" s="18">
        <f t="shared" si="28"/>
        <v>743</v>
      </c>
      <c r="G119" s="18">
        <v>735</v>
      </c>
      <c r="H119" s="19">
        <f t="shared" si="28"/>
        <v>634</v>
      </c>
      <c r="I119" s="19">
        <v>634</v>
      </c>
      <c r="J119" s="20">
        <f t="shared" si="16"/>
        <v>0.44978354978354979</v>
      </c>
      <c r="K119" s="21">
        <f t="shared" si="17"/>
        <v>0.70741097208854664</v>
      </c>
      <c r="L119" s="20">
        <f t="shared" si="18"/>
        <v>0.61020211742059671</v>
      </c>
      <c r="M119" s="21">
        <f t="shared" si="19"/>
        <v>0.86258503401360542</v>
      </c>
      <c r="N119" s="20">
        <f t="shared" si="20"/>
        <v>1.2193548984219538</v>
      </c>
    </row>
    <row r="120" spans="1:14" s="22" customFormat="1" ht="12" x14ac:dyDescent="0.2">
      <c r="A120" s="23"/>
      <c r="B120" s="24" t="s">
        <v>175</v>
      </c>
      <c r="C120" s="25">
        <v>520</v>
      </c>
      <c r="D120" s="26">
        <v>373</v>
      </c>
      <c r="E120" s="26">
        <v>368</v>
      </c>
      <c r="F120" s="25">
        <v>256</v>
      </c>
      <c r="G120" s="25">
        <v>256</v>
      </c>
      <c r="H120" s="26">
        <v>231</v>
      </c>
      <c r="I120" s="26">
        <v>231</v>
      </c>
      <c r="J120" s="27">
        <f t="shared" si="16"/>
        <v>0.70769230769230773</v>
      </c>
      <c r="K120" s="28">
        <f t="shared" si="17"/>
        <v>0.69565217391304346</v>
      </c>
      <c r="L120" s="27">
        <f t="shared" si="18"/>
        <v>0.62771739130434778</v>
      </c>
      <c r="M120" s="28">
        <f t="shared" si="19"/>
        <v>0.90234375</v>
      </c>
      <c r="N120" s="27">
        <f t="shared" si="20"/>
        <v>1.297119140625</v>
      </c>
    </row>
    <row r="121" spans="1:14" s="22" customFormat="1" ht="12" x14ac:dyDescent="0.2">
      <c r="A121" s="23"/>
      <c r="B121" s="24" t="s">
        <v>129</v>
      </c>
      <c r="C121" s="25">
        <v>140</v>
      </c>
      <c r="D121" s="26">
        <v>92</v>
      </c>
      <c r="E121" s="26">
        <v>88</v>
      </c>
      <c r="F121" s="25">
        <v>63</v>
      </c>
      <c r="G121" s="25">
        <v>63</v>
      </c>
      <c r="H121" s="26">
        <v>51</v>
      </c>
      <c r="I121" s="26">
        <v>51</v>
      </c>
      <c r="J121" s="27">
        <f t="shared" si="16"/>
        <v>0.62857142857142856</v>
      </c>
      <c r="K121" s="28">
        <f t="shared" si="17"/>
        <v>0.71590909090909094</v>
      </c>
      <c r="L121" s="27">
        <f t="shared" si="18"/>
        <v>0.57954545454545459</v>
      </c>
      <c r="M121" s="28">
        <f t="shared" si="19"/>
        <v>0.80952380952380953</v>
      </c>
      <c r="N121" s="27">
        <f t="shared" si="20"/>
        <v>1.1307634164777021</v>
      </c>
    </row>
    <row r="122" spans="1:14" s="22" customFormat="1" ht="12" x14ac:dyDescent="0.2">
      <c r="A122" s="23"/>
      <c r="B122" s="24" t="s">
        <v>2</v>
      </c>
      <c r="C122" s="25">
        <v>1090</v>
      </c>
      <c r="D122" s="26">
        <v>337</v>
      </c>
      <c r="E122" s="26">
        <v>332</v>
      </c>
      <c r="F122" s="25">
        <v>226</v>
      </c>
      <c r="G122" s="25">
        <v>221</v>
      </c>
      <c r="H122" s="26">
        <v>173</v>
      </c>
      <c r="I122" s="26">
        <v>173</v>
      </c>
      <c r="J122" s="27">
        <f t="shared" si="16"/>
        <v>0.30458715596330277</v>
      </c>
      <c r="K122" s="28">
        <f t="shared" si="17"/>
        <v>0.66566265060240959</v>
      </c>
      <c r="L122" s="27">
        <f t="shared" si="18"/>
        <v>0.52108433734939763</v>
      </c>
      <c r="M122" s="28">
        <f t="shared" si="19"/>
        <v>0.78280542986425339</v>
      </c>
      <c r="N122" s="27">
        <f t="shared" si="20"/>
        <v>1.1759791978051228</v>
      </c>
    </row>
    <row r="123" spans="1:14" s="22" customFormat="1" ht="12" x14ac:dyDescent="0.2">
      <c r="A123" s="23"/>
      <c r="B123" s="24" t="s">
        <v>179</v>
      </c>
      <c r="C123" s="25">
        <v>360</v>
      </c>
      <c r="D123" s="26">
        <v>112</v>
      </c>
      <c r="E123" s="26">
        <v>107</v>
      </c>
      <c r="F123" s="25">
        <v>80</v>
      </c>
      <c r="G123" s="25">
        <v>79</v>
      </c>
      <c r="H123" s="26">
        <v>76</v>
      </c>
      <c r="I123" s="26">
        <v>76</v>
      </c>
      <c r="J123" s="27">
        <f t="shared" si="16"/>
        <v>0.29722222222222222</v>
      </c>
      <c r="K123" s="28">
        <f t="shared" si="17"/>
        <v>0.73831775700934577</v>
      </c>
      <c r="L123" s="27">
        <f t="shared" si="18"/>
        <v>0.71028037383177567</v>
      </c>
      <c r="M123" s="28">
        <f t="shared" si="19"/>
        <v>0.96202531645569622</v>
      </c>
      <c r="N123" s="27">
        <f t="shared" si="20"/>
        <v>1.302996314693158</v>
      </c>
    </row>
    <row r="124" spans="1:14" s="22" customFormat="1" ht="12" x14ac:dyDescent="0.2">
      <c r="A124" s="23"/>
      <c r="B124" s="24" t="s">
        <v>181</v>
      </c>
      <c r="C124" s="25">
        <v>200</v>
      </c>
      <c r="D124" s="26">
        <v>147</v>
      </c>
      <c r="E124" s="26">
        <v>144</v>
      </c>
      <c r="F124" s="25">
        <v>118</v>
      </c>
      <c r="G124" s="25">
        <v>116</v>
      </c>
      <c r="H124" s="26">
        <v>103</v>
      </c>
      <c r="I124" s="26">
        <v>103</v>
      </c>
      <c r="J124" s="27">
        <f t="shared" si="16"/>
        <v>0.72</v>
      </c>
      <c r="K124" s="28">
        <f t="shared" si="17"/>
        <v>0.80555555555555558</v>
      </c>
      <c r="L124" s="27">
        <f t="shared" si="18"/>
        <v>0.71527777777777779</v>
      </c>
      <c r="M124" s="28">
        <f t="shared" si="19"/>
        <v>0.88793103448275867</v>
      </c>
      <c r="N124" s="27">
        <f t="shared" si="20"/>
        <v>1.1022592152199764</v>
      </c>
    </row>
    <row r="125" spans="1:14" s="22" customFormat="1" ht="12" x14ac:dyDescent="0.2">
      <c r="A125" s="16"/>
      <c r="B125" s="17" t="s">
        <v>261</v>
      </c>
      <c r="C125" s="18">
        <f>SUBTOTAL(9,C126:C131)</f>
        <v>618</v>
      </c>
      <c r="D125" s="19">
        <f t="shared" ref="D125:H125" si="29">SUBTOTAL(9,D126:D131)</f>
        <v>563</v>
      </c>
      <c r="E125" s="19">
        <v>547</v>
      </c>
      <c r="F125" s="18">
        <f t="shared" si="29"/>
        <v>500</v>
      </c>
      <c r="G125" s="18">
        <v>489</v>
      </c>
      <c r="H125" s="19">
        <f t="shared" si="29"/>
        <v>439</v>
      </c>
      <c r="I125" s="19">
        <v>439</v>
      </c>
      <c r="J125" s="20">
        <f t="shared" si="16"/>
        <v>0.88511326860841422</v>
      </c>
      <c r="K125" s="21">
        <f t="shared" si="17"/>
        <v>0.89396709323583179</v>
      </c>
      <c r="L125" s="20">
        <f t="shared" si="18"/>
        <v>0.80255941499085925</v>
      </c>
      <c r="M125" s="21">
        <f t="shared" si="19"/>
        <v>0.89775051124744376</v>
      </c>
      <c r="N125" s="20">
        <f t="shared" si="20"/>
        <v>1.0042321669782244</v>
      </c>
    </row>
    <row r="126" spans="1:14" s="22" customFormat="1" ht="12" x14ac:dyDescent="0.2">
      <c r="A126" s="23"/>
      <c r="B126" s="24" t="s">
        <v>2</v>
      </c>
      <c r="C126" s="25">
        <v>170</v>
      </c>
      <c r="D126" s="26">
        <v>76</v>
      </c>
      <c r="E126" s="26">
        <v>75</v>
      </c>
      <c r="F126" s="25">
        <v>53</v>
      </c>
      <c r="G126" s="25">
        <v>53</v>
      </c>
      <c r="H126" s="26">
        <v>44</v>
      </c>
      <c r="I126" s="26">
        <v>44</v>
      </c>
      <c r="J126" s="27">
        <f t="shared" si="16"/>
        <v>0.44117647058823528</v>
      </c>
      <c r="K126" s="28">
        <f t="shared" si="17"/>
        <v>0.70666666666666667</v>
      </c>
      <c r="L126" s="27">
        <f t="shared" si="18"/>
        <v>0.58666666666666667</v>
      </c>
      <c r="M126" s="28">
        <f t="shared" si="19"/>
        <v>0.83018867924528306</v>
      </c>
      <c r="N126" s="27">
        <f t="shared" si="20"/>
        <v>1.1747953008187968</v>
      </c>
    </row>
    <row r="127" spans="1:14" s="22" customFormat="1" ht="12" x14ac:dyDescent="0.2">
      <c r="A127" s="23"/>
      <c r="B127" s="24" t="s">
        <v>6</v>
      </c>
      <c r="C127" s="25">
        <v>365</v>
      </c>
      <c r="D127" s="26">
        <v>325</v>
      </c>
      <c r="E127" s="26">
        <v>312</v>
      </c>
      <c r="F127" s="25">
        <v>289</v>
      </c>
      <c r="G127" s="25">
        <v>279</v>
      </c>
      <c r="H127" s="26">
        <v>246</v>
      </c>
      <c r="I127" s="26">
        <v>246</v>
      </c>
      <c r="J127" s="27">
        <f t="shared" si="16"/>
        <v>0.85479452054794525</v>
      </c>
      <c r="K127" s="28">
        <f t="shared" si="17"/>
        <v>0.89423076923076927</v>
      </c>
      <c r="L127" s="27">
        <f t="shared" si="18"/>
        <v>0.78846153846153844</v>
      </c>
      <c r="M127" s="28">
        <f t="shared" si="19"/>
        <v>0.88172043010752688</v>
      </c>
      <c r="N127" s="27">
        <f t="shared" si="20"/>
        <v>0.98600994334605152</v>
      </c>
    </row>
    <row r="128" spans="1:14" s="22" customFormat="1" ht="12" x14ac:dyDescent="0.2">
      <c r="A128" s="23"/>
      <c r="B128" s="24" t="s">
        <v>187</v>
      </c>
      <c r="C128" s="25">
        <v>63</v>
      </c>
      <c r="D128" s="26">
        <f>SUBTOTAL(9,D129:D130)</f>
        <v>134</v>
      </c>
      <c r="E128" s="26">
        <v>134</v>
      </c>
      <c r="F128" s="25">
        <f t="shared" ref="F128:H128" si="30">SUBTOTAL(9,F129:F130)</f>
        <v>131</v>
      </c>
      <c r="G128" s="25">
        <v>131</v>
      </c>
      <c r="H128" s="26">
        <f t="shared" si="30"/>
        <v>127</v>
      </c>
      <c r="I128" s="26">
        <v>127</v>
      </c>
      <c r="J128" s="27">
        <f t="shared" si="16"/>
        <v>2.126984126984127</v>
      </c>
      <c r="K128" s="28">
        <f t="shared" si="17"/>
        <v>0.97761194029850751</v>
      </c>
      <c r="L128" s="27">
        <f t="shared" si="18"/>
        <v>0.94776119402985071</v>
      </c>
      <c r="M128" s="28">
        <f t="shared" si="19"/>
        <v>0.96946564885496178</v>
      </c>
      <c r="N128" s="27">
        <f t="shared" si="20"/>
        <v>0.99166715226385393</v>
      </c>
    </row>
    <row r="129" spans="1:14" s="42" customFormat="1" ht="12" x14ac:dyDescent="0.2">
      <c r="A129" s="36"/>
      <c r="B129" s="37" t="s">
        <v>187</v>
      </c>
      <c r="C129" s="38"/>
      <c r="D129" s="39">
        <v>16</v>
      </c>
      <c r="E129" s="39">
        <v>16</v>
      </c>
      <c r="F129" s="38">
        <v>14</v>
      </c>
      <c r="G129" s="38">
        <v>14</v>
      </c>
      <c r="H129" s="39">
        <v>13</v>
      </c>
      <c r="I129" s="39">
        <v>13</v>
      </c>
      <c r="J129" s="40"/>
      <c r="K129" s="41">
        <f t="shared" si="17"/>
        <v>0.875</v>
      </c>
      <c r="L129" s="40">
        <f t="shared" si="18"/>
        <v>0.8125</v>
      </c>
      <c r="M129" s="41">
        <f t="shared" si="19"/>
        <v>0.9285714285714286</v>
      </c>
      <c r="N129" s="40">
        <f t="shared" si="20"/>
        <v>1.0612244897959184</v>
      </c>
    </row>
    <row r="130" spans="1:14" s="42" customFormat="1" ht="12" x14ac:dyDescent="0.2">
      <c r="A130" s="36"/>
      <c r="B130" s="37" t="s">
        <v>189</v>
      </c>
      <c r="C130" s="38"/>
      <c r="D130" s="39">
        <v>118</v>
      </c>
      <c r="E130" s="39">
        <v>118</v>
      </c>
      <c r="F130" s="38">
        <v>117</v>
      </c>
      <c r="G130" s="38">
        <v>117</v>
      </c>
      <c r="H130" s="39">
        <v>114</v>
      </c>
      <c r="I130" s="39">
        <v>114</v>
      </c>
      <c r="J130" s="40"/>
      <c r="K130" s="41">
        <f t="shared" si="17"/>
        <v>0.99152542372881358</v>
      </c>
      <c r="L130" s="40">
        <f t="shared" si="18"/>
        <v>0.96610169491525422</v>
      </c>
      <c r="M130" s="41">
        <f t="shared" si="19"/>
        <v>0.97435897435897434</v>
      </c>
      <c r="N130" s="40">
        <f t="shared" si="20"/>
        <v>0.98268682884067493</v>
      </c>
    </row>
    <row r="131" spans="1:14" s="22" customFormat="1" ht="12" x14ac:dyDescent="0.2">
      <c r="A131" s="23"/>
      <c r="B131" s="24" t="s">
        <v>173</v>
      </c>
      <c r="C131" s="25">
        <v>20</v>
      </c>
      <c r="D131" s="26">
        <v>28</v>
      </c>
      <c r="E131" s="26">
        <v>28</v>
      </c>
      <c r="F131" s="25">
        <v>27</v>
      </c>
      <c r="G131" s="25">
        <v>27</v>
      </c>
      <c r="H131" s="26">
        <v>22</v>
      </c>
      <c r="I131" s="26">
        <v>22</v>
      </c>
      <c r="J131" s="27">
        <f t="shared" si="16"/>
        <v>1.4</v>
      </c>
      <c r="K131" s="28">
        <f t="shared" si="17"/>
        <v>0.9642857142857143</v>
      </c>
      <c r="L131" s="27">
        <f t="shared" si="18"/>
        <v>0.7857142857142857</v>
      </c>
      <c r="M131" s="28">
        <f t="shared" si="19"/>
        <v>0.81481481481481477</v>
      </c>
      <c r="N131" s="27">
        <f t="shared" si="20"/>
        <v>0.84499314128943748</v>
      </c>
    </row>
    <row r="132" spans="1:14" s="22" customFormat="1" ht="12" x14ac:dyDescent="0.2">
      <c r="A132" s="16"/>
      <c r="B132" s="17" t="s">
        <v>267</v>
      </c>
      <c r="C132" s="18">
        <f>SUBTOTAL(9,C133:C135)</f>
        <v>465</v>
      </c>
      <c r="D132" s="19">
        <f t="shared" ref="D132:H132" si="31">SUBTOTAL(9,D133:D135)</f>
        <v>174</v>
      </c>
      <c r="E132" s="19">
        <v>172</v>
      </c>
      <c r="F132" s="18">
        <f t="shared" si="31"/>
        <v>167</v>
      </c>
      <c r="G132" s="18">
        <v>165</v>
      </c>
      <c r="H132" s="19">
        <f t="shared" si="31"/>
        <v>155</v>
      </c>
      <c r="I132" s="19">
        <v>155</v>
      </c>
      <c r="J132" s="20">
        <f t="shared" ref="J132:J170" si="32">E132/C132</f>
        <v>0.36989247311827955</v>
      </c>
      <c r="K132" s="21">
        <f t="shared" ref="K132:K170" si="33">G132/E132</f>
        <v>0.95930232558139539</v>
      </c>
      <c r="L132" s="20">
        <f t="shared" ref="L132:L170" si="34">I132/E132</f>
        <v>0.90116279069767447</v>
      </c>
      <c r="M132" s="21">
        <f t="shared" ref="M132:M170" si="35">I132/G132</f>
        <v>0.93939393939393945</v>
      </c>
      <c r="N132" s="20">
        <f t="shared" ref="N132:N170" si="36">(E132/G132)*(I132/G132)</f>
        <v>0.97924701561065208</v>
      </c>
    </row>
    <row r="133" spans="1:14" s="22" customFormat="1" ht="12" x14ac:dyDescent="0.2">
      <c r="A133" s="23"/>
      <c r="B133" s="24" t="s">
        <v>198</v>
      </c>
      <c r="C133" s="25">
        <v>180</v>
      </c>
      <c r="D133" s="26">
        <v>78</v>
      </c>
      <c r="E133" s="26">
        <v>77</v>
      </c>
      <c r="F133" s="25">
        <v>74</v>
      </c>
      <c r="G133" s="25">
        <v>73</v>
      </c>
      <c r="H133" s="26">
        <v>69</v>
      </c>
      <c r="I133" s="26">
        <v>69</v>
      </c>
      <c r="J133" s="27">
        <f t="shared" si="32"/>
        <v>0.42777777777777776</v>
      </c>
      <c r="K133" s="28">
        <f t="shared" si="33"/>
        <v>0.94805194805194803</v>
      </c>
      <c r="L133" s="27">
        <f t="shared" si="34"/>
        <v>0.89610389610389607</v>
      </c>
      <c r="M133" s="28">
        <f t="shared" si="35"/>
        <v>0.9452054794520548</v>
      </c>
      <c r="N133" s="27">
        <f t="shared" si="36"/>
        <v>0.99699756051792077</v>
      </c>
    </row>
    <row r="134" spans="1:14" s="22" customFormat="1" ht="12" x14ac:dyDescent="0.2">
      <c r="A134" s="23"/>
      <c r="B134" s="24" t="s">
        <v>6</v>
      </c>
      <c r="C134" s="25">
        <v>260</v>
      </c>
      <c r="D134" s="26">
        <v>87</v>
      </c>
      <c r="E134" s="26">
        <v>86</v>
      </c>
      <c r="F134" s="25">
        <v>85</v>
      </c>
      <c r="G134" s="25">
        <v>84</v>
      </c>
      <c r="H134" s="26">
        <v>79</v>
      </c>
      <c r="I134" s="26">
        <v>79</v>
      </c>
      <c r="J134" s="27">
        <f t="shared" si="32"/>
        <v>0.33076923076923076</v>
      </c>
      <c r="K134" s="28">
        <f t="shared" si="33"/>
        <v>0.97674418604651159</v>
      </c>
      <c r="L134" s="27">
        <f t="shared" si="34"/>
        <v>0.91860465116279066</v>
      </c>
      <c r="M134" s="28">
        <f t="shared" si="35"/>
        <v>0.94047619047619047</v>
      </c>
      <c r="N134" s="27">
        <f t="shared" si="36"/>
        <v>0.96286848072562348</v>
      </c>
    </row>
    <row r="135" spans="1:14" s="22" customFormat="1" ht="12" x14ac:dyDescent="0.2">
      <c r="A135" s="23"/>
      <c r="B135" s="24" t="s">
        <v>201</v>
      </c>
      <c r="C135" s="25">
        <v>25</v>
      </c>
      <c r="D135" s="26">
        <v>9</v>
      </c>
      <c r="E135" s="26">
        <v>9</v>
      </c>
      <c r="F135" s="25">
        <v>8</v>
      </c>
      <c r="G135" s="25">
        <v>8</v>
      </c>
      <c r="H135" s="26">
        <v>7</v>
      </c>
      <c r="I135" s="26">
        <v>7</v>
      </c>
      <c r="J135" s="27">
        <f t="shared" si="32"/>
        <v>0.36</v>
      </c>
      <c r="K135" s="28">
        <f t="shared" si="33"/>
        <v>0.88888888888888884</v>
      </c>
      <c r="L135" s="27">
        <f t="shared" si="34"/>
        <v>0.77777777777777779</v>
      </c>
      <c r="M135" s="28">
        <f t="shared" si="35"/>
        <v>0.875</v>
      </c>
      <c r="N135" s="27">
        <f t="shared" si="36"/>
        <v>0.984375</v>
      </c>
    </row>
    <row r="136" spans="1:14" s="12" customFormat="1" ht="15" customHeight="1" x14ac:dyDescent="0.2">
      <c r="A136" s="8"/>
      <c r="B136" s="13" t="s">
        <v>275</v>
      </c>
      <c r="C136" s="14">
        <f>SUBTOTAL(9,C137:C164)</f>
        <v>3047</v>
      </c>
      <c r="D136" s="14">
        <f t="shared" ref="D136:H136" si="37">SUBTOTAL(9,D137:D164)</f>
        <v>2310</v>
      </c>
      <c r="E136" s="14">
        <v>2294</v>
      </c>
      <c r="F136" s="14">
        <f t="shared" si="37"/>
        <v>2221</v>
      </c>
      <c r="G136" s="14">
        <v>2208</v>
      </c>
      <c r="H136" s="14">
        <f t="shared" si="37"/>
        <v>1933</v>
      </c>
      <c r="I136" s="14">
        <v>1932</v>
      </c>
      <c r="J136" s="15">
        <f t="shared" si="32"/>
        <v>0.75287167705940272</v>
      </c>
      <c r="K136" s="15">
        <f t="shared" si="33"/>
        <v>0.96251089799476897</v>
      </c>
      <c r="L136" s="15">
        <f t="shared" si="34"/>
        <v>0.84219703574542282</v>
      </c>
      <c r="M136" s="15">
        <f t="shared" si="35"/>
        <v>0.875</v>
      </c>
      <c r="N136" s="15">
        <f t="shared" si="36"/>
        <v>0.90908061594202905</v>
      </c>
    </row>
    <row r="137" spans="1:14" s="22" customFormat="1" ht="12" x14ac:dyDescent="0.2">
      <c r="A137" s="16"/>
      <c r="B137" s="17" t="s">
        <v>183</v>
      </c>
      <c r="C137" s="18"/>
      <c r="D137" s="19">
        <v>21</v>
      </c>
      <c r="E137" s="19">
        <v>21</v>
      </c>
      <c r="F137" s="18">
        <v>16</v>
      </c>
      <c r="G137" s="18">
        <v>16</v>
      </c>
      <c r="H137" s="19">
        <v>15</v>
      </c>
      <c r="I137" s="19">
        <v>15</v>
      </c>
      <c r="J137" s="20"/>
      <c r="K137" s="21">
        <f t="shared" si="33"/>
        <v>0.76190476190476186</v>
      </c>
      <c r="L137" s="20">
        <f t="shared" si="34"/>
        <v>0.7142857142857143</v>
      </c>
      <c r="M137" s="21">
        <f t="shared" si="35"/>
        <v>0.9375</v>
      </c>
      <c r="N137" s="20">
        <f t="shared" si="36"/>
        <v>1.23046875</v>
      </c>
    </row>
    <row r="138" spans="1:14" s="22" customFormat="1" ht="12" x14ac:dyDescent="0.2">
      <c r="A138" s="16"/>
      <c r="B138" s="17" t="s">
        <v>265</v>
      </c>
      <c r="C138" s="18">
        <f>SUBTOTAL(9,C139:C149)</f>
        <v>750</v>
      </c>
      <c r="D138" s="19">
        <f t="shared" ref="D138:H138" si="38">SUBTOTAL(9,D139:D149)</f>
        <v>889</v>
      </c>
      <c r="E138" s="19">
        <v>887</v>
      </c>
      <c r="F138" s="18">
        <f t="shared" si="38"/>
        <v>871</v>
      </c>
      <c r="G138" s="18">
        <v>869</v>
      </c>
      <c r="H138" s="19">
        <f t="shared" si="38"/>
        <v>694</v>
      </c>
      <c r="I138" s="19">
        <v>694</v>
      </c>
      <c r="J138" s="20">
        <f t="shared" si="32"/>
        <v>1.1826666666666668</v>
      </c>
      <c r="K138" s="21">
        <f t="shared" si="33"/>
        <v>0.97970687711386695</v>
      </c>
      <c r="L138" s="20">
        <f t="shared" si="34"/>
        <v>0.78241262683201807</v>
      </c>
      <c r="M138" s="21">
        <f t="shared" si="35"/>
        <v>0.79861910241657075</v>
      </c>
      <c r="N138" s="20">
        <f t="shared" si="36"/>
        <v>0.81516127024568263</v>
      </c>
    </row>
    <row r="139" spans="1:14" s="49" customFormat="1" ht="12" x14ac:dyDescent="0.2">
      <c r="A139" s="43"/>
      <c r="B139" s="44" t="s">
        <v>276</v>
      </c>
      <c r="C139" s="45">
        <v>650</v>
      </c>
      <c r="D139" s="46">
        <f>SUBTOTAL(9,D140:D148)</f>
        <v>730</v>
      </c>
      <c r="E139" s="46">
        <v>728</v>
      </c>
      <c r="F139" s="45">
        <f t="shared" ref="F139:H139" si="39">SUBTOTAL(9,F140:F148)</f>
        <v>716</v>
      </c>
      <c r="G139" s="45">
        <v>714</v>
      </c>
      <c r="H139" s="46">
        <f t="shared" si="39"/>
        <v>585</v>
      </c>
      <c r="I139" s="46">
        <v>585</v>
      </c>
      <c r="J139" s="47">
        <f t="shared" si="32"/>
        <v>1.1200000000000001</v>
      </c>
      <c r="K139" s="48">
        <f t="shared" si="33"/>
        <v>0.98076923076923073</v>
      </c>
      <c r="L139" s="47">
        <f t="shared" si="34"/>
        <v>0.8035714285714286</v>
      </c>
      <c r="M139" s="48">
        <f t="shared" si="35"/>
        <v>0.81932773109243695</v>
      </c>
      <c r="N139" s="47">
        <f t="shared" si="36"/>
        <v>0.83539298072170032</v>
      </c>
    </row>
    <row r="140" spans="1:14" s="35" customFormat="1" ht="12" x14ac:dyDescent="0.2">
      <c r="A140" s="29"/>
      <c r="B140" s="30" t="s">
        <v>195</v>
      </c>
      <c r="C140" s="31"/>
      <c r="D140" s="32">
        <v>299</v>
      </c>
      <c r="E140" s="32">
        <v>299</v>
      </c>
      <c r="F140" s="31">
        <v>285</v>
      </c>
      <c r="G140" s="31">
        <v>285</v>
      </c>
      <c r="H140" s="32">
        <v>238</v>
      </c>
      <c r="I140" s="32">
        <v>238</v>
      </c>
      <c r="J140" s="33"/>
      <c r="K140" s="34">
        <f t="shared" si="33"/>
        <v>0.95317725752508364</v>
      </c>
      <c r="L140" s="33">
        <f t="shared" si="34"/>
        <v>0.79598662207357862</v>
      </c>
      <c r="M140" s="34">
        <f t="shared" si="35"/>
        <v>0.83508771929824566</v>
      </c>
      <c r="N140" s="33">
        <f t="shared" si="36"/>
        <v>0.87610957217605412</v>
      </c>
    </row>
    <row r="141" spans="1:14" s="35" customFormat="1" ht="12" x14ac:dyDescent="0.2">
      <c r="A141" s="29"/>
      <c r="B141" s="30" t="s">
        <v>293</v>
      </c>
      <c r="C141" s="31"/>
      <c r="D141" s="32">
        <v>34</v>
      </c>
      <c r="E141" s="32">
        <v>34</v>
      </c>
      <c r="F141" s="31">
        <v>34</v>
      </c>
      <c r="G141" s="31">
        <v>34</v>
      </c>
      <c r="H141" s="32">
        <v>26</v>
      </c>
      <c r="I141" s="32">
        <v>26</v>
      </c>
      <c r="J141" s="33"/>
      <c r="K141" s="34">
        <f t="shared" si="33"/>
        <v>1</v>
      </c>
      <c r="L141" s="33">
        <f t="shared" si="34"/>
        <v>0.76470588235294112</v>
      </c>
      <c r="M141" s="34">
        <f t="shared" si="35"/>
        <v>0.76470588235294112</v>
      </c>
      <c r="N141" s="33">
        <f t="shared" si="36"/>
        <v>0.76470588235294112</v>
      </c>
    </row>
    <row r="142" spans="1:14" s="35" customFormat="1" ht="12" x14ac:dyDescent="0.2">
      <c r="A142" s="29"/>
      <c r="B142" s="30" t="s">
        <v>294</v>
      </c>
      <c r="C142" s="31"/>
      <c r="D142" s="32">
        <v>56</v>
      </c>
      <c r="E142" s="32">
        <v>56</v>
      </c>
      <c r="F142" s="31">
        <v>56</v>
      </c>
      <c r="G142" s="31">
        <v>56</v>
      </c>
      <c r="H142" s="32">
        <v>43</v>
      </c>
      <c r="I142" s="32">
        <v>43</v>
      </c>
      <c r="J142" s="33"/>
      <c r="K142" s="34">
        <f t="shared" si="33"/>
        <v>1</v>
      </c>
      <c r="L142" s="33">
        <f t="shared" si="34"/>
        <v>0.7678571428571429</v>
      </c>
      <c r="M142" s="34">
        <f t="shared" si="35"/>
        <v>0.7678571428571429</v>
      </c>
      <c r="N142" s="33">
        <f t="shared" si="36"/>
        <v>0.7678571428571429</v>
      </c>
    </row>
    <row r="143" spans="1:14" s="35" customFormat="1" ht="12" x14ac:dyDescent="0.2">
      <c r="A143" s="29"/>
      <c r="B143" s="30" t="s">
        <v>295</v>
      </c>
      <c r="C143" s="31"/>
      <c r="D143" s="32">
        <v>19</v>
      </c>
      <c r="E143" s="32">
        <v>19</v>
      </c>
      <c r="F143" s="31">
        <v>19</v>
      </c>
      <c r="G143" s="31">
        <v>19</v>
      </c>
      <c r="H143" s="32">
        <v>17</v>
      </c>
      <c r="I143" s="32">
        <v>17</v>
      </c>
      <c r="J143" s="33"/>
      <c r="K143" s="34">
        <f t="shared" si="33"/>
        <v>1</v>
      </c>
      <c r="L143" s="33">
        <f t="shared" si="34"/>
        <v>0.89473684210526316</v>
      </c>
      <c r="M143" s="34">
        <f t="shared" si="35"/>
        <v>0.89473684210526316</v>
      </c>
      <c r="N143" s="33">
        <f t="shared" si="36"/>
        <v>0.89473684210526316</v>
      </c>
    </row>
    <row r="144" spans="1:14" s="35" customFormat="1" ht="12" x14ac:dyDescent="0.2">
      <c r="A144" s="29"/>
      <c r="B144" s="30" t="s">
        <v>296</v>
      </c>
      <c r="C144" s="31"/>
      <c r="D144" s="32">
        <v>120</v>
      </c>
      <c r="E144" s="32">
        <v>120</v>
      </c>
      <c r="F144" s="31">
        <v>120</v>
      </c>
      <c r="G144" s="31">
        <v>120</v>
      </c>
      <c r="H144" s="32">
        <v>93</v>
      </c>
      <c r="I144" s="32">
        <v>93</v>
      </c>
      <c r="J144" s="33"/>
      <c r="K144" s="34">
        <f t="shared" si="33"/>
        <v>1</v>
      </c>
      <c r="L144" s="33">
        <f t="shared" si="34"/>
        <v>0.77500000000000002</v>
      </c>
      <c r="M144" s="34">
        <f t="shared" si="35"/>
        <v>0.77500000000000002</v>
      </c>
      <c r="N144" s="33">
        <f t="shared" si="36"/>
        <v>0.77500000000000002</v>
      </c>
    </row>
    <row r="145" spans="1:14" s="35" customFormat="1" ht="12" x14ac:dyDescent="0.2">
      <c r="A145" s="29"/>
      <c r="B145" s="30" t="s">
        <v>297</v>
      </c>
      <c r="C145" s="31"/>
      <c r="D145" s="32">
        <v>57</v>
      </c>
      <c r="E145" s="32">
        <v>57</v>
      </c>
      <c r="F145" s="31">
        <v>58</v>
      </c>
      <c r="G145" s="31">
        <v>58</v>
      </c>
      <c r="H145" s="32">
        <v>49</v>
      </c>
      <c r="I145" s="32">
        <v>49</v>
      </c>
      <c r="J145" s="33"/>
      <c r="K145" s="34">
        <f t="shared" si="33"/>
        <v>1.0175438596491229</v>
      </c>
      <c r="L145" s="33">
        <f t="shared" si="34"/>
        <v>0.85964912280701755</v>
      </c>
      <c r="M145" s="34">
        <f t="shared" si="35"/>
        <v>0.84482758620689657</v>
      </c>
      <c r="N145" s="33">
        <f t="shared" si="36"/>
        <v>0.83026159334126037</v>
      </c>
    </row>
    <row r="146" spans="1:14" s="35" customFormat="1" ht="12" x14ac:dyDescent="0.2">
      <c r="A146" s="29"/>
      <c r="B146" s="30" t="s">
        <v>197</v>
      </c>
      <c r="C146" s="31"/>
      <c r="D146" s="32">
        <v>86</v>
      </c>
      <c r="E146" s="32">
        <v>86</v>
      </c>
      <c r="F146" s="31">
        <v>85</v>
      </c>
      <c r="G146" s="31">
        <v>85</v>
      </c>
      <c r="H146" s="32">
        <v>80</v>
      </c>
      <c r="I146" s="32">
        <v>80</v>
      </c>
      <c r="J146" s="33"/>
      <c r="K146" s="34">
        <f t="shared" si="33"/>
        <v>0.98837209302325579</v>
      </c>
      <c r="L146" s="33">
        <f t="shared" si="34"/>
        <v>0.93023255813953487</v>
      </c>
      <c r="M146" s="34">
        <f t="shared" si="35"/>
        <v>0.94117647058823528</v>
      </c>
      <c r="N146" s="33">
        <f t="shared" si="36"/>
        <v>0.95224913494809682</v>
      </c>
    </row>
    <row r="147" spans="1:14" s="35" customFormat="1" ht="12" x14ac:dyDescent="0.2">
      <c r="A147" s="29"/>
      <c r="B147" s="30" t="s">
        <v>298</v>
      </c>
      <c r="C147" s="31"/>
      <c r="D147" s="32">
        <v>58</v>
      </c>
      <c r="E147" s="32">
        <v>58</v>
      </c>
      <c r="F147" s="31">
        <v>58</v>
      </c>
      <c r="G147" s="31">
        <v>58</v>
      </c>
      <c r="H147" s="32">
        <v>38</v>
      </c>
      <c r="I147" s="32">
        <v>38</v>
      </c>
      <c r="J147" s="33"/>
      <c r="K147" s="34">
        <f t="shared" si="33"/>
        <v>1</v>
      </c>
      <c r="L147" s="33">
        <f t="shared" si="34"/>
        <v>0.65517241379310343</v>
      </c>
      <c r="M147" s="34">
        <f t="shared" si="35"/>
        <v>0.65517241379310343</v>
      </c>
      <c r="N147" s="33">
        <f t="shared" si="36"/>
        <v>0.65517241379310343</v>
      </c>
    </row>
    <row r="148" spans="1:14" s="35" customFormat="1" ht="12" x14ac:dyDescent="0.2">
      <c r="A148" s="29"/>
      <c r="B148" s="30" t="s">
        <v>299</v>
      </c>
      <c r="C148" s="31"/>
      <c r="D148" s="32">
        <v>1</v>
      </c>
      <c r="E148" s="32">
        <v>1</v>
      </c>
      <c r="F148" s="31">
        <v>1</v>
      </c>
      <c r="G148" s="31">
        <v>1</v>
      </c>
      <c r="H148" s="32">
        <v>1</v>
      </c>
      <c r="I148" s="32">
        <v>1</v>
      </c>
      <c r="J148" s="33"/>
      <c r="K148" s="34">
        <f t="shared" si="33"/>
        <v>1</v>
      </c>
      <c r="L148" s="33">
        <f t="shared" si="34"/>
        <v>1</v>
      </c>
      <c r="M148" s="34">
        <f t="shared" si="35"/>
        <v>1</v>
      </c>
      <c r="N148" s="33">
        <f t="shared" si="36"/>
        <v>1</v>
      </c>
    </row>
    <row r="149" spans="1:14" s="22" customFormat="1" ht="12" x14ac:dyDescent="0.2">
      <c r="A149" s="23"/>
      <c r="B149" s="24" t="s">
        <v>301</v>
      </c>
      <c r="C149" s="25">
        <v>100</v>
      </c>
      <c r="D149" s="26">
        <v>159</v>
      </c>
      <c r="E149" s="26">
        <v>159</v>
      </c>
      <c r="F149" s="25">
        <v>155</v>
      </c>
      <c r="G149" s="25">
        <v>155</v>
      </c>
      <c r="H149" s="26">
        <v>109</v>
      </c>
      <c r="I149" s="26">
        <v>109</v>
      </c>
      <c r="J149" s="27">
        <f t="shared" si="32"/>
        <v>1.59</v>
      </c>
      <c r="K149" s="28">
        <f t="shared" si="33"/>
        <v>0.97484276729559749</v>
      </c>
      <c r="L149" s="27">
        <f t="shared" si="34"/>
        <v>0.68553459119496851</v>
      </c>
      <c r="M149" s="28">
        <f t="shared" si="35"/>
        <v>0.70322580645161292</v>
      </c>
      <c r="N149" s="27">
        <f t="shared" si="36"/>
        <v>0.7213735691987514</v>
      </c>
    </row>
    <row r="150" spans="1:14" s="22" customFormat="1" ht="12" x14ac:dyDescent="0.2">
      <c r="A150" s="16"/>
      <c r="B150" s="17" t="s">
        <v>203</v>
      </c>
      <c r="C150" s="18">
        <v>345</v>
      </c>
      <c r="D150" s="19">
        <v>280</v>
      </c>
      <c r="E150" s="19">
        <v>280</v>
      </c>
      <c r="F150" s="18">
        <v>232</v>
      </c>
      <c r="G150" s="18">
        <v>232</v>
      </c>
      <c r="H150" s="19">
        <v>218</v>
      </c>
      <c r="I150" s="19">
        <v>218</v>
      </c>
      <c r="J150" s="20">
        <f t="shared" si="32"/>
        <v>0.81159420289855078</v>
      </c>
      <c r="K150" s="21">
        <f t="shared" si="33"/>
        <v>0.82857142857142863</v>
      </c>
      <c r="L150" s="20">
        <f t="shared" si="34"/>
        <v>0.77857142857142858</v>
      </c>
      <c r="M150" s="21">
        <f t="shared" si="35"/>
        <v>0.93965517241379315</v>
      </c>
      <c r="N150" s="20">
        <f t="shared" si="36"/>
        <v>1.1340665873959572</v>
      </c>
    </row>
    <row r="151" spans="1:14" s="22" customFormat="1" ht="12" x14ac:dyDescent="0.2">
      <c r="A151" s="16"/>
      <c r="B151" s="17" t="s">
        <v>269</v>
      </c>
      <c r="C151" s="18">
        <f>SUBTOTAL(9,C152:C156)</f>
        <v>495</v>
      </c>
      <c r="D151" s="19">
        <f t="shared" ref="D151:H151" si="40">SUBTOTAL(9,D152:D156)</f>
        <v>339</v>
      </c>
      <c r="E151" s="19">
        <v>337</v>
      </c>
      <c r="F151" s="18">
        <f t="shared" si="40"/>
        <v>330</v>
      </c>
      <c r="G151" s="18">
        <v>328</v>
      </c>
      <c r="H151" s="19">
        <f t="shared" si="40"/>
        <v>275</v>
      </c>
      <c r="I151" s="19">
        <v>275</v>
      </c>
      <c r="J151" s="20">
        <f t="shared" si="32"/>
        <v>0.68080808080808086</v>
      </c>
      <c r="K151" s="21">
        <f t="shared" si="33"/>
        <v>0.97329376854599403</v>
      </c>
      <c r="L151" s="20">
        <f t="shared" si="34"/>
        <v>0.81602373887240354</v>
      </c>
      <c r="M151" s="21">
        <f t="shared" si="35"/>
        <v>0.83841463414634143</v>
      </c>
      <c r="N151" s="20">
        <f t="shared" si="36"/>
        <v>0.86141991374182025</v>
      </c>
    </row>
    <row r="152" spans="1:14" s="22" customFormat="1" ht="12" x14ac:dyDescent="0.2">
      <c r="A152" s="23"/>
      <c r="B152" s="24" t="s">
        <v>205</v>
      </c>
      <c r="C152" s="25">
        <v>200</v>
      </c>
      <c r="D152" s="26">
        <v>86</v>
      </c>
      <c r="E152" s="26">
        <v>86</v>
      </c>
      <c r="F152" s="25">
        <v>82</v>
      </c>
      <c r="G152" s="25">
        <v>82</v>
      </c>
      <c r="H152" s="26">
        <v>66</v>
      </c>
      <c r="I152" s="26">
        <v>66</v>
      </c>
      <c r="J152" s="27">
        <f t="shared" si="32"/>
        <v>0.43</v>
      </c>
      <c r="K152" s="28">
        <f t="shared" si="33"/>
        <v>0.95348837209302328</v>
      </c>
      <c r="L152" s="27">
        <f t="shared" si="34"/>
        <v>0.76744186046511631</v>
      </c>
      <c r="M152" s="28">
        <f t="shared" si="35"/>
        <v>0.80487804878048785</v>
      </c>
      <c r="N152" s="27">
        <f t="shared" si="36"/>
        <v>0.84414039262343854</v>
      </c>
    </row>
    <row r="153" spans="1:14" s="22" customFormat="1" ht="12" x14ac:dyDescent="0.2">
      <c r="A153" s="23"/>
      <c r="B153" s="24" t="s">
        <v>207</v>
      </c>
      <c r="C153" s="25">
        <v>150</v>
      </c>
      <c r="D153" s="26">
        <v>53</v>
      </c>
      <c r="E153" s="26">
        <v>51</v>
      </c>
      <c r="F153" s="25">
        <v>53</v>
      </c>
      <c r="G153" s="25">
        <v>51</v>
      </c>
      <c r="H153" s="26">
        <v>49</v>
      </c>
      <c r="I153" s="26">
        <v>49</v>
      </c>
      <c r="J153" s="27">
        <f t="shared" si="32"/>
        <v>0.34</v>
      </c>
      <c r="K153" s="28">
        <f t="shared" si="33"/>
        <v>1</v>
      </c>
      <c r="L153" s="27">
        <f t="shared" si="34"/>
        <v>0.96078431372549022</v>
      </c>
      <c r="M153" s="28">
        <f t="shared" si="35"/>
        <v>0.96078431372549022</v>
      </c>
      <c r="N153" s="27">
        <f t="shared" si="36"/>
        <v>0.96078431372549022</v>
      </c>
    </row>
    <row r="154" spans="1:14" s="22" customFormat="1" ht="12" x14ac:dyDescent="0.2">
      <c r="A154" s="23"/>
      <c r="B154" s="24" t="s">
        <v>209</v>
      </c>
      <c r="C154" s="25">
        <v>40</v>
      </c>
      <c r="D154" s="26">
        <v>52</v>
      </c>
      <c r="E154" s="26">
        <v>52</v>
      </c>
      <c r="F154" s="25">
        <v>52</v>
      </c>
      <c r="G154" s="25">
        <v>52</v>
      </c>
      <c r="H154" s="26">
        <v>49</v>
      </c>
      <c r="I154" s="26">
        <v>49</v>
      </c>
      <c r="J154" s="27">
        <f t="shared" si="32"/>
        <v>1.3</v>
      </c>
      <c r="K154" s="28">
        <f t="shared" si="33"/>
        <v>1</v>
      </c>
      <c r="L154" s="27">
        <f t="shared" si="34"/>
        <v>0.94230769230769229</v>
      </c>
      <c r="M154" s="28">
        <f t="shared" si="35"/>
        <v>0.94230769230769229</v>
      </c>
      <c r="N154" s="27">
        <f t="shared" si="36"/>
        <v>0.94230769230769229</v>
      </c>
    </row>
    <row r="155" spans="1:14" s="22" customFormat="1" ht="12" x14ac:dyDescent="0.2">
      <c r="A155" s="23"/>
      <c r="B155" s="24" t="s">
        <v>211</v>
      </c>
      <c r="C155" s="25">
        <v>55</v>
      </c>
      <c r="D155" s="26">
        <v>19</v>
      </c>
      <c r="E155" s="26">
        <v>19</v>
      </c>
      <c r="F155" s="25">
        <v>19</v>
      </c>
      <c r="G155" s="25">
        <v>19</v>
      </c>
      <c r="H155" s="26">
        <v>18</v>
      </c>
      <c r="I155" s="26">
        <v>18</v>
      </c>
      <c r="J155" s="27">
        <f t="shared" si="32"/>
        <v>0.34545454545454546</v>
      </c>
      <c r="K155" s="28">
        <f t="shared" si="33"/>
        <v>1</v>
      </c>
      <c r="L155" s="27">
        <f t="shared" si="34"/>
        <v>0.94736842105263153</v>
      </c>
      <c r="M155" s="28">
        <f t="shared" si="35"/>
        <v>0.94736842105263153</v>
      </c>
      <c r="N155" s="27">
        <f t="shared" si="36"/>
        <v>0.94736842105263153</v>
      </c>
    </row>
    <row r="156" spans="1:14" s="22" customFormat="1" ht="12" x14ac:dyDescent="0.2">
      <c r="A156" s="23"/>
      <c r="B156" s="24" t="s">
        <v>213</v>
      </c>
      <c r="C156" s="25">
        <v>50</v>
      </c>
      <c r="D156" s="26">
        <v>129</v>
      </c>
      <c r="E156" s="26">
        <v>129</v>
      </c>
      <c r="F156" s="25">
        <v>124</v>
      </c>
      <c r="G156" s="25">
        <v>124</v>
      </c>
      <c r="H156" s="26">
        <v>93</v>
      </c>
      <c r="I156" s="26">
        <v>93</v>
      </c>
      <c r="J156" s="27">
        <f t="shared" si="32"/>
        <v>2.58</v>
      </c>
      <c r="K156" s="28">
        <f t="shared" si="33"/>
        <v>0.96124031007751942</v>
      </c>
      <c r="L156" s="27">
        <f t="shared" si="34"/>
        <v>0.72093023255813948</v>
      </c>
      <c r="M156" s="28">
        <f t="shared" si="35"/>
        <v>0.75</v>
      </c>
      <c r="N156" s="27">
        <f t="shared" si="36"/>
        <v>0.780241935483871</v>
      </c>
    </row>
    <row r="157" spans="1:14" s="22" customFormat="1" ht="12" x14ac:dyDescent="0.2">
      <c r="A157" s="16"/>
      <c r="B157" s="17" t="s">
        <v>271</v>
      </c>
      <c r="C157" s="18">
        <f>SUBTOTAL(9,C158:C160)</f>
        <v>250</v>
      </c>
      <c r="D157" s="19">
        <f t="shared" ref="D157:H157" si="41">SUBTOTAL(9,D158:D160)</f>
        <v>108</v>
      </c>
      <c r="E157" s="19">
        <v>108</v>
      </c>
      <c r="F157" s="18">
        <f t="shared" si="41"/>
        <v>108</v>
      </c>
      <c r="G157" s="18">
        <v>108</v>
      </c>
      <c r="H157" s="19">
        <f t="shared" si="41"/>
        <v>93</v>
      </c>
      <c r="I157" s="19">
        <v>93</v>
      </c>
      <c r="J157" s="20">
        <f t="shared" si="32"/>
        <v>0.432</v>
      </c>
      <c r="K157" s="21">
        <f t="shared" si="33"/>
        <v>1</v>
      </c>
      <c r="L157" s="20">
        <f t="shared" si="34"/>
        <v>0.86111111111111116</v>
      </c>
      <c r="M157" s="21">
        <f t="shared" si="35"/>
        <v>0.86111111111111116</v>
      </c>
      <c r="N157" s="20">
        <f t="shared" si="36"/>
        <v>0.86111111111111116</v>
      </c>
    </row>
    <row r="158" spans="1:14" s="22" customFormat="1" ht="12" x14ac:dyDescent="0.2">
      <c r="A158" s="23"/>
      <c r="B158" s="24" t="s">
        <v>215</v>
      </c>
      <c r="C158" s="25">
        <v>100</v>
      </c>
      <c r="D158" s="26">
        <v>32</v>
      </c>
      <c r="E158" s="26">
        <v>32</v>
      </c>
      <c r="F158" s="25">
        <v>32</v>
      </c>
      <c r="G158" s="25">
        <v>32</v>
      </c>
      <c r="H158" s="26">
        <v>26</v>
      </c>
      <c r="I158" s="26">
        <v>26</v>
      </c>
      <c r="J158" s="27">
        <f t="shared" si="32"/>
        <v>0.32</v>
      </c>
      <c r="K158" s="28">
        <f t="shared" si="33"/>
        <v>1</v>
      </c>
      <c r="L158" s="27">
        <f t="shared" si="34"/>
        <v>0.8125</v>
      </c>
      <c r="M158" s="28">
        <f t="shared" si="35"/>
        <v>0.8125</v>
      </c>
      <c r="N158" s="27">
        <f t="shared" si="36"/>
        <v>0.8125</v>
      </c>
    </row>
    <row r="159" spans="1:14" s="22" customFormat="1" ht="12" x14ac:dyDescent="0.2">
      <c r="A159" s="23"/>
      <c r="B159" s="24" t="s">
        <v>217</v>
      </c>
      <c r="C159" s="25">
        <v>100</v>
      </c>
      <c r="D159" s="26">
        <v>54</v>
      </c>
      <c r="E159" s="26">
        <v>54</v>
      </c>
      <c r="F159" s="25">
        <v>54</v>
      </c>
      <c r="G159" s="25">
        <v>54</v>
      </c>
      <c r="H159" s="26">
        <v>49</v>
      </c>
      <c r="I159" s="26">
        <v>49</v>
      </c>
      <c r="J159" s="27">
        <f t="shared" si="32"/>
        <v>0.54</v>
      </c>
      <c r="K159" s="28">
        <f t="shared" si="33"/>
        <v>1</v>
      </c>
      <c r="L159" s="27">
        <f t="shared" si="34"/>
        <v>0.90740740740740744</v>
      </c>
      <c r="M159" s="28">
        <f t="shared" si="35"/>
        <v>0.90740740740740744</v>
      </c>
      <c r="N159" s="27">
        <f t="shared" si="36"/>
        <v>0.90740740740740744</v>
      </c>
    </row>
    <row r="160" spans="1:14" s="22" customFormat="1" ht="12" x14ac:dyDescent="0.2">
      <c r="A160" s="23"/>
      <c r="B160" s="24" t="s">
        <v>219</v>
      </c>
      <c r="C160" s="25">
        <v>50</v>
      </c>
      <c r="D160" s="26">
        <v>22</v>
      </c>
      <c r="E160" s="26">
        <v>22</v>
      </c>
      <c r="F160" s="25">
        <v>22</v>
      </c>
      <c r="G160" s="25">
        <v>22</v>
      </c>
      <c r="H160" s="26">
        <v>18</v>
      </c>
      <c r="I160" s="26">
        <v>18</v>
      </c>
      <c r="J160" s="27">
        <f t="shared" si="32"/>
        <v>0.44</v>
      </c>
      <c r="K160" s="28">
        <f t="shared" si="33"/>
        <v>1</v>
      </c>
      <c r="L160" s="27">
        <f t="shared" si="34"/>
        <v>0.81818181818181823</v>
      </c>
      <c r="M160" s="28">
        <f t="shared" si="35"/>
        <v>0.81818181818181823</v>
      </c>
      <c r="N160" s="27">
        <f t="shared" si="36"/>
        <v>0.81818181818181823</v>
      </c>
    </row>
    <row r="161" spans="1:14" s="22" customFormat="1" ht="12" x14ac:dyDescent="0.2">
      <c r="A161" s="16"/>
      <c r="B161" s="17" t="s">
        <v>221</v>
      </c>
      <c r="C161" s="18">
        <v>80</v>
      </c>
      <c r="D161" s="19">
        <v>28</v>
      </c>
      <c r="E161" s="19">
        <v>28</v>
      </c>
      <c r="F161" s="18">
        <v>28</v>
      </c>
      <c r="G161" s="18">
        <v>28</v>
      </c>
      <c r="H161" s="19">
        <v>27</v>
      </c>
      <c r="I161" s="19">
        <v>27</v>
      </c>
      <c r="J161" s="20">
        <f t="shared" si="32"/>
        <v>0.35</v>
      </c>
      <c r="K161" s="21">
        <f t="shared" si="33"/>
        <v>1</v>
      </c>
      <c r="L161" s="20">
        <f t="shared" si="34"/>
        <v>0.9642857142857143</v>
      </c>
      <c r="M161" s="21">
        <f t="shared" si="35"/>
        <v>0.9642857142857143</v>
      </c>
      <c r="N161" s="20">
        <f t="shared" si="36"/>
        <v>0.9642857142857143</v>
      </c>
    </row>
    <row r="162" spans="1:14" s="22" customFormat="1" ht="12" x14ac:dyDescent="0.2">
      <c r="A162" s="16"/>
      <c r="B162" s="17" t="s">
        <v>223</v>
      </c>
      <c r="C162" s="18">
        <v>1000</v>
      </c>
      <c r="D162" s="19">
        <v>503</v>
      </c>
      <c r="E162" s="19">
        <v>503</v>
      </c>
      <c r="F162" s="18">
        <v>503</v>
      </c>
      <c r="G162" s="18">
        <v>503</v>
      </c>
      <c r="H162" s="19">
        <v>479</v>
      </c>
      <c r="I162" s="19">
        <v>479</v>
      </c>
      <c r="J162" s="20">
        <f t="shared" si="32"/>
        <v>0.503</v>
      </c>
      <c r="K162" s="21">
        <f t="shared" si="33"/>
        <v>1</v>
      </c>
      <c r="L162" s="20">
        <f t="shared" si="34"/>
        <v>0.95228628230616297</v>
      </c>
      <c r="M162" s="21">
        <f t="shared" si="35"/>
        <v>0.95228628230616297</v>
      </c>
      <c r="N162" s="20">
        <f t="shared" si="36"/>
        <v>0.95228628230616297</v>
      </c>
    </row>
    <row r="163" spans="1:14" s="22" customFormat="1" ht="12" x14ac:dyDescent="0.2">
      <c r="A163" s="16"/>
      <c r="B163" s="17" t="s">
        <v>225</v>
      </c>
      <c r="C163" s="18">
        <v>120</v>
      </c>
      <c r="D163" s="19">
        <v>136</v>
      </c>
      <c r="E163" s="19">
        <v>136</v>
      </c>
      <c r="F163" s="18">
        <v>127</v>
      </c>
      <c r="G163" s="18">
        <v>127</v>
      </c>
      <c r="H163" s="19">
        <v>126</v>
      </c>
      <c r="I163" s="19">
        <v>126</v>
      </c>
      <c r="J163" s="20">
        <f t="shared" si="32"/>
        <v>1.1333333333333333</v>
      </c>
      <c r="K163" s="21">
        <f t="shared" si="33"/>
        <v>0.93382352941176472</v>
      </c>
      <c r="L163" s="20">
        <f t="shared" si="34"/>
        <v>0.92647058823529416</v>
      </c>
      <c r="M163" s="21">
        <f t="shared" si="35"/>
        <v>0.99212598425196852</v>
      </c>
      <c r="N163" s="20">
        <f t="shared" si="36"/>
        <v>1.0624341248682498</v>
      </c>
    </row>
    <row r="164" spans="1:14" s="22" customFormat="1" ht="12" x14ac:dyDescent="0.2">
      <c r="A164" s="16"/>
      <c r="B164" s="17" t="s">
        <v>227</v>
      </c>
      <c r="C164" s="18">
        <v>7</v>
      </c>
      <c r="D164" s="19">
        <v>6</v>
      </c>
      <c r="E164" s="19">
        <v>6</v>
      </c>
      <c r="F164" s="18">
        <v>6</v>
      </c>
      <c r="G164" s="18">
        <v>6</v>
      </c>
      <c r="H164" s="19">
        <v>6</v>
      </c>
      <c r="I164" s="19">
        <v>6</v>
      </c>
      <c r="J164" s="20">
        <f t="shared" si="32"/>
        <v>0.8571428571428571</v>
      </c>
      <c r="K164" s="21">
        <f t="shared" si="33"/>
        <v>1</v>
      </c>
      <c r="L164" s="20">
        <f t="shared" si="34"/>
        <v>1</v>
      </c>
      <c r="M164" s="21">
        <f t="shared" si="35"/>
        <v>1</v>
      </c>
      <c r="N164" s="20">
        <f t="shared" si="36"/>
        <v>1</v>
      </c>
    </row>
    <row r="165" spans="1:14" s="12" customFormat="1" ht="15" customHeight="1" x14ac:dyDescent="0.2">
      <c r="A165" s="8"/>
      <c r="B165" s="13" t="s">
        <v>277</v>
      </c>
      <c r="C165" s="14">
        <f>SUBTOTAL(9,C166:C170)</f>
        <v>480</v>
      </c>
      <c r="D165" s="14">
        <f t="shared" ref="D165:H165" si="42">SUBTOTAL(9,D166:D170)</f>
        <v>358</v>
      </c>
      <c r="E165" s="14">
        <v>347</v>
      </c>
      <c r="F165" s="14">
        <f t="shared" si="42"/>
        <v>349</v>
      </c>
      <c r="G165" s="14">
        <v>340</v>
      </c>
      <c r="H165" s="14">
        <f t="shared" si="42"/>
        <v>278</v>
      </c>
      <c r="I165" s="14">
        <v>278</v>
      </c>
      <c r="J165" s="15">
        <f t="shared" si="32"/>
        <v>0.72291666666666665</v>
      </c>
      <c r="K165" s="15">
        <f t="shared" si="33"/>
        <v>0.97982708933717577</v>
      </c>
      <c r="L165" s="15">
        <f t="shared" si="34"/>
        <v>0.80115273775216134</v>
      </c>
      <c r="M165" s="15">
        <f t="shared" si="35"/>
        <v>0.81764705882352939</v>
      </c>
      <c r="N165" s="15">
        <f t="shared" si="36"/>
        <v>0.83448096885813139</v>
      </c>
    </row>
    <row r="166" spans="1:14" s="22" customFormat="1" ht="12" x14ac:dyDescent="0.2">
      <c r="A166" s="16"/>
      <c r="B166" s="17" t="s">
        <v>134</v>
      </c>
      <c r="C166" s="18">
        <v>335</v>
      </c>
      <c r="D166" s="19">
        <v>201</v>
      </c>
      <c r="E166" s="19">
        <v>200</v>
      </c>
      <c r="F166" s="18">
        <v>199</v>
      </c>
      <c r="G166" s="18">
        <v>198</v>
      </c>
      <c r="H166" s="19">
        <v>193</v>
      </c>
      <c r="I166" s="19">
        <v>193</v>
      </c>
      <c r="J166" s="20">
        <f t="shared" si="32"/>
        <v>0.59701492537313428</v>
      </c>
      <c r="K166" s="21">
        <f t="shared" si="33"/>
        <v>0.99</v>
      </c>
      <c r="L166" s="20">
        <f t="shared" si="34"/>
        <v>0.96499999999999997</v>
      </c>
      <c r="M166" s="21">
        <f t="shared" si="35"/>
        <v>0.9747474747474747</v>
      </c>
      <c r="N166" s="20">
        <f t="shared" si="36"/>
        <v>0.98459340883583313</v>
      </c>
    </row>
    <row r="167" spans="1:14" s="22" customFormat="1" ht="12" x14ac:dyDescent="0.2">
      <c r="A167" s="16"/>
      <c r="B167" s="17" t="s">
        <v>263</v>
      </c>
      <c r="C167" s="18">
        <f>SUBTOTAL(9,C168:C170)</f>
        <v>145</v>
      </c>
      <c r="D167" s="19">
        <f t="shared" ref="D167:H167" si="43">SUBTOTAL(9,D168:D170)</f>
        <v>157</v>
      </c>
      <c r="E167" s="19">
        <v>147</v>
      </c>
      <c r="F167" s="18">
        <f t="shared" si="43"/>
        <v>150</v>
      </c>
      <c r="G167" s="18">
        <v>142</v>
      </c>
      <c r="H167" s="19">
        <f t="shared" si="43"/>
        <v>85</v>
      </c>
      <c r="I167" s="19">
        <v>85</v>
      </c>
      <c r="J167" s="20">
        <f t="shared" si="32"/>
        <v>1.0137931034482759</v>
      </c>
      <c r="K167" s="21">
        <f t="shared" si="33"/>
        <v>0.96598639455782309</v>
      </c>
      <c r="L167" s="20">
        <f t="shared" si="34"/>
        <v>0.57823129251700678</v>
      </c>
      <c r="M167" s="21">
        <f t="shared" si="35"/>
        <v>0.59859154929577463</v>
      </c>
      <c r="N167" s="20">
        <f t="shared" si="36"/>
        <v>0.61966871652449906</v>
      </c>
    </row>
    <row r="168" spans="1:14" s="22" customFormat="1" ht="12" x14ac:dyDescent="0.2">
      <c r="A168" s="23"/>
      <c r="B168" s="24" t="s">
        <v>303</v>
      </c>
      <c r="C168" s="25">
        <v>70</v>
      </c>
      <c r="D168" s="26">
        <v>84</v>
      </c>
      <c r="E168" s="26">
        <v>84</v>
      </c>
      <c r="F168" s="25">
        <v>83</v>
      </c>
      <c r="G168" s="25">
        <v>83</v>
      </c>
      <c r="H168" s="26">
        <v>59</v>
      </c>
      <c r="I168" s="26">
        <v>59</v>
      </c>
      <c r="J168" s="27">
        <f t="shared" si="32"/>
        <v>1.2</v>
      </c>
      <c r="K168" s="28">
        <f t="shared" si="33"/>
        <v>0.98809523809523814</v>
      </c>
      <c r="L168" s="27">
        <f t="shared" si="34"/>
        <v>0.70238095238095233</v>
      </c>
      <c r="M168" s="28">
        <f t="shared" si="35"/>
        <v>0.71084337349397586</v>
      </c>
      <c r="N168" s="27">
        <f t="shared" si="36"/>
        <v>0.71940775148787917</v>
      </c>
    </row>
    <row r="169" spans="1:14" s="22" customFormat="1" ht="12" x14ac:dyDescent="0.2">
      <c r="A169" s="23"/>
      <c r="B169" s="24" t="s">
        <v>191</v>
      </c>
      <c r="C169" s="25">
        <v>35</v>
      </c>
      <c r="D169" s="26">
        <v>46</v>
      </c>
      <c r="E169" s="26">
        <v>38</v>
      </c>
      <c r="F169" s="25">
        <v>41</v>
      </c>
      <c r="G169" s="25">
        <v>35</v>
      </c>
      <c r="H169" s="26">
        <v>18</v>
      </c>
      <c r="I169" s="26">
        <v>18</v>
      </c>
      <c r="J169" s="27">
        <f t="shared" si="32"/>
        <v>1.0857142857142856</v>
      </c>
      <c r="K169" s="28">
        <f t="shared" si="33"/>
        <v>0.92105263157894735</v>
      </c>
      <c r="L169" s="27">
        <f t="shared" si="34"/>
        <v>0.47368421052631576</v>
      </c>
      <c r="M169" s="28">
        <f t="shared" si="35"/>
        <v>0.51428571428571423</v>
      </c>
      <c r="N169" s="27">
        <f t="shared" si="36"/>
        <v>0.55836734693877543</v>
      </c>
    </row>
    <row r="170" spans="1:14" s="22" customFormat="1" ht="12" x14ac:dyDescent="0.2">
      <c r="A170" s="23"/>
      <c r="B170" s="24" t="s">
        <v>193</v>
      </c>
      <c r="C170" s="25">
        <v>40</v>
      </c>
      <c r="D170" s="26">
        <v>27</v>
      </c>
      <c r="E170" s="26">
        <v>26</v>
      </c>
      <c r="F170" s="25">
        <v>26</v>
      </c>
      <c r="G170" s="25">
        <v>25</v>
      </c>
      <c r="H170" s="26">
        <v>8</v>
      </c>
      <c r="I170" s="26">
        <v>8</v>
      </c>
      <c r="J170" s="27">
        <f t="shared" si="32"/>
        <v>0.65</v>
      </c>
      <c r="K170" s="28">
        <f t="shared" si="33"/>
        <v>0.96153846153846156</v>
      </c>
      <c r="L170" s="27">
        <f t="shared" si="34"/>
        <v>0.30769230769230771</v>
      </c>
      <c r="M170" s="28">
        <f t="shared" si="35"/>
        <v>0.32</v>
      </c>
      <c r="N170" s="27">
        <f t="shared" si="36"/>
        <v>0.33280000000000004</v>
      </c>
    </row>
  </sheetData>
  <sheetProtection algorithmName="SHA-512" hashValue="MVNf7aCyln8XfQQ0G5NJwEBJh4tnJBORyeJwZYCOa3URZuUrSOsH1oaABaHqbRQLIe8rainueCni/lyMfwwqLw==" saltValue="gxkqdXKPrW6feO+gnF8ZBw==" spinCount="100000" sheet="1" objects="1" scenarios="1"/>
  <mergeCells count="1">
    <mergeCell ref="B1:N1"/>
  </mergeCells>
  <printOptions horizontalCentered="1"/>
  <pageMargins left="0.59055118110236227" right="0.59055118110236227" top="0.70866141732283472" bottom="0.70866141732283472" header="0.39370078740157483" footer="0.39370078740157483"/>
  <pageSetup paperSize="9" scale="88" firstPageNumber="20" orientation="landscape" useFirstPageNumber="1" r:id="rId1"/>
  <headerFooter alignWithMargins="0">
    <oddHeader>&amp;R&amp;"Times New Roman,Kurzíva"T 03</oddHeader>
    <oddFooter>&amp;L&amp;"Times New Roman,Kurzíva"CVTI SR&amp;C&amp;"Times New Roman,Normálne"&amp;P&amp;R&amp;"Times New Roman,Kurzíva"PK na VŠ SR  2024   2. stupeň</oddFooter>
  </headerFooter>
  <ignoredErrors>
    <ignoredError sqref="L3:L170" formula="1"/>
    <ignoredError sqref="C3:K1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T77"/>
  <sheetViews>
    <sheetView showGridLines="0" showRowColHeaders="0" zoomScaleNormal="100" workbookViewId="0">
      <pane ySplit="5" topLeftCell="A6" activePane="bottomLeft" state="frozen"/>
      <selection pane="bottomLeft"/>
    </sheetView>
  </sheetViews>
  <sheetFormatPr defaultColWidth="9.140625" defaultRowHeight="12.75" x14ac:dyDescent="0.2"/>
  <cols>
    <col min="1" max="1" width="2.7109375" style="111" customWidth="1"/>
    <col min="2" max="2" width="43.7109375" style="112" customWidth="1"/>
    <col min="3" max="3" width="8.85546875" style="110" customWidth="1"/>
    <col min="4" max="4" width="0.85546875" style="110" customWidth="1"/>
    <col min="5" max="5" width="8.85546875" style="110" customWidth="1"/>
    <col min="6" max="6" width="0.85546875" style="110" customWidth="1"/>
    <col min="7" max="7" width="8.85546875" style="111" customWidth="1"/>
    <col min="8" max="8" width="0.85546875" style="111" customWidth="1"/>
    <col min="9" max="9" width="8.85546875" style="110" customWidth="1"/>
    <col min="10" max="10" width="0.85546875" style="110" customWidth="1"/>
    <col min="11" max="11" width="8.85546875" style="110" customWidth="1"/>
    <col min="12" max="12" width="0.85546875" style="110" customWidth="1"/>
    <col min="13" max="13" width="8.85546875" style="110" customWidth="1"/>
    <col min="14" max="14" width="0.85546875" style="110" customWidth="1"/>
    <col min="15" max="15" width="8.85546875" style="111" customWidth="1"/>
    <col min="16" max="16" width="0.85546875" style="111" customWidth="1"/>
    <col min="17" max="17" width="8.85546875" style="111" customWidth="1"/>
    <col min="18" max="18" width="0.85546875" style="111" customWidth="1"/>
    <col min="19" max="19" width="8.85546875" style="111" customWidth="1"/>
    <col min="20" max="20" width="0.85546875" style="110" customWidth="1"/>
    <col min="21" max="16384" width="9.140625" style="111"/>
  </cols>
  <sheetData>
    <row r="1" spans="2:20" s="50" customFormat="1" ht="30.6" customHeight="1" x14ac:dyDescent="0.2">
      <c r="B1" s="920" t="s">
        <v>306</v>
      </c>
      <c r="C1" s="920"/>
      <c r="D1" s="920"/>
      <c r="E1" s="920"/>
      <c r="F1" s="920"/>
      <c r="G1" s="920"/>
      <c r="H1" s="920"/>
      <c r="I1" s="920"/>
      <c r="J1" s="920"/>
      <c r="K1" s="920"/>
      <c r="L1" s="920"/>
      <c r="M1" s="920"/>
      <c r="N1" s="920"/>
      <c r="O1" s="920"/>
      <c r="P1" s="920"/>
      <c r="Q1" s="920"/>
      <c r="R1" s="920"/>
      <c r="S1" s="920"/>
      <c r="T1" s="920"/>
    </row>
    <row r="2" spans="2:20" s="50" customFormat="1" ht="18" customHeight="1" x14ac:dyDescent="0.2">
      <c r="B2" s="51"/>
      <c r="C2" s="51"/>
      <c r="D2" s="51"/>
      <c r="E2" s="51"/>
      <c r="F2" s="51"/>
      <c r="G2" s="51"/>
      <c r="H2" s="51"/>
      <c r="I2" s="51"/>
      <c r="J2" s="51"/>
      <c r="K2" s="51"/>
      <c r="L2" s="51"/>
      <c r="M2" s="51"/>
      <c r="N2" s="51"/>
      <c r="O2" s="52"/>
      <c r="P2" s="53"/>
      <c r="Q2" s="52"/>
      <c r="R2" s="53"/>
      <c r="S2" s="52"/>
      <c r="T2" s="53"/>
    </row>
    <row r="3" spans="2:20" s="50" customFormat="1" ht="21" customHeight="1" x14ac:dyDescent="0.2">
      <c r="B3" s="921" t="s">
        <v>307</v>
      </c>
      <c r="C3" s="924" t="s">
        <v>308</v>
      </c>
      <c r="D3" s="925"/>
      <c r="E3" s="925"/>
      <c r="F3" s="925"/>
      <c r="G3" s="925"/>
      <c r="H3" s="926"/>
      <c r="I3" s="924" t="s">
        <v>309</v>
      </c>
      <c r="J3" s="925"/>
      <c r="K3" s="925"/>
      <c r="L3" s="925"/>
      <c r="M3" s="925"/>
      <c r="N3" s="926"/>
      <c r="O3" s="924" t="s">
        <v>310</v>
      </c>
      <c r="P3" s="925"/>
      <c r="Q3" s="925"/>
      <c r="R3" s="925"/>
      <c r="S3" s="925"/>
      <c r="T3" s="926"/>
    </row>
    <row r="4" spans="2:20" s="50" customFormat="1" ht="13.5" customHeight="1" x14ac:dyDescent="0.2">
      <c r="B4" s="922"/>
      <c r="C4" s="927" t="s">
        <v>311</v>
      </c>
      <c r="D4" s="928"/>
      <c r="E4" s="928"/>
      <c r="F4" s="54"/>
      <c r="G4" s="929" t="s">
        <v>312</v>
      </c>
      <c r="H4" s="930"/>
      <c r="I4" s="927" t="s">
        <v>311</v>
      </c>
      <c r="J4" s="928"/>
      <c r="K4" s="928"/>
      <c r="L4" s="54"/>
      <c r="M4" s="929" t="s">
        <v>312</v>
      </c>
      <c r="N4" s="930"/>
      <c r="O4" s="927" t="s">
        <v>311</v>
      </c>
      <c r="P4" s="928"/>
      <c r="Q4" s="928"/>
      <c r="R4" s="54"/>
      <c r="S4" s="929" t="s">
        <v>312</v>
      </c>
      <c r="T4" s="930"/>
    </row>
    <row r="5" spans="2:20" s="58" customFormat="1" ht="14.25" customHeight="1" x14ac:dyDescent="0.2">
      <c r="B5" s="923"/>
      <c r="C5" s="55" t="s">
        <v>313</v>
      </c>
      <c r="D5" s="56"/>
      <c r="E5" s="57" t="s">
        <v>314</v>
      </c>
      <c r="F5" s="56"/>
      <c r="G5" s="931"/>
      <c r="H5" s="932"/>
      <c r="I5" s="55" t="s">
        <v>313</v>
      </c>
      <c r="J5" s="56"/>
      <c r="K5" s="57" t="s">
        <v>314</v>
      </c>
      <c r="L5" s="56"/>
      <c r="M5" s="931"/>
      <c r="N5" s="932"/>
      <c r="O5" s="55" t="s">
        <v>313</v>
      </c>
      <c r="P5" s="56"/>
      <c r="Q5" s="57" t="s">
        <v>314</v>
      </c>
      <c r="R5" s="56"/>
      <c r="S5" s="931"/>
      <c r="T5" s="932"/>
    </row>
    <row r="6" spans="2:20" s="65" customFormat="1" ht="12" customHeight="1" x14ac:dyDescent="0.2">
      <c r="B6" s="933" t="s">
        <v>229</v>
      </c>
      <c r="C6" s="59">
        <v>2945</v>
      </c>
      <c r="D6" s="60"/>
      <c r="E6" s="61">
        <v>403</v>
      </c>
      <c r="F6" s="62"/>
      <c r="G6" s="60">
        <v>3348</v>
      </c>
      <c r="H6" s="63"/>
      <c r="I6" s="59">
        <v>2183</v>
      </c>
      <c r="J6" s="60"/>
      <c r="K6" s="61">
        <v>313</v>
      </c>
      <c r="L6" s="62"/>
      <c r="M6" s="60">
        <v>2496</v>
      </c>
      <c r="N6" s="63"/>
      <c r="O6" s="59">
        <v>1959</v>
      </c>
      <c r="P6" s="60"/>
      <c r="Q6" s="61">
        <v>270</v>
      </c>
      <c r="R6" s="62"/>
      <c r="S6" s="60">
        <v>2229</v>
      </c>
      <c r="T6" s="64"/>
    </row>
    <row r="7" spans="2:20" s="65" customFormat="1" ht="12" x14ac:dyDescent="0.2">
      <c r="B7" s="918"/>
      <c r="C7" s="66">
        <f>C6/C74</f>
        <v>0.17141027879634479</v>
      </c>
      <c r="D7" s="67"/>
      <c r="E7" s="68">
        <f>E6/E74</f>
        <v>7.5638138138138133E-2</v>
      </c>
      <c r="F7" s="67"/>
      <c r="G7" s="68">
        <f>G6/G74</f>
        <v>0.14874050379848061</v>
      </c>
      <c r="H7" s="69"/>
      <c r="I7" s="66">
        <f>I6/I74</f>
        <v>0.15166041406141448</v>
      </c>
      <c r="J7" s="67"/>
      <c r="K7" s="68">
        <f>K6/K74</f>
        <v>6.5262718932443703E-2</v>
      </c>
      <c r="L7" s="67"/>
      <c r="M7" s="68">
        <f>M6/M74</f>
        <v>0.13006774361646692</v>
      </c>
      <c r="N7" s="69"/>
      <c r="O7" s="66">
        <f>O6/O74</f>
        <v>0.15488614800759012</v>
      </c>
      <c r="P7" s="67"/>
      <c r="Q7" s="68">
        <f>Q6/Q74</f>
        <v>6.6947681626580713E-2</v>
      </c>
      <c r="R7" s="67"/>
      <c r="S7" s="68">
        <f>S6/S74</f>
        <v>0.13362508242911098</v>
      </c>
      <c r="T7" s="70"/>
    </row>
    <row r="8" spans="2:20" s="50" customFormat="1" ht="12.75" customHeight="1" x14ac:dyDescent="0.2">
      <c r="B8" s="918" t="s">
        <v>231</v>
      </c>
      <c r="C8" s="71">
        <v>1897</v>
      </c>
      <c r="D8" s="72"/>
      <c r="E8" s="73">
        <v>0</v>
      </c>
      <c r="F8" s="74"/>
      <c r="G8" s="72">
        <v>1897</v>
      </c>
      <c r="H8" s="75"/>
      <c r="I8" s="71">
        <v>1574</v>
      </c>
      <c r="J8" s="72"/>
      <c r="K8" s="73">
        <v>0</v>
      </c>
      <c r="L8" s="74"/>
      <c r="M8" s="72">
        <v>1574</v>
      </c>
      <c r="N8" s="75"/>
      <c r="O8" s="71">
        <v>1313</v>
      </c>
      <c r="P8" s="72"/>
      <c r="Q8" s="73">
        <v>0</v>
      </c>
      <c r="R8" s="74"/>
      <c r="S8" s="72">
        <v>1313</v>
      </c>
      <c r="T8" s="76"/>
    </row>
    <row r="9" spans="2:20" s="50" customFormat="1" ht="12.75" customHeight="1" x14ac:dyDescent="0.2">
      <c r="B9" s="919"/>
      <c r="C9" s="77">
        <f>C8/C74</f>
        <v>0.11041266515336709</v>
      </c>
      <c r="D9" s="67"/>
      <c r="E9" s="78">
        <f>E8/E74</f>
        <v>0</v>
      </c>
      <c r="F9" s="67"/>
      <c r="G9" s="78">
        <f>G8/G74</f>
        <v>8.4277400151050688E-2</v>
      </c>
      <c r="H9" s="69"/>
      <c r="I9" s="77">
        <f>I8/I74</f>
        <v>0.10935111852160623</v>
      </c>
      <c r="J9" s="67"/>
      <c r="K9" s="78">
        <f>K8/K74</f>
        <v>0</v>
      </c>
      <c r="L9" s="67"/>
      <c r="M9" s="78">
        <f>M8/M74</f>
        <v>8.202188639916623E-2</v>
      </c>
      <c r="N9" s="69"/>
      <c r="O9" s="77">
        <f>O8/O74</f>
        <v>0.10381087919038583</v>
      </c>
      <c r="P9" s="67"/>
      <c r="Q9" s="78">
        <f>Q8/Q74</f>
        <v>0</v>
      </c>
      <c r="R9" s="67"/>
      <c r="S9" s="78">
        <f>S8/S74</f>
        <v>7.8712307415622559E-2</v>
      </c>
      <c r="T9" s="79"/>
    </row>
    <row r="10" spans="2:20" s="50" customFormat="1" ht="12.75" customHeight="1" x14ac:dyDescent="0.2">
      <c r="B10" s="918" t="s">
        <v>233</v>
      </c>
      <c r="C10" s="71">
        <v>1495</v>
      </c>
      <c r="D10" s="72"/>
      <c r="E10" s="73">
        <v>105</v>
      </c>
      <c r="F10" s="74"/>
      <c r="G10" s="72">
        <v>1600</v>
      </c>
      <c r="H10" s="75"/>
      <c r="I10" s="71">
        <v>1094</v>
      </c>
      <c r="J10" s="72"/>
      <c r="K10" s="73">
        <v>81</v>
      </c>
      <c r="L10" s="74"/>
      <c r="M10" s="72">
        <v>1175</v>
      </c>
      <c r="N10" s="75"/>
      <c r="O10" s="71">
        <v>1002</v>
      </c>
      <c r="P10" s="72"/>
      <c r="Q10" s="73">
        <v>80</v>
      </c>
      <c r="R10" s="74"/>
      <c r="S10" s="72">
        <v>1082</v>
      </c>
      <c r="T10" s="76"/>
    </row>
    <row r="11" spans="2:20" s="50" customFormat="1" ht="12.75" customHeight="1" x14ac:dyDescent="0.2">
      <c r="B11" s="919"/>
      <c r="C11" s="77">
        <f>C10/C74</f>
        <v>8.7014725568942436E-2</v>
      </c>
      <c r="D11" s="80"/>
      <c r="E11" s="78">
        <f>E10/E74</f>
        <v>1.9707207207207207E-2</v>
      </c>
      <c r="F11" s="80"/>
      <c r="G11" s="78">
        <f>G10/G74</f>
        <v>7.1082678039895153E-2</v>
      </c>
      <c r="H11" s="81"/>
      <c r="I11" s="77">
        <f>I10/I74</f>
        <v>7.6003890509934696E-2</v>
      </c>
      <c r="J11" s="80"/>
      <c r="K11" s="78">
        <f>K10/K74</f>
        <v>1.688907422852377E-2</v>
      </c>
      <c r="L11" s="80"/>
      <c r="M11" s="78">
        <f>M10/M74</f>
        <v>6.122980719124544E-2</v>
      </c>
      <c r="N11" s="81"/>
      <c r="O11" s="77">
        <f>O10/O74</f>
        <v>7.9222011385199242E-2</v>
      </c>
      <c r="P11" s="80"/>
      <c r="Q11" s="78">
        <f>Q10/Q74</f>
        <v>1.983635011157947E-2</v>
      </c>
      <c r="R11" s="80"/>
      <c r="S11" s="78">
        <f>S10/S74</f>
        <v>6.486421677357472E-2</v>
      </c>
      <c r="T11" s="79"/>
    </row>
    <row r="12" spans="2:20" s="50" customFormat="1" ht="12.75" customHeight="1" x14ac:dyDescent="0.2">
      <c r="B12" s="918" t="s">
        <v>235</v>
      </c>
      <c r="C12" s="71">
        <v>557</v>
      </c>
      <c r="D12" s="72"/>
      <c r="E12" s="73">
        <v>169</v>
      </c>
      <c r="F12" s="74"/>
      <c r="G12" s="72">
        <v>726</v>
      </c>
      <c r="H12" s="75"/>
      <c r="I12" s="71">
        <v>521</v>
      </c>
      <c r="J12" s="72"/>
      <c r="K12" s="73">
        <v>155</v>
      </c>
      <c r="L12" s="74"/>
      <c r="M12" s="72">
        <v>676</v>
      </c>
      <c r="N12" s="75"/>
      <c r="O12" s="71">
        <v>495</v>
      </c>
      <c r="P12" s="72"/>
      <c r="Q12" s="73">
        <v>138</v>
      </c>
      <c r="R12" s="74"/>
      <c r="S12" s="72">
        <v>633</v>
      </c>
      <c r="T12" s="76"/>
    </row>
    <row r="13" spans="2:20" s="50" customFormat="1" ht="12.75" customHeight="1" x14ac:dyDescent="0.2">
      <c r="B13" s="919"/>
      <c r="C13" s="77">
        <f>C12/C74</f>
        <v>3.2419533205284908E-2</v>
      </c>
      <c r="D13" s="80"/>
      <c r="E13" s="78">
        <f>E12/E74</f>
        <v>3.1719219219219219E-2</v>
      </c>
      <c r="F13" s="80"/>
      <c r="G13" s="78">
        <f>G12/G74</f>
        <v>3.2253765160602424E-2</v>
      </c>
      <c r="H13" s="81"/>
      <c r="I13" s="77">
        <f>I12/I74</f>
        <v>3.6195637071001804E-2</v>
      </c>
      <c r="J13" s="80"/>
      <c r="K13" s="78">
        <f>K12/K74</f>
        <v>3.2318598832360303E-2</v>
      </c>
      <c r="L13" s="80"/>
      <c r="M13" s="78">
        <f>M12/M74</f>
        <v>3.5226680562793121E-2</v>
      </c>
      <c r="N13" s="81"/>
      <c r="O13" s="77">
        <f>O12/O74</f>
        <v>3.9136622390891843E-2</v>
      </c>
      <c r="P13" s="80"/>
      <c r="Q13" s="78">
        <f>Q12/Q74</f>
        <v>3.4217703942474587E-2</v>
      </c>
      <c r="R13" s="80"/>
      <c r="S13" s="78">
        <f>S12/S74</f>
        <v>3.794736526587135E-2</v>
      </c>
      <c r="T13" s="79"/>
    </row>
    <row r="14" spans="2:20" s="50" customFormat="1" ht="12.75" customHeight="1" x14ac:dyDescent="0.2">
      <c r="B14" s="918" t="s">
        <v>237</v>
      </c>
      <c r="C14" s="71">
        <v>192</v>
      </c>
      <c r="D14" s="72"/>
      <c r="E14" s="73">
        <v>114</v>
      </c>
      <c r="F14" s="74"/>
      <c r="G14" s="72">
        <v>306</v>
      </c>
      <c r="H14" s="75"/>
      <c r="I14" s="71">
        <v>184</v>
      </c>
      <c r="J14" s="72"/>
      <c r="K14" s="73">
        <v>114</v>
      </c>
      <c r="L14" s="74"/>
      <c r="M14" s="72">
        <v>298</v>
      </c>
      <c r="N14" s="75"/>
      <c r="O14" s="71">
        <v>172</v>
      </c>
      <c r="P14" s="72"/>
      <c r="Q14" s="73">
        <v>102</v>
      </c>
      <c r="R14" s="74"/>
      <c r="S14" s="72">
        <v>274</v>
      </c>
      <c r="T14" s="76"/>
    </row>
    <row r="15" spans="2:20" s="50" customFormat="1" ht="12.75" customHeight="1" x14ac:dyDescent="0.2">
      <c r="B15" s="919"/>
      <c r="C15" s="77">
        <f>C14/C74</f>
        <v>1.1175135323904312E-2</v>
      </c>
      <c r="D15" s="80"/>
      <c r="E15" s="78">
        <f>E14/E74</f>
        <v>2.1396396396396396E-2</v>
      </c>
      <c r="F15" s="80"/>
      <c r="G15" s="78">
        <f>G14/G74</f>
        <v>1.3594562175129948E-2</v>
      </c>
      <c r="H15" s="81"/>
      <c r="I15" s="77">
        <f>I14/I74</f>
        <v>1.2783104071140753E-2</v>
      </c>
      <c r="J15" s="80"/>
      <c r="K15" s="78">
        <f>K14/K74</f>
        <v>2.3769808173477899E-2</v>
      </c>
      <c r="L15" s="80"/>
      <c r="M15" s="78">
        <f>M14/M74</f>
        <v>1.552892131318395E-2</v>
      </c>
      <c r="N15" s="81"/>
      <c r="O15" s="77">
        <f>O14/O74</f>
        <v>1.359898798228969E-2</v>
      </c>
      <c r="P15" s="80"/>
      <c r="Q15" s="78">
        <f>Q14/Q74</f>
        <v>2.5291346392263825E-2</v>
      </c>
      <c r="R15" s="80"/>
      <c r="S15" s="78">
        <f>S14/S74</f>
        <v>1.6425873748576226E-2</v>
      </c>
      <c r="T15" s="79"/>
    </row>
    <row r="16" spans="2:20" s="50" customFormat="1" ht="12.75" customHeight="1" x14ac:dyDescent="0.2">
      <c r="B16" s="918" t="s">
        <v>71</v>
      </c>
      <c r="C16" s="71">
        <v>122</v>
      </c>
      <c r="D16" s="72"/>
      <c r="E16" s="73">
        <v>0</v>
      </c>
      <c r="F16" s="74"/>
      <c r="G16" s="72">
        <v>122</v>
      </c>
      <c r="H16" s="75"/>
      <c r="I16" s="71">
        <v>93</v>
      </c>
      <c r="J16" s="72"/>
      <c r="K16" s="73">
        <v>0</v>
      </c>
      <c r="L16" s="74"/>
      <c r="M16" s="72">
        <v>93</v>
      </c>
      <c r="N16" s="75"/>
      <c r="O16" s="71">
        <v>82</v>
      </c>
      <c r="P16" s="72"/>
      <c r="Q16" s="73">
        <v>0</v>
      </c>
      <c r="R16" s="74"/>
      <c r="S16" s="72">
        <v>82</v>
      </c>
      <c r="T16" s="76"/>
    </row>
    <row r="17" spans="2:20" s="50" customFormat="1" ht="12.75" customHeight="1" x14ac:dyDescent="0.2">
      <c r="B17" s="919"/>
      <c r="C17" s="77">
        <f>C16/C74</f>
        <v>7.1008672370641984E-3</v>
      </c>
      <c r="D17" s="80"/>
      <c r="E17" s="78">
        <f>E16/E74</f>
        <v>0</v>
      </c>
      <c r="F17" s="80"/>
      <c r="G17" s="78">
        <f>G16/G74</f>
        <v>5.4200542005420054E-3</v>
      </c>
      <c r="H17" s="81"/>
      <c r="I17" s="77">
        <f>I16/I74</f>
        <v>6.4610254272613587E-3</v>
      </c>
      <c r="J17" s="80"/>
      <c r="K17" s="78">
        <f>K16/K74</f>
        <v>0</v>
      </c>
      <c r="L17" s="80"/>
      <c r="M17" s="78">
        <f>M16/M74</f>
        <v>4.8462741010943198E-3</v>
      </c>
      <c r="N17" s="81"/>
      <c r="O17" s="77">
        <f>O16/O74</f>
        <v>6.4832384566729916E-3</v>
      </c>
      <c r="P17" s="80"/>
      <c r="Q17" s="78">
        <f>Q16/Q74</f>
        <v>0</v>
      </c>
      <c r="R17" s="80"/>
      <c r="S17" s="78">
        <f>S16/S74</f>
        <v>4.9157724357052936E-3</v>
      </c>
      <c r="T17" s="79"/>
    </row>
    <row r="18" spans="2:20" s="50" customFormat="1" ht="12.75" customHeight="1" x14ac:dyDescent="0.2">
      <c r="B18" s="918" t="s">
        <v>239</v>
      </c>
      <c r="C18" s="71">
        <v>190</v>
      </c>
      <c r="D18" s="72"/>
      <c r="E18" s="73">
        <v>2</v>
      </c>
      <c r="F18" s="74"/>
      <c r="G18" s="72">
        <v>192</v>
      </c>
      <c r="H18" s="75"/>
      <c r="I18" s="71">
        <v>144</v>
      </c>
      <c r="J18" s="72"/>
      <c r="K18" s="73">
        <v>2</v>
      </c>
      <c r="L18" s="74"/>
      <c r="M18" s="72">
        <v>146</v>
      </c>
      <c r="N18" s="75"/>
      <c r="O18" s="71">
        <v>137</v>
      </c>
      <c r="P18" s="72"/>
      <c r="Q18" s="73">
        <v>2</v>
      </c>
      <c r="R18" s="74"/>
      <c r="S18" s="72">
        <v>139</v>
      </c>
      <c r="T18" s="76"/>
    </row>
    <row r="19" spans="2:20" s="50" customFormat="1" ht="12.75" customHeight="1" x14ac:dyDescent="0.2">
      <c r="B19" s="919"/>
      <c r="C19" s="77">
        <f>C18/C74</f>
        <v>1.105872766428031E-2</v>
      </c>
      <c r="D19" s="80"/>
      <c r="E19" s="78">
        <f>E18/E74</f>
        <v>3.7537537537537537E-4</v>
      </c>
      <c r="F19" s="80"/>
      <c r="G19" s="78">
        <f>G18/G74</f>
        <v>8.5299213647874184E-3</v>
      </c>
      <c r="H19" s="81"/>
      <c r="I19" s="77">
        <f>I18/I74</f>
        <v>1.0004168403501459E-2</v>
      </c>
      <c r="J19" s="80"/>
      <c r="K19" s="78">
        <f>K18/K74</f>
        <v>4.1701417848206837E-4</v>
      </c>
      <c r="L19" s="80"/>
      <c r="M19" s="78">
        <f>M18/M74</f>
        <v>7.6081292339760295E-3</v>
      </c>
      <c r="N19" s="81"/>
      <c r="O19" s="77">
        <f>O18/O74</f>
        <v>1.0831752055660974E-2</v>
      </c>
      <c r="P19" s="80"/>
      <c r="Q19" s="78">
        <f>Q18/Q74</f>
        <v>4.9590875278948676E-4</v>
      </c>
      <c r="R19" s="80"/>
      <c r="S19" s="78">
        <f>S18/S74</f>
        <v>8.3328337629638514E-3</v>
      </c>
      <c r="T19" s="79"/>
    </row>
    <row r="20" spans="2:20" s="50" customFormat="1" ht="12.75" customHeight="1" x14ac:dyDescent="0.2">
      <c r="B20" s="918" t="s">
        <v>80</v>
      </c>
      <c r="C20" s="71">
        <v>44</v>
      </c>
      <c r="D20" s="72"/>
      <c r="E20" s="73">
        <v>12</v>
      </c>
      <c r="F20" s="74"/>
      <c r="G20" s="72">
        <v>56</v>
      </c>
      <c r="H20" s="75"/>
      <c r="I20" s="71">
        <v>43</v>
      </c>
      <c r="J20" s="72"/>
      <c r="K20" s="73">
        <v>12</v>
      </c>
      <c r="L20" s="74"/>
      <c r="M20" s="72">
        <v>55</v>
      </c>
      <c r="N20" s="75"/>
      <c r="O20" s="71">
        <v>40</v>
      </c>
      <c r="P20" s="72"/>
      <c r="Q20" s="73">
        <v>9</v>
      </c>
      <c r="R20" s="74"/>
      <c r="S20" s="72">
        <v>49</v>
      </c>
      <c r="T20" s="76"/>
    </row>
    <row r="21" spans="2:20" s="50" customFormat="1" ht="12.75" customHeight="1" x14ac:dyDescent="0.2">
      <c r="B21" s="919"/>
      <c r="C21" s="77">
        <f>C20/C74</f>
        <v>2.5609685117280716E-3</v>
      </c>
      <c r="D21" s="80"/>
      <c r="E21" s="78">
        <f>E20/E74</f>
        <v>2.2522522522522522E-3</v>
      </c>
      <c r="F21" s="80"/>
      <c r="G21" s="78">
        <f>G20/G74</f>
        <v>2.4878937313963304E-3</v>
      </c>
      <c r="H21" s="81"/>
      <c r="I21" s="77">
        <f>I20/I74</f>
        <v>2.9873558427122413E-3</v>
      </c>
      <c r="J21" s="80"/>
      <c r="K21" s="78">
        <f>K20/K74</f>
        <v>2.5020850708924102E-3</v>
      </c>
      <c r="L21" s="80"/>
      <c r="M21" s="78">
        <f>M20/M74</f>
        <v>2.8660760812923396E-3</v>
      </c>
      <c r="N21" s="81"/>
      <c r="O21" s="77">
        <f>O20/O74</f>
        <v>3.1625553447185324E-3</v>
      </c>
      <c r="P21" s="80"/>
      <c r="Q21" s="78">
        <f>Q20/Q74</f>
        <v>2.2315893875526904E-3</v>
      </c>
      <c r="R21" s="80"/>
      <c r="S21" s="78">
        <f>S20/S74</f>
        <v>2.9374737725556023E-3</v>
      </c>
      <c r="T21" s="79"/>
    </row>
    <row r="22" spans="2:20" s="50" customFormat="1" ht="12.75" customHeight="1" x14ac:dyDescent="0.2">
      <c r="B22" s="918" t="s">
        <v>241</v>
      </c>
      <c r="C22" s="71">
        <v>1589</v>
      </c>
      <c r="D22" s="72"/>
      <c r="E22" s="73">
        <v>65</v>
      </c>
      <c r="F22" s="74"/>
      <c r="G22" s="72">
        <v>1654</v>
      </c>
      <c r="H22" s="75"/>
      <c r="I22" s="71">
        <v>1474</v>
      </c>
      <c r="J22" s="72"/>
      <c r="K22" s="73">
        <v>46</v>
      </c>
      <c r="L22" s="74"/>
      <c r="M22" s="72">
        <v>1520</v>
      </c>
      <c r="N22" s="75"/>
      <c r="O22" s="71">
        <v>1269</v>
      </c>
      <c r="P22" s="72"/>
      <c r="Q22" s="73">
        <v>39</v>
      </c>
      <c r="R22" s="74"/>
      <c r="S22" s="72">
        <v>1308</v>
      </c>
      <c r="T22" s="76"/>
    </row>
    <row r="23" spans="2:20" s="50" customFormat="1" ht="12.75" customHeight="1" x14ac:dyDescent="0.2">
      <c r="B23" s="919"/>
      <c r="C23" s="77">
        <f>C22/C74</f>
        <v>9.248588557127059E-2</v>
      </c>
      <c r="D23" s="80"/>
      <c r="E23" s="78">
        <f>E22/E74</f>
        <v>1.2199699699699699E-2</v>
      </c>
      <c r="F23" s="80"/>
      <c r="G23" s="78">
        <f>G22/G74</f>
        <v>7.3481718423741613E-2</v>
      </c>
      <c r="H23" s="81"/>
      <c r="I23" s="77">
        <f>I22/I74</f>
        <v>0.102403779352508</v>
      </c>
      <c r="J23" s="80"/>
      <c r="K23" s="78">
        <f>K22/K74</f>
        <v>9.591326105087573E-3</v>
      </c>
      <c r="L23" s="80"/>
      <c r="M23" s="78">
        <f>M22/M74</f>
        <v>7.9207920792079209E-2</v>
      </c>
      <c r="N23" s="81"/>
      <c r="O23" s="77">
        <f>O22/O74</f>
        <v>0.10033206831119544</v>
      </c>
      <c r="P23" s="80"/>
      <c r="Q23" s="78">
        <f>Q22/Q74</f>
        <v>9.6702206793949919E-3</v>
      </c>
      <c r="R23" s="80"/>
      <c r="S23" s="78">
        <f>S22/S74</f>
        <v>7.841256519393322E-2</v>
      </c>
      <c r="T23" s="79"/>
    </row>
    <row r="24" spans="2:20" s="50" customFormat="1" ht="12.75" customHeight="1" x14ac:dyDescent="0.2">
      <c r="B24" s="918" t="s">
        <v>243</v>
      </c>
      <c r="C24" s="71">
        <v>1069</v>
      </c>
      <c r="D24" s="72"/>
      <c r="E24" s="73">
        <v>121</v>
      </c>
      <c r="F24" s="74"/>
      <c r="G24" s="72">
        <v>1190</v>
      </c>
      <c r="H24" s="75"/>
      <c r="I24" s="71">
        <v>985</v>
      </c>
      <c r="J24" s="72"/>
      <c r="K24" s="73">
        <v>112</v>
      </c>
      <c r="L24" s="74"/>
      <c r="M24" s="72">
        <v>1097</v>
      </c>
      <c r="N24" s="75"/>
      <c r="O24" s="71">
        <v>930</v>
      </c>
      <c r="P24" s="72"/>
      <c r="Q24" s="73">
        <v>98</v>
      </c>
      <c r="R24" s="74"/>
      <c r="S24" s="72">
        <v>1028</v>
      </c>
      <c r="T24" s="76"/>
    </row>
    <row r="25" spans="2:20" s="50" customFormat="1" ht="12.75" customHeight="1" x14ac:dyDescent="0.2">
      <c r="B25" s="919"/>
      <c r="C25" s="77">
        <f>C24/C74</f>
        <v>6.2219894069029745E-2</v>
      </c>
      <c r="D25" s="80"/>
      <c r="E25" s="78">
        <f>E24/E74</f>
        <v>2.2710210210210212E-2</v>
      </c>
      <c r="F25" s="80"/>
      <c r="G25" s="78">
        <f>G24/G74</f>
        <v>5.2867741792172018E-2</v>
      </c>
      <c r="H25" s="81"/>
      <c r="I25" s="77">
        <f>I24/I74</f>
        <v>6.8431290815617621E-2</v>
      </c>
      <c r="J25" s="80"/>
      <c r="K25" s="78">
        <f>K24/K74</f>
        <v>2.3352793994995829E-2</v>
      </c>
      <c r="L25" s="80"/>
      <c r="M25" s="78">
        <f>M24/M74</f>
        <v>5.7165190203230846E-2</v>
      </c>
      <c r="N25" s="81"/>
      <c r="O25" s="77">
        <f>O24/O74</f>
        <v>7.3529411764705885E-2</v>
      </c>
      <c r="P25" s="80"/>
      <c r="Q25" s="78">
        <f>Q24/Q74</f>
        <v>2.4299528886684851E-2</v>
      </c>
      <c r="R25" s="80"/>
      <c r="S25" s="78">
        <f>S24/S74</f>
        <v>6.1627000779329776E-2</v>
      </c>
      <c r="T25" s="79"/>
    </row>
    <row r="26" spans="2:20" s="50" customFormat="1" ht="12.75" customHeight="1" x14ac:dyDescent="0.2">
      <c r="B26" s="918" t="s">
        <v>245</v>
      </c>
      <c r="C26" s="71">
        <v>753</v>
      </c>
      <c r="D26" s="72"/>
      <c r="E26" s="73">
        <v>96</v>
      </c>
      <c r="F26" s="74"/>
      <c r="G26" s="72">
        <v>849</v>
      </c>
      <c r="H26" s="75"/>
      <c r="I26" s="71">
        <v>579</v>
      </c>
      <c r="J26" s="72"/>
      <c r="K26" s="73">
        <v>68</v>
      </c>
      <c r="L26" s="74"/>
      <c r="M26" s="72">
        <v>647</v>
      </c>
      <c r="N26" s="75"/>
      <c r="O26" s="71">
        <v>510</v>
      </c>
      <c r="P26" s="72"/>
      <c r="Q26" s="73">
        <v>58</v>
      </c>
      <c r="R26" s="74"/>
      <c r="S26" s="72">
        <v>568</v>
      </c>
      <c r="T26" s="76"/>
    </row>
    <row r="27" spans="2:20" s="50" customFormat="1" ht="12.75" customHeight="1" x14ac:dyDescent="0.2">
      <c r="B27" s="919"/>
      <c r="C27" s="77">
        <f>C26/C74</f>
        <v>4.3827483848437231E-2</v>
      </c>
      <c r="D27" s="80"/>
      <c r="E27" s="78">
        <f>E26/E74</f>
        <v>1.8018018018018018E-2</v>
      </c>
      <c r="F27" s="80"/>
      <c r="G27" s="78">
        <f>G26/G74</f>
        <v>3.7718246034919363E-2</v>
      </c>
      <c r="H27" s="81"/>
      <c r="I27" s="77">
        <f>I26/I74</f>
        <v>4.0225093789078785E-2</v>
      </c>
      <c r="J27" s="80"/>
      <c r="K27" s="78">
        <f>K26/K74</f>
        <v>1.4178482068390326E-2</v>
      </c>
      <c r="L27" s="80"/>
      <c r="M27" s="78">
        <f>M26/M74</f>
        <v>3.371547681083898E-2</v>
      </c>
      <c r="N27" s="81"/>
      <c r="O27" s="77">
        <f>O26/O74</f>
        <v>4.0322580645161289E-2</v>
      </c>
      <c r="P27" s="80"/>
      <c r="Q27" s="78">
        <f>Q26/Q74</f>
        <v>1.4381353830895116E-2</v>
      </c>
      <c r="R27" s="80"/>
      <c r="S27" s="78">
        <f>S26/S74</f>
        <v>3.4050716383909836E-2</v>
      </c>
      <c r="T27" s="79"/>
    </row>
    <row r="28" spans="2:20" s="50" customFormat="1" ht="12.75" customHeight="1" x14ac:dyDescent="0.2">
      <c r="B28" s="918" t="s">
        <v>247</v>
      </c>
      <c r="C28" s="71">
        <v>792</v>
      </c>
      <c r="D28" s="72"/>
      <c r="E28" s="73">
        <v>411</v>
      </c>
      <c r="F28" s="74"/>
      <c r="G28" s="72">
        <v>1203</v>
      </c>
      <c r="H28" s="75"/>
      <c r="I28" s="71">
        <v>614</v>
      </c>
      <c r="J28" s="72"/>
      <c r="K28" s="73">
        <v>368</v>
      </c>
      <c r="L28" s="74"/>
      <c r="M28" s="72">
        <v>982</v>
      </c>
      <c r="N28" s="75"/>
      <c r="O28" s="71">
        <v>511</v>
      </c>
      <c r="P28" s="72"/>
      <c r="Q28" s="73">
        <v>300</v>
      </c>
      <c r="R28" s="74"/>
      <c r="S28" s="72">
        <v>811</v>
      </c>
      <c r="T28" s="76"/>
    </row>
    <row r="29" spans="2:20" s="50" customFormat="1" ht="12.75" customHeight="1" x14ac:dyDescent="0.2">
      <c r="B29" s="919"/>
      <c r="C29" s="77">
        <f>C28/C74</f>
        <v>4.6097433211105293E-2</v>
      </c>
      <c r="D29" s="80"/>
      <c r="E29" s="78">
        <f>E28/E74</f>
        <v>7.7139639639639643E-2</v>
      </c>
      <c r="F29" s="80"/>
      <c r="G29" s="78">
        <f>G28/G74</f>
        <v>5.3445288551246167E-2</v>
      </c>
      <c r="H29" s="81"/>
      <c r="I29" s="77">
        <f>I28/I74</f>
        <v>4.2656662498263165E-2</v>
      </c>
      <c r="J29" s="80"/>
      <c r="K29" s="78">
        <f>K28/K74</f>
        <v>7.6730608840700584E-2</v>
      </c>
      <c r="L29" s="80"/>
      <c r="M29" s="78">
        <f>M28/M74</f>
        <v>5.1172485669619593E-2</v>
      </c>
      <c r="N29" s="81"/>
      <c r="O29" s="77">
        <f>O28/O74</f>
        <v>4.0401644528779257E-2</v>
      </c>
      <c r="P29" s="80"/>
      <c r="Q29" s="78">
        <f>Q28/Q74</f>
        <v>7.4386312918423014E-2</v>
      </c>
      <c r="R29" s="80"/>
      <c r="S29" s="78">
        <f>S28/S74</f>
        <v>4.8618188358012113E-2</v>
      </c>
      <c r="T29" s="79"/>
    </row>
    <row r="30" spans="2:20" s="50" customFormat="1" ht="12.75" customHeight="1" x14ac:dyDescent="0.2">
      <c r="B30" s="918" t="s">
        <v>249</v>
      </c>
      <c r="C30" s="71">
        <v>818</v>
      </c>
      <c r="D30" s="72"/>
      <c r="E30" s="73">
        <v>350</v>
      </c>
      <c r="F30" s="74"/>
      <c r="G30" s="72">
        <v>1168</v>
      </c>
      <c r="H30" s="75"/>
      <c r="I30" s="71">
        <v>684</v>
      </c>
      <c r="J30" s="72"/>
      <c r="K30" s="73">
        <v>293</v>
      </c>
      <c r="L30" s="74"/>
      <c r="M30" s="72">
        <v>977</v>
      </c>
      <c r="N30" s="75"/>
      <c r="O30" s="71">
        <v>626</v>
      </c>
      <c r="P30" s="72"/>
      <c r="Q30" s="73">
        <v>246</v>
      </c>
      <c r="R30" s="74"/>
      <c r="S30" s="72">
        <v>872</v>
      </c>
      <c r="T30" s="76"/>
    </row>
    <row r="31" spans="2:20" s="50" customFormat="1" ht="12.75" customHeight="1" x14ac:dyDescent="0.2">
      <c r="B31" s="919"/>
      <c r="C31" s="77">
        <f>C30/C74</f>
        <v>4.761073278621733E-2</v>
      </c>
      <c r="D31" s="80"/>
      <c r="E31" s="78">
        <f>E30/E74</f>
        <v>6.5690690690690695E-2</v>
      </c>
      <c r="F31" s="80"/>
      <c r="G31" s="78">
        <f>G30/G74</f>
        <v>5.1890354969123462E-2</v>
      </c>
      <c r="H31" s="81"/>
      <c r="I31" s="77">
        <f>I30/I74</f>
        <v>4.7519799916631932E-2</v>
      </c>
      <c r="J31" s="80"/>
      <c r="K31" s="78">
        <f>K30/K74</f>
        <v>6.109257714762302E-2</v>
      </c>
      <c r="L31" s="80"/>
      <c r="M31" s="78">
        <f>M30/M74</f>
        <v>5.0911933298593018E-2</v>
      </c>
      <c r="N31" s="81"/>
      <c r="O31" s="77">
        <f>O30/O74</f>
        <v>4.9493991144845033E-2</v>
      </c>
      <c r="P31" s="80"/>
      <c r="Q31" s="78">
        <f>Q30/Q74</f>
        <v>6.0996776593106872E-2</v>
      </c>
      <c r="R31" s="80"/>
      <c r="S31" s="78">
        <f>S30/S74</f>
        <v>5.2275043462622142E-2</v>
      </c>
      <c r="T31" s="79"/>
    </row>
    <row r="32" spans="2:20" s="50" customFormat="1" ht="12.75" customHeight="1" x14ac:dyDescent="0.2">
      <c r="B32" s="918" t="s">
        <v>251</v>
      </c>
      <c r="C32" s="71">
        <v>919</v>
      </c>
      <c r="D32" s="72"/>
      <c r="E32" s="73">
        <v>300</v>
      </c>
      <c r="F32" s="74"/>
      <c r="G32" s="72">
        <v>1219</v>
      </c>
      <c r="H32" s="75"/>
      <c r="I32" s="71">
        <v>888</v>
      </c>
      <c r="J32" s="72"/>
      <c r="K32" s="73">
        <v>294</v>
      </c>
      <c r="L32" s="74"/>
      <c r="M32" s="72">
        <v>1182</v>
      </c>
      <c r="N32" s="75"/>
      <c r="O32" s="71">
        <v>715</v>
      </c>
      <c r="P32" s="72"/>
      <c r="Q32" s="73">
        <v>195</v>
      </c>
      <c r="R32" s="74"/>
      <c r="S32" s="72">
        <v>910</v>
      </c>
      <c r="T32" s="76"/>
    </row>
    <row r="33" spans="2:20" s="50" customFormat="1" ht="12.75" customHeight="1" x14ac:dyDescent="0.2">
      <c r="B33" s="919"/>
      <c r="C33" s="77">
        <f>C32/C74</f>
        <v>5.3489319597229495E-2</v>
      </c>
      <c r="D33" s="80"/>
      <c r="E33" s="78">
        <f>E32/E74</f>
        <v>5.6306306306306307E-2</v>
      </c>
      <c r="F33" s="80"/>
      <c r="G33" s="78">
        <f>G32/G74</f>
        <v>5.4156115331645119E-2</v>
      </c>
      <c r="H33" s="81"/>
      <c r="I33" s="77">
        <f>I32/I74</f>
        <v>6.1692371821592332E-2</v>
      </c>
      <c r="J33" s="80"/>
      <c r="K33" s="78">
        <f>K32/K74</f>
        <v>6.1301084236864055E-2</v>
      </c>
      <c r="L33" s="80"/>
      <c r="M33" s="78">
        <f>M32/M74</f>
        <v>6.1594580510682645E-2</v>
      </c>
      <c r="N33" s="81"/>
      <c r="O33" s="77">
        <f>O32/O74</f>
        <v>5.6530676786843773E-2</v>
      </c>
      <c r="P33" s="80"/>
      <c r="Q33" s="78">
        <f>Q32/Q74</f>
        <v>4.8351103396974959E-2</v>
      </c>
      <c r="R33" s="80"/>
      <c r="S33" s="78">
        <f>S32/S74</f>
        <v>5.4553084347461187E-2</v>
      </c>
      <c r="T33" s="79"/>
    </row>
    <row r="34" spans="2:20" s="50" customFormat="1" ht="12.75" customHeight="1" x14ac:dyDescent="0.2">
      <c r="B34" s="918" t="s">
        <v>253</v>
      </c>
      <c r="C34" s="71">
        <v>868</v>
      </c>
      <c r="D34" s="72"/>
      <c r="E34" s="73">
        <v>298</v>
      </c>
      <c r="F34" s="74"/>
      <c r="G34" s="72">
        <v>1166</v>
      </c>
      <c r="H34" s="75"/>
      <c r="I34" s="71">
        <v>826</v>
      </c>
      <c r="J34" s="72"/>
      <c r="K34" s="73">
        <v>292</v>
      </c>
      <c r="L34" s="74"/>
      <c r="M34" s="72">
        <v>1118</v>
      </c>
      <c r="N34" s="75"/>
      <c r="O34" s="71">
        <v>662</v>
      </c>
      <c r="P34" s="72"/>
      <c r="Q34" s="73">
        <v>240</v>
      </c>
      <c r="R34" s="74"/>
      <c r="S34" s="72">
        <v>902</v>
      </c>
      <c r="T34" s="76"/>
    </row>
    <row r="35" spans="2:20" s="50" customFormat="1" ht="12.75" customHeight="1" x14ac:dyDescent="0.2">
      <c r="B35" s="918"/>
      <c r="C35" s="66">
        <f>C34/C74</f>
        <v>5.0520924276817418E-2</v>
      </c>
      <c r="D35" s="67"/>
      <c r="E35" s="68">
        <f>E34/E74</f>
        <v>5.5930930930930933E-2</v>
      </c>
      <c r="F35" s="67"/>
      <c r="G35" s="68">
        <f>G34/G74</f>
        <v>5.1801501621573591E-2</v>
      </c>
      <c r="H35" s="69"/>
      <c r="I35" s="66">
        <f>I34/I74</f>
        <v>5.7385021536751422E-2</v>
      </c>
      <c r="J35" s="67"/>
      <c r="K35" s="68">
        <f>K34/K74</f>
        <v>6.0884070058381985E-2</v>
      </c>
      <c r="L35" s="67"/>
      <c r="M35" s="68">
        <f>M34/M74</f>
        <v>5.8259510161542467E-2</v>
      </c>
      <c r="N35" s="69"/>
      <c r="O35" s="66">
        <f>O34/O74</f>
        <v>5.2340290955091712E-2</v>
      </c>
      <c r="P35" s="67"/>
      <c r="Q35" s="68">
        <f>Q34/Q74</f>
        <v>5.9509050334738411E-2</v>
      </c>
      <c r="R35" s="67"/>
      <c r="S35" s="68">
        <f>S34/S74</f>
        <v>5.4073496792758226E-2</v>
      </c>
      <c r="T35" s="70"/>
    </row>
    <row r="36" spans="2:20" s="50" customFormat="1" ht="12.75" customHeight="1" x14ac:dyDescent="0.2">
      <c r="B36" s="934" t="s">
        <v>255</v>
      </c>
      <c r="C36" s="82">
        <v>75</v>
      </c>
      <c r="D36" s="83"/>
      <c r="E36" s="84">
        <v>0</v>
      </c>
      <c r="F36" s="85"/>
      <c r="G36" s="83">
        <v>75</v>
      </c>
      <c r="H36" s="86"/>
      <c r="I36" s="82">
        <v>72</v>
      </c>
      <c r="J36" s="83"/>
      <c r="K36" s="84">
        <v>0</v>
      </c>
      <c r="L36" s="85"/>
      <c r="M36" s="83">
        <v>72</v>
      </c>
      <c r="N36" s="86"/>
      <c r="O36" s="82">
        <v>64</v>
      </c>
      <c r="P36" s="83"/>
      <c r="Q36" s="84">
        <v>0</v>
      </c>
      <c r="R36" s="85"/>
      <c r="S36" s="83">
        <v>64</v>
      </c>
      <c r="T36" s="87"/>
    </row>
    <row r="37" spans="2:20" s="50" customFormat="1" ht="12.75" customHeight="1" x14ac:dyDescent="0.2">
      <c r="B37" s="918"/>
      <c r="C37" s="66">
        <f>C36/C74</f>
        <v>4.3652872359001222E-3</v>
      </c>
      <c r="D37" s="67"/>
      <c r="E37" s="68">
        <f>E36/E74</f>
        <v>0</v>
      </c>
      <c r="F37" s="67"/>
      <c r="G37" s="68">
        <f>G36/G74</f>
        <v>3.3320005331200853E-3</v>
      </c>
      <c r="H37" s="69"/>
      <c r="I37" s="66">
        <f>I36/I74</f>
        <v>5.0020842017507294E-3</v>
      </c>
      <c r="J37" s="67"/>
      <c r="K37" s="68">
        <f>K36/K74</f>
        <v>0</v>
      </c>
      <c r="L37" s="67"/>
      <c r="M37" s="68">
        <f>M36/M74</f>
        <v>3.7519541427826993E-3</v>
      </c>
      <c r="N37" s="69"/>
      <c r="O37" s="66">
        <f>O36/O74</f>
        <v>5.0600885515496522E-3</v>
      </c>
      <c r="P37" s="67"/>
      <c r="Q37" s="68">
        <f>Q36/Q74</f>
        <v>0</v>
      </c>
      <c r="R37" s="67"/>
      <c r="S37" s="68">
        <f>S36/S74</f>
        <v>3.8367004376236437E-3</v>
      </c>
      <c r="T37" s="70"/>
    </row>
    <row r="38" spans="2:20" s="50" customFormat="1" ht="12.75" customHeight="1" x14ac:dyDescent="0.2">
      <c r="B38" s="918" t="s">
        <v>257</v>
      </c>
      <c r="C38" s="71">
        <v>380</v>
      </c>
      <c r="D38" s="72"/>
      <c r="E38" s="73">
        <v>50</v>
      </c>
      <c r="F38" s="74"/>
      <c r="G38" s="72">
        <v>430</v>
      </c>
      <c r="H38" s="75"/>
      <c r="I38" s="71">
        <v>305</v>
      </c>
      <c r="J38" s="72"/>
      <c r="K38" s="73">
        <v>35</v>
      </c>
      <c r="L38" s="74"/>
      <c r="M38" s="72">
        <v>340</v>
      </c>
      <c r="N38" s="75"/>
      <c r="O38" s="71">
        <v>282</v>
      </c>
      <c r="P38" s="72"/>
      <c r="Q38" s="73">
        <v>31</v>
      </c>
      <c r="R38" s="74"/>
      <c r="S38" s="72">
        <v>313</v>
      </c>
      <c r="T38" s="76"/>
    </row>
    <row r="39" spans="2:20" s="50" customFormat="1" ht="12.75" customHeight="1" x14ac:dyDescent="0.2">
      <c r="B39" s="918"/>
      <c r="C39" s="66">
        <f>C38/C74</f>
        <v>2.2117455328560621E-2</v>
      </c>
      <c r="D39" s="67"/>
      <c r="E39" s="68">
        <f>E38/E74</f>
        <v>9.3843843843843845E-3</v>
      </c>
      <c r="F39" s="67"/>
      <c r="G39" s="68">
        <f>G38/G74</f>
        <v>1.9103469723221824E-2</v>
      </c>
      <c r="H39" s="69"/>
      <c r="I39" s="66">
        <f>I38/I74</f>
        <v>2.1189384465749618E-2</v>
      </c>
      <c r="J39" s="67"/>
      <c r="K39" s="68">
        <f>K38/K74</f>
        <v>7.2977481234361968E-3</v>
      </c>
      <c r="L39" s="67"/>
      <c r="M39" s="68">
        <f>M38/M74</f>
        <v>1.771756122980719E-2</v>
      </c>
      <c r="N39" s="69"/>
      <c r="O39" s="66">
        <f>O38/O74</f>
        <v>2.2296015180265655E-2</v>
      </c>
      <c r="P39" s="67"/>
      <c r="Q39" s="68">
        <f>Q38/Q74</f>
        <v>7.6865856682370448E-3</v>
      </c>
      <c r="R39" s="67"/>
      <c r="S39" s="68">
        <f>S38/S74</f>
        <v>1.8763863077753132E-2</v>
      </c>
      <c r="T39" s="70"/>
    </row>
    <row r="40" spans="2:20" s="50" customFormat="1" ht="12.75" customHeight="1" x14ac:dyDescent="0.2">
      <c r="B40" s="918" t="s">
        <v>259</v>
      </c>
      <c r="C40" s="71">
        <v>759</v>
      </c>
      <c r="D40" s="72"/>
      <c r="E40" s="73">
        <v>376</v>
      </c>
      <c r="F40" s="74"/>
      <c r="G40" s="72">
        <v>1135</v>
      </c>
      <c r="H40" s="75"/>
      <c r="I40" s="71">
        <v>545</v>
      </c>
      <c r="J40" s="72"/>
      <c r="K40" s="73">
        <v>240</v>
      </c>
      <c r="L40" s="74"/>
      <c r="M40" s="72">
        <v>785</v>
      </c>
      <c r="N40" s="75"/>
      <c r="O40" s="71">
        <v>458</v>
      </c>
      <c r="P40" s="72"/>
      <c r="Q40" s="73">
        <v>211</v>
      </c>
      <c r="R40" s="74"/>
      <c r="S40" s="72">
        <v>669</v>
      </c>
      <c r="T40" s="76"/>
    </row>
    <row r="41" spans="2:20" s="50" customFormat="1" ht="12.75" customHeight="1" x14ac:dyDescent="0.2">
      <c r="B41" s="919"/>
      <c r="C41" s="77">
        <f>C40/C74</f>
        <v>4.4176706827309238E-2</v>
      </c>
      <c r="D41" s="80"/>
      <c r="E41" s="78">
        <f>E40/E74</f>
        <v>7.0570570570570576E-2</v>
      </c>
      <c r="F41" s="80"/>
      <c r="G41" s="78">
        <f>G40/G74</f>
        <v>5.0424274734550627E-2</v>
      </c>
      <c r="H41" s="81"/>
      <c r="I41" s="77">
        <f>I40/I74</f>
        <v>3.7862998471585384E-2</v>
      </c>
      <c r="J41" s="80"/>
      <c r="K41" s="78">
        <f>K40/K74</f>
        <v>5.0041701417848208E-2</v>
      </c>
      <c r="L41" s="80"/>
      <c r="M41" s="78">
        <f>M40/M74</f>
        <v>4.0906722251172485E-2</v>
      </c>
      <c r="N41" s="81"/>
      <c r="O41" s="77">
        <f>O40/O74</f>
        <v>3.6211258697027196E-2</v>
      </c>
      <c r="P41" s="80"/>
      <c r="Q41" s="78">
        <f>Q40/Q74</f>
        <v>5.2318373419290853E-2</v>
      </c>
      <c r="R41" s="80"/>
      <c r="S41" s="78">
        <f>S40/S74</f>
        <v>4.0105509262034648E-2</v>
      </c>
      <c r="T41" s="79"/>
    </row>
    <row r="42" spans="2:20" s="50" customFormat="1" ht="12.75" customHeight="1" x14ac:dyDescent="0.2">
      <c r="B42" s="918" t="s">
        <v>261</v>
      </c>
      <c r="C42" s="71">
        <v>376</v>
      </c>
      <c r="D42" s="72"/>
      <c r="E42" s="73">
        <v>209</v>
      </c>
      <c r="F42" s="74"/>
      <c r="G42" s="72">
        <v>585</v>
      </c>
      <c r="H42" s="75"/>
      <c r="I42" s="71">
        <v>331</v>
      </c>
      <c r="J42" s="72"/>
      <c r="K42" s="73">
        <v>183</v>
      </c>
      <c r="L42" s="74"/>
      <c r="M42" s="72">
        <v>514</v>
      </c>
      <c r="N42" s="75"/>
      <c r="O42" s="71">
        <v>299</v>
      </c>
      <c r="P42" s="72"/>
      <c r="Q42" s="73">
        <v>153</v>
      </c>
      <c r="R42" s="74"/>
      <c r="S42" s="72">
        <v>452</v>
      </c>
      <c r="T42" s="76"/>
    </row>
    <row r="43" spans="2:20" s="50" customFormat="1" ht="12.75" customHeight="1" x14ac:dyDescent="0.2">
      <c r="B43" s="919"/>
      <c r="C43" s="77">
        <f>C42/C74</f>
        <v>2.1884640009312614E-2</v>
      </c>
      <c r="D43" s="80"/>
      <c r="E43" s="78">
        <f>E42/E74</f>
        <v>3.9226726726726724E-2</v>
      </c>
      <c r="F43" s="80"/>
      <c r="G43" s="78">
        <f>G42/G74</f>
        <v>2.5989604158336666E-2</v>
      </c>
      <c r="H43" s="81"/>
      <c r="I43" s="77">
        <f>I42/I74</f>
        <v>2.2995692649715158E-2</v>
      </c>
      <c r="J43" s="80"/>
      <c r="K43" s="78">
        <f>K42/K74</f>
        <v>3.8156797331109257E-2</v>
      </c>
      <c r="L43" s="80"/>
      <c r="M43" s="78">
        <f>M42/M74</f>
        <v>2.6784783741532047E-2</v>
      </c>
      <c r="N43" s="81"/>
      <c r="O43" s="77">
        <f>O42/O74</f>
        <v>2.3640101201771031E-2</v>
      </c>
      <c r="P43" s="80"/>
      <c r="Q43" s="78">
        <f>Q42/Q74</f>
        <v>3.7937019588395737E-2</v>
      </c>
      <c r="R43" s="80"/>
      <c r="S43" s="78">
        <f>S42/S74</f>
        <v>2.7096696840716982E-2</v>
      </c>
      <c r="T43" s="79"/>
    </row>
    <row r="44" spans="2:20" s="50" customFormat="1" ht="12.75" customHeight="1" x14ac:dyDescent="0.2">
      <c r="B44" s="918" t="s">
        <v>267</v>
      </c>
      <c r="C44" s="71">
        <v>145</v>
      </c>
      <c r="D44" s="72"/>
      <c r="E44" s="73">
        <v>62</v>
      </c>
      <c r="F44" s="74"/>
      <c r="G44" s="72">
        <v>207</v>
      </c>
      <c r="H44" s="75"/>
      <c r="I44" s="71">
        <v>138</v>
      </c>
      <c r="J44" s="72"/>
      <c r="K44" s="73">
        <v>62</v>
      </c>
      <c r="L44" s="74"/>
      <c r="M44" s="72">
        <v>200</v>
      </c>
      <c r="N44" s="75"/>
      <c r="O44" s="71">
        <v>130</v>
      </c>
      <c r="P44" s="72"/>
      <c r="Q44" s="73">
        <v>55</v>
      </c>
      <c r="R44" s="74"/>
      <c r="S44" s="72">
        <v>185</v>
      </c>
      <c r="T44" s="76"/>
    </row>
    <row r="45" spans="2:20" s="50" customFormat="1" ht="12.75" customHeight="1" x14ac:dyDescent="0.2">
      <c r="B45" s="919"/>
      <c r="C45" s="77">
        <f>C44/C74</f>
        <v>8.4395553227402369E-3</v>
      </c>
      <c r="D45" s="80"/>
      <c r="E45" s="78">
        <f>E44/E74</f>
        <v>1.1636636636636636E-2</v>
      </c>
      <c r="F45" s="80"/>
      <c r="G45" s="78">
        <f>G44/G74</f>
        <v>9.1963214714114363E-3</v>
      </c>
      <c r="H45" s="81"/>
      <c r="I45" s="77">
        <f>I44/I74</f>
        <v>9.5873280533555656E-3</v>
      </c>
      <c r="J45" s="80"/>
      <c r="K45" s="78">
        <f>K44/K74</f>
        <v>1.292743953294412E-2</v>
      </c>
      <c r="L45" s="80"/>
      <c r="M45" s="78">
        <f>M44/M74</f>
        <v>1.0422094841063054E-2</v>
      </c>
      <c r="N45" s="81"/>
      <c r="O45" s="77">
        <f>O44/O74</f>
        <v>1.0278304870335231E-2</v>
      </c>
      <c r="P45" s="80"/>
      <c r="Q45" s="78">
        <f>Q44/Q74</f>
        <v>1.3637490701710886E-2</v>
      </c>
      <c r="R45" s="80"/>
      <c r="S45" s="78">
        <f>S44/S74</f>
        <v>1.1090462202505844E-2</v>
      </c>
      <c r="T45" s="79"/>
    </row>
    <row r="46" spans="2:20" s="50" customFormat="1" ht="13.5" customHeight="1" x14ac:dyDescent="0.2">
      <c r="B46" s="935" t="s">
        <v>273</v>
      </c>
      <c r="C46" s="88">
        <v>15985</v>
      </c>
      <c r="D46" s="89"/>
      <c r="E46" s="90">
        <v>3143</v>
      </c>
      <c r="F46" s="91"/>
      <c r="G46" s="89">
        <v>19128</v>
      </c>
      <c r="H46" s="92"/>
      <c r="I46" s="88">
        <v>13277</v>
      </c>
      <c r="J46" s="89"/>
      <c r="K46" s="90">
        <v>2670</v>
      </c>
      <c r="L46" s="91"/>
      <c r="M46" s="89">
        <v>15947</v>
      </c>
      <c r="N46" s="92"/>
      <c r="O46" s="88">
        <v>11656</v>
      </c>
      <c r="P46" s="89"/>
      <c r="Q46" s="90">
        <v>2227</v>
      </c>
      <c r="R46" s="91"/>
      <c r="S46" s="89">
        <v>13883</v>
      </c>
      <c r="T46" s="93"/>
    </row>
    <row r="47" spans="2:20" s="50" customFormat="1" ht="13.5" customHeight="1" x14ac:dyDescent="0.2">
      <c r="B47" s="936"/>
      <c r="C47" s="94">
        <f>C46/C74</f>
        <v>0.93038821954484607</v>
      </c>
      <c r="D47" s="95"/>
      <c r="E47" s="96">
        <f>E46/E74</f>
        <v>0.58990240240240244</v>
      </c>
      <c r="F47" s="95"/>
      <c r="G47" s="96">
        <f>G46/G74</f>
        <v>0.84979341596694657</v>
      </c>
      <c r="H47" s="97"/>
      <c r="I47" s="94">
        <f>I46/I74</f>
        <v>0.92239822148117268</v>
      </c>
      <c r="J47" s="95"/>
      <c r="K47" s="96">
        <f>K46/K74</f>
        <v>0.55671392827356125</v>
      </c>
      <c r="L47" s="95"/>
      <c r="M47" s="96">
        <f>M46/M74</f>
        <v>0.83100573215216256</v>
      </c>
      <c r="N47" s="97"/>
      <c r="O47" s="94">
        <f>O46/O74</f>
        <v>0.92156862745098034</v>
      </c>
      <c r="P47" s="95"/>
      <c r="Q47" s="96">
        <f>Q46/Q74</f>
        <v>0.55219439623109345</v>
      </c>
      <c r="R47" s="95"/>
      <c r="S47" s="96">
        <f>S46/S74</f>
        <v>0.83226425274264137</v>
      </c>
      <c r="T47" s="98"/>
    </row>
    <row r="48" spans="2:20" s="50" customFormat="1" ht="12.75" customHeight="1" x14ac:dyDescent="0.2">
      <c r="B48" s="918" t="s">
        <v>183</v>
      </c>
      <c r="C48" s="71">
        <v>20</v>
      </c>
      <c r="D48" s="72"/>
      <c r="E48" s="73">
        <v>10</v>
      </c>
      <c r="F48" s="74"/>
      <c r="G48" s="72">
        <v>30</v>
      </c>
      <c r="H48" s="75"/>
      <c r="I48" s="71">
        <v>12</v>
      </c>
      <c r="J48" s="72"/>
      <c r="K48" s="73">
        <v>4</v>
      </c>
      <c r="L48" s="74"/>
      <c r="M48" s="72">
        <v>16</v>
      </c>
      <c r="N48" s="75"/>
      <c r="O48" s="71">
        <v>11</v>
      </c>
      <c r="P48" s="72"/>
      <c r="Q48" s="73">
        <v>4</v>
      </c>
      <c r="R48" s="74"/>
      <c r="S48" s="72">
        <v>15</v>
      </c>
      <c r="T48" s="76"/>
    </row>
    <row r="49" spans="2:20" s="50" customFormat="1" ht="12.75" customHeight="1" x14ac:dyDescent="0.2">
      <c r="B49" s="919"/>
      <c r="C49" s="77">
        <f>C48/C74</f>
        <v>1.1640765962400326E-3</v>
      </c>
      <c r="D49" s="80"/>
      <c r="E49" s="78">
        <f>E48/E74</f>
        <v>1.8768768768768769E-3</v>
      </c>
      <c r="F49" s="80"/>
      <c r="G49" s="78">
        <f>G48/G74</f>
        <v>1.3328002132480341E-3</v>
      </c>
      <c r="H49" s="81"/>
      <c r="I49" s="77">
        <f>I48/I74</f>
        <v>8.3368070029178826E-4</v>
      </c>
      <c r="J49" s="80"/>
      <c r="K49" s="78">
        <f>K48/K74</f>
        <v>8.3402835696413675E-4</v>
      </c>
      <c r="L49" s="80"/>
      <c r="M49" s="78">
        <f>M48/M74</f>
        <v>8.3376758728504429E-4</v>
      </c>
      <c r="N49" s="81"/>
      <c r="O49" s="77">
        <f>O48/O74</f>
        <v>8.697027197975965E-4</v>
      </c>
      <c r="P49" s="80"/>
      <c r="Q49" s="78">
        <f>Q48/Q74</f>
        <v>9.9181750557897352E-4</v>
      </c>
      <c r="R49" s="80"/>
      <c r="S49" s="78">
        <f>S48/S74</f>
        <v>8.9922666506804148E-4</v>
      </c>
      <c r="T49" s="79"/>
    </row>
    <row r="50" spans="2:20" s="50" customFormat="1" ht="12.75" customHeight="1" x14ac:dyDescent="0.2">
      <c r="B50" s="918" t="s">
        <v>315</v>
      </c>
      <c r="C50" s="71">
        <v>13</v>
      </c>
      <c r="D50" s="72"/>
      <c r="E50" s="73">
        <v>1081</v>
      </c>
      <c r="F50" s="74"/>
      <c r="G50" s="72">
        <v>1094</v>
      </c>
      <c r="H50" s="75"/>
      <c r="I50" s="71">
        <v>5</v>
      </c>
      <c r="J50" s="72"/>
      <c r="K50" s="73">
        <v>1070</v>
      </c>
      <c r="L50" s="74"/>
      <c r="M50" s="72">
        <v>1075</v>
      </c>
      <c r="N50" s="75"/>
      <c r="O50" s="71">
        <v>2</v>
      </c>
      <c r="P50" s="72"/>
      <c r="Q50" s="73">
        <v>870</v>
      </c>
      <c r="R50" s="74"/>
      <c r="S50" s="72">
        <v>872</v>
      </c>
      <c r="T50" s="76"/>
    </row>
    <row r="51" spans="2:20" s="50" customFormat="1" ht="12.75" customHeight="1" x14ac:dyDescent="0.2">
      <c r="B51" s="919"/>
      <c r="C51" s="77">
        <f>C50/C74</f>
        <v>7.5664978755602124E-4</v>
      </c>
      <c r="D51" s="80"/>
      <c r="E51" s="78">
        <f>E50/E74</f>
        <v>0.20289039039039039</v>
      </c>
      <c r="F51" s="80"/>
      <c r="G51" s="78">
        <f>G50/G74</f>
        <v>4.8602781109778309E-2</v>
      </c>
      <c r="H51" s="81"/>
      <c r="I51" s="77">
        <f>I50/I74</f>
        <v>3.4736695845491179E-4</v>
      </c>
      <c r="J51" s="80"/>
      <c r="K51" s="78">
        <f>K50/K74</f>
        <v>0.2231025854879066</v>
      </c>
      <c r="L51" s="80"/>
      <c r="M51" s="78">
        <f>M50/M74</f>
        <v>5.6018759770713911E-2</v>
      </c>
      <c r="N51" s="81"/>
      <c r="O51" s="77">
        <f>O50/O74</f>
        <v>1.5812776723592663E-4</v>
      </c>
      <c r="P51" s="80"/>
      <c r="Q51" s="78">
        <f>Q50/Q74</f>
        <v>0.21572030746342674</v>
      </c>
      <c r="R51" s="80"/>
      <c r="S51" s="78">
        <f>S50/S74</f>
        <v>5.2275043462622142E-2</v>
      </c>
      <c r="T51" s="79"/>
    </row>
    <row r="52" spans="2:20" s="50" customFormat="1" ht="12.75" customHeight="1" x14ac:dyDescent="0.2">
      <c r="B52" s="918" t="s">
        <v>203</v>
      </c>
      <c r="C52" s="71">
        <v>281</v>
      </c>
      <c r="D52" s="72"/>
      <c r="E52" s="73">
        <v>9</v>
      </c>
      <c r="F52" s="74"/>
      <c r="G52" s="72">
        <v>290</v>
      </c>
      <c r="H52" s="75"/>
      <c r="I52" s="71">
        <v>232</v>
      </c>
      <c r="J52" s="72"/>
      <c r="K52" s="73">
        <v>4</v>
      </c>
      <c r="L52" s="74"/>
      <c r="M52" s="72">
        <v>236</v>
      </c>
      <c r="N52" s="75"/>
      <c r="O52" s="71">
        <v>219</v>
      </c>
      <c r="P52" s="72"/>
      <c r="Q52" s="73">
        <v>2</v>
      </c>
      <c r="R52" s="74"/>
      <c r="S52" s="72">
        <v>221</v>
      </c>
      <c r="T52" s="76"/>
    </row>
    <row r="53" spans="2:20" s="50" customFormat="1" ht="12.75" customHeight="1" x14ac:dyDescent="0.2">
      <c r="B53" s="919"/>
      <c r="C53" s="77">
        <f>C52/C74</f>
        <v>1.6355276177172459E-2</v>
      </c>
      <c r="D53" s="80"/>
      <c r="E53" s="78">
        <f>E52/E74</f>
        <v>1.6891891891891893E-3</v>
      </c>
      <c r="F53" s="80"/>
      <c r="G53" s="78">
        <f>G52/G74</f>
        <v>1.2883735394730996E-2</v>
      </c>
      <c r="H53" s="81"/>
      <c r="I53" s="77">
        <f>I52/I74</f>
        <v>1.6117826872307905E-2</v>
      </c>
      <c r="J53" s="80"/>
      <c r="K53" s="78">
        <f>K52/K74</f>
        <v>8.3402835696413675E-4</v>
      </c>
      <c r="L53" s="80"/>
      <c r="M53" s="78">
        <f>M52/M74</f>
        <v>1.2298071912454403E-2</v>
      </c>
      <c r="N53" s="81"/>
      <c r="O53" s="77">
        <f>O52/O74</f>
        <v>1.7314990512333966E-2</v>
      </c>
      <c r="P53" s="80"/>
      <c r="Q53" s="78">
        <f>Q52/Q74</f>
        <v>4.9590875278948676E-4</v>
      </c>
      <c r="R53" s="80"/>
      <c r="S53" s="78">
        <f>S52/S74</f>
        <v>1.3248606198669145E-2</v>
      </c>
      <c r="T53" s="79"/>
    </row>
    <row r="54" spans="2:20" s="50" customFormat="1" ht="12.75" customHeight="1" x14ac:dyDescent="0.2">
      <c r="B54" s="937" t="s">
        <v>269</v>
      </c>
      <c r="C54" s="71">
        <v>270</v>
      </c>
      <c r="D54" s="72"/>
      <c r="E54" s="73">
        <v>87</v>
      </c>
      <c r="F54" s="74"/>
      <c r="G54" s="72">
        <v>357</v>
      </c>
      <c r="H54" s="75"/>
      <c r="I54" s="71">
        <v>260</v>
      </c>
      <c r="J54" s="72"/>
      <c r="K54" s="73">
        <v>83</v>
      </c>
      <c r="L54" s="74"/>
      <c r="M54" s="72">
        <v>343</v>
      </c>
      <c r="N54" s="75"/>
      <c r="O54" s="71">
        <v>214</v>
      </c>
      <c r="P54" s="72"/>
      <c r="Q54" s="73">
        <v>72</v>
      </c>
      <c r="R54" s="74"/>
      <c r="S54" s="72">
        <v>286</v>
      </c>
      <c r="T54" s="76"/>
    </row>
    <row r="55" spans="2:20" s="50" customFormat="1" ht="12.75" customHeight="1" x14ac:dyDescent="0.2">
      <c r="B55" s="919"/>
      <c r="C55" s="77">
        <f>C54/C74</f>
        <v>1.5715034049240441E-2</v>
      </c>
      <c r="D55" s="80"/>
      <c r="E55" s="78">
        <f>E54/E74</f>
        <v>1.6328828828828829E-2</v>
      </c>
      <c r="F55" s="80"/>
      <c r="G55" s="78">
        <f>G54/G74</f>
        <v>1.5860322537651607E-2</v>
      </c>
      <c r="H55" s="81"/>
      <c r="I55" s="77">
        <f>I54/I74</f>
        <v>1.8063081839655413E-2</v>
      </c>
      <c r="J55" s="80"/>
      <c r="K55" s="78">
        <f>K54/K74</f>
        <v>1.7306088407005839E-2</v>
      </c>
      <c r="L55" s="80"/>
      <c r="M55" s="78">
        <f>M54/M74</f>
        <v>1.7873892652423139E-2</v>
      </c>
      <c r="N55" s="81"/>
      <c r="O55" s="77">
        <f>O54/O74</f>
        <v>1.6919671094244148E-2</v>
      </c>
      <c r="P55" s="80"/>
      <c r="Q55" s="78">
        <f>Q54/Q74</f>
        <v>1.7852715100421523E-2</v>
      </c>
      <c r="R55" s="80"/>
      <c r="S55" s="78">
        <f>S54/S74</f>
        <v>1.7145255080630657E-2</v>
      </c>
      <c r="T55" s="79"/>
    </row>
    <row r="56" spans="2:20" s="50" customFormat="1" ht="12.75" customHeight="1" x14ac:dyDescent="0.2">
      <c r="B56" s="918" t="s">
        <v>271</v>
      </c>
      <c r="C56" s="71">
        <v>163</v>
      </c>
      <c r="D56" s="72"/>
      <c r="E56" s="73">
        <v>0</v>
      </c>
      <c r="F56" s="74"/>
      <c r="G56" s="72">
        <v>163</v>
      </c>
      <c r="H56" s="75"/>
      <c r="I56" s="71">
        <v>163</v>
      </c>
      <c r="J56" s="72"/>
      <c r="K56" s="73">
        <v>0</v>
      </c>
      <c r="L56" s="74"/>
      <c r="M56" s="72">
        <v>163</v>
      </c>
      <c r="N56" s="75"/>
      <c r="O56" s="71">
        <v>136</v>
      </c>
      <c r="P56" s="72"/>
      <c r="Q56" s="73">
        <v>0</v>
      </c>
      <c r="R56" s="74"/>
      <c r="S56" s="72">
        <v>136</v>
      </c>
      <c r="T56" s="76"/>
    </row>
    <row r="57" spans="2:20" s="50" customFormat="1" ht="12.75" customHeight="1" x14ac:dyDescent="0.2">
      <c r="B57" s="919"/>
      <c r="C57" s="77">
        <f>C56/C74</f>
        <v>9.4872242593562663E-3</v>
      </c>
      <c r="D57" s="80"/>
      <c r="E57" s="78">
        <f>E56/E74</f>
        <v>0</v>
      </c>
      <c r="F57" s="80"/>
      <c r="G57" s="78">
        <f>G56/G74</f>
        <v>7.2415478253143187E-3</v>
      </c>
      <c r="H57" s="81"/>
      <c r="I57" s="77">
        <f>I56/I74</f>
        <v>1.1324162845630124E-2</v>
      </c>
      <c r="J57" s="80"/>
      <c r="K57" s="78">
        <f>K56/K74</f>
        <v>0</v>
      </c>
      <c r="L57" s="80"/>
      <c r="M57" s="78">
        <f>M56/M74</f>
        <v>8.4940072954663888E-3</v>
      </c>
      <c r="N57" s="81"/>
      <c r="O57" s="77">
        <f>O56/O74</f>
        <v>1.0752688172043012E-2</v>
      </c>
      <c r="P57" s="80"/>
      <c r="Q57" s="78">
        <f>Q56/Q74</f>
        <v>0</v>
      </c>
      <c r="R57" s="80"/>
      <c r="S57" s="78">
        <f>S56/S74</f>
        <v>8.152988429950242E-3</v>
      </c>
      <c r="T57" s="79"/>
    </row>
    <row r="58" spans="2:20" s="50" customFormat="1" ht="12.75" customHeight="1" x14ac:dyDescent="0.2">
      <c r="B58" s="918" t="s">
        <v>316</v>
      </c>
      <c r="C58" s="71">
        <v>28</v>
      </c>
      <c r="D58" s="72"/>
      <c r="E58" s="73">
        <v>18</v>
      </c>
      <c r="F58" s="74"/>
      <c r="G58" s="72">
        <v>46</v>
      </c>
      <c r="H58" s="75"/>
      <c r="I58" s="71">
        <v>28</v>
      </c>
      <c r="J58" s="72"/>
      <c r="K58" s="73">
        <v>18</v>
      </c>
      <c r="L58" s="74"/>
      <c r="M58" s="72">
        <v>46</v>
      </c>
      <c r="N58" s="75"/>
      <c r="O58" s="71">
        <v>28</v>
      </c>
      <c r="P58" s="72"/>
      <c r="Q58" s="73">
        <v>17</v>
      </c>
      <c r="R58" s="74"/>
      <c r="S58" s="72">
        <v>45</v>
      </c>
      <c r="T58" s="76"/>
    </row>
    <row r="59" spans="2:20" s="50" customFormat="1" ht="12.75" customHeight="1" x14ac:dyDescent="0.2">
      <c r="B59" s="919"/>
      <c r="C59" s="77">
        <f>C58/C74</f>
        <v>1.6297072347360457E-3</v>
      </c>
      <c r="D59" s="80"/>
      <c r="E59" s="78">
        <f>E58/E74</f>
        <v>3.3783783783783786E-3</v>
      </c>
      <c r="F59" s="80"/>
      <c r="G59" s="78">
        <f>G58/G74</f>
        <v>2.0436269936469856E-3</v>
      </c>
      <c r="H59" s="81"/>
      <c r="I59" s="77">
        <f>I58/I74</f>
        <v>1.9452549673475059E-3</v>
      </c>
      <c r="J59" s="80"/>
      <c r="K59" s="78">
        <f>K58/K74</f>
        <v>3.7531276063386154E-3</v>
      </c>
      <c r="L59" s="80"/>
      <c r="M59" s="78">
        <f>M58/M74</f>
        <v>2.3970818134445024E-3</v>
      </c>
      <c r="N59" s="81"/>
      <c r="O59" s="77">
        <f>O58/O74</f>
        <v>2.213788741302973E-3</v>
      </c>
      <c r="P59" s="80"/>
      <c r="Q59" s="78">
        <f>Q58/Q74</f>
        <v>4.2152243987106375E-3</v>
      </c>
      <c r="R59" s="80"/>
      <c r="S59" s="78">
        <f>S58/S74</f>
        <v>2.6976799952041245E-3</v>
      </c>
      <c r="T59" s="79"/>
    </row>
    <row r="60" spans="2:20" s="50" customFormat="1" ht="12.75" customHeight="1" x14ac:dyDescent="0.2">
      <c r="B60" s="918" t="s">
        <v>223</v>
      </c>
      <c r="C60" s="71">
        <v>324</v>
      </c>
      <c r="D60" s="72"/>
      <c r="E60" s="73">
        <v>355</v>
      </c>
      <c r="F60" s="74"/>
      <c r="G60" s="72">
        <v>679</v>
      </c>
      <c r="H60" s="75"/>
      <c r="I60" s="71">
        <v>324</v>
      </c>
      <c r="J60" s="72"/>
      <c r="K60" s="73">
        <v>355</v>
      </c>
      <c r="L60" s="74"/>
      <c r="M60" s="72">
        <v>679</v>
      </c>
      <c r="N60" s="75"/>
      <c r="O60" s="71">
        <v>313</v>
      </c>
      <c r="P60" s="72"/>
      <c r="Q60" s="73">
        <v>334</v>
      </c>
      <c r="R60" s="74"/>
      <c r="S60" s="72">
        <v>647</v>
      </c>
      <c r="T60" s="76"/>
    </row>
    <row r="61" spans="2:20" s="50" customFormat="1" ht="12.75" customHeight="1" x14ac:dyDescent="0.2">
      <c r="B61" s="919"/>
      <c r="C61" s="77">
        <f>C60/C74</f>
        <v>1.8858040859088529E-2</v>
      </c>
      <c r="D61" s="80"/>
      <c r="E61" s="78">
        <f>E60/E74</f>
        <v>6.6629129129129133E-2</v>
      </c>
      <c r="F61" s="80"/>
      <c r="G61" s="78">
        <f>G60/G74</f>
        <v>3.0165711493180505E-2</v>
      </c>
      <c r="H61" s="81"/>
      <c r="I61" s="77">
        <f>I60/I74</f>
        <v>2.2509378907878283E-2</v>
      </c>
      <c r="J61" s="80"/>
      <c r="K61" s="78">
        <f>K60/K74</f>
        <v>7.4020016680567138E-2</v>
      </c>
      <c r="L61" s="80"/>
      <c r="M61" s="78">
        <f>M60/M74</f>
        <v>3.5383011985409066E-2</v>
      </c>
      <c r="N61" s="81"/>
      <c r="O61" s="77">
        <f>O60/O74</f>
        <v>2.4746995572422516E-2</v>
      </c>
      <c r="P61" s="80"/>
      <c r="Q61" s="78">
        <f>Q60/Q74</f>
        <v>8.2816761715844289E-2</v>
      </c>
      <c r="R61" s="80"/>
      <c r="S61" s="78">
        <f>S60/S74</f>
        <v>3.8786643486601526E-2</v>
      </c>
      <c r="T61" s="79"/>
    </row>
    <row r="62" spans="2:20" s="50" customFormat="1" ht="12.75" customHeight="1" x14ac:dyDescent="0.2">
      <c r="B62" s="918" t="s">
        <v>225</v>
      </c>
      <c r="C62" s="71">
        <v>20</v>
      </c>
      <c r="D62" s="72"/>
      <c r="E62" s="73">
        <v>252</v>
      </c>
      <c r="F62" s="74"/>
      <c r="G62" s="72">
        <v>272</v>
      </c>
      <c r="H62" s="75"/>
      <c r="I62" s="71">
        <v>19</v>
      </c>
      <c r="J62" s="72"/>
      <c r="K62" s="73">
        <v>227</v>
      </c>
      <c r="L62" s="74"/>
      <c r="M62" s="72">
        <v>246</v>
      </c>
      <c r="N62" s="75"/>
      <c r="O62" s="71">
        <v>19</v>
      </c>
      <c r="P62" s="72"/>
      <c r="Q62" s="73">
        <v>224</v>
      </c>
      <c r="R62" s="74"/>
      <c r="S62" s="72">
        <v>243</v>
      </c>
      <c r="T62" s="76"/>
    </row>
    <row r="63" spans="2:20" s="50" customFormat="1" ht="12.75" customHeight="1" x14ac:dyDescent="0.2">
      <c r="B63" s="919"/>
      <c r="C63" s="77">
        <f>C62/C74</f>
        <v>1.1640765962400326E-3</v>
      </c>
      <c r="D63" s="80"/>
      <c r="E63" s="78">
        <f>E62/E74</f>
        <v>4.72972972972973E-2</v>
      </c>
      <c r="F63" s="80"/>
      <c r="G63" s="78">
        <f>G62/G74</f>
        <v>1.2084055266782176E-2</v>
      </c>
      <c r="H63" s="81"/>
      <c r="I63" s="77">
        <f>I62/I74</f>
        <v>1.3199944421286647E-3</v>
      </c>
      <c r="J63" s="80"/>
      <c r="K63" s="78">
        <f>K62/K74</f>
        <v>4.7331109257714762E-2</v>
      </c>
      <c r="L63" s="80"/>
      <c r="M63" s="78">
        <f>M62/M74</f>
        <v>1.2819176654507556E-2</v>
      </c>
      <c r="N63" s="81"/>
      <c r="O63" s="77">
        <f>O62/O74</f>
        <v>1.502213788741303E-3</v>
      </c>
      <c r="P63" s="80"/>
      <c r="Q63" s="78">
        <f>Q62/Q74</f>
        <v>5.5541780312422517E-2</v>
      </c>
      <c r="R63" s="80"/>
      <c r="S63" s="78">
        <f>S62/S74</f>
        <v>1.4567471974102271E-2</v>
      </c>
      <c r="T63" s="79"/>
    </row>
    <row r="64" spans="2:20" s="50" customFormat="1" ht="12.75" customHeight="1" x14ac:dyDescent="0.2">
      <c r="B64" s="918" t="s">
        <v>227</v>
      </c>
      <c r="C64" s="71">
        <v>7</v>
      </c>
      <c r="D64" s="72"/>
      <c r="E64" s="73">
        <v>0</v>
      </c>
      <c r="F64" s="74"/>
      <c r="G64" s="72">
        <v>7</v>
      </c>
      <c r="H64" s="75"/>
      <c r="I64" s="71">
        <v>7</v>
      </c>
      <c r="J64" s="72"/>
      <c r="K64" s="73">
        <v>0</v>
      </c>
      <c r="L64" s="74"/>
      <c r="M64" s="72">
        <v>7</v>
      </c>
      <c r="N64" s="75"/>
      <c r="O64" s="71">
        <v>7</v>
      </c>
      <c r="P64" s="72"/>
      <c r="Q64" s="73">
        <v>0</v>
      </c>
      <c r="R64" s="74"/>
      <c r="S64" s="72">
        <v>7</v>
      </c>
      <c r="T64" s="76"/>
    </row>
    <row r="65" spans="2:20" s="50" customFormat="1" ht="12.75" customHeight="1" x14ac:dyDescent="0.2">
      <c r="B65" s="919"/>
      <c r="C65" s="77">
        <f>C64/C74</f>
        <v>4.0742680868401142E-4</v>
      </c>
      <c r="D65" s="80"/>
      <c r="E65" s="78">
        <f>E64/E74</f>
        <v>0</v>
      </c>
      <c r="F65" s="80"/>
      <c r="G65" s="78">
        <f>G64/G74</f>
        <v>3.1098671642454129E-4</v>
      </c>
      <c r="H65" s="81"/>
      <c r="I65" s="77">
        <f>I64/I74</f>
        <v>4.8631374183687648E-4</v>
      </c>
      <c r="J65" s="80"/>
      <c r="K65" s="78">
        <f>K64/K74</f>
        <v>0</v>
      </c>
      <c r="L65" s="80"/>
      <c r="M65" s="78">
        <f>M64/M74</f>
        <v>3.6477331943720687E-4</v>
      </c>
      <c r="N65" s="81"/>
      <c r="O65" s="77">
        <f>O64/O74</f>
        <v>5.5344718532574324E-4</v>
      </c>
      <c r="P65" s="80"/>
      <c r="Q65" s="78">
        <f>Q64/Q74</f>
        <v>0</v>
      </c>
      <c r="R65" s="80"/>
      <c r="S65" s="78">
        <f>S64/S74</f>
        <v>4.1963911036508602E-4</v>
      </c>
      <c r="T65" s="79"/>
    </row>
    <row r="66" spans="2:20" s="50" customFormat="1" ht="13.5" customHeight="1" x14ac:dyDescent="0.2">
      <c r="B66" s="935" t="s">
        <v>275</v>
      </c>
      <c r="C66" s="88">
        <v>1126</v>
      </c>
      <c r="D66" s="89"/>
      <c r="E66" s="90">
        <v>1812</v>
      </c>
      <c r="F66" s="91"/>
      <c r="G66" s="89">
        <v>2938</v>
      </c>
      <c r="H66" s="92"/>
      <c r="I66" s="88">
        <v>1050</v>
      </c>
      <c r="J66" s="89"/>
      <c r="K66" s="90">
        <v>1761</v>
      </c>
      <c r="L66" s="91"/>
      <c r="M66" s="89">
        <v>2811</v>
      </c>
      <c r="N66" s="92"/>
      <c r="O66" s="88">
        <v>949</v>
      </c>
      <c r="P66" s="89"/>
      <c r="Q66" s="90">
        <v>1523</v>
      </c>
      <c r="R66" s="91"/>
      <c r="S66" s="89">
        <v>2472</v>
      </c>
      <c r="T66" s="93"/>
    </row>
    <row r="67" spans="2:20" s="50" customFormat="1" ht="13.5" customHeight="1" x14ac:dyDescent="0.2">
      <c r="B67" s="936"/>
      <c r="C67" s="94">
        <f>C66/C74</f>
        <v>6.553751236831383E-2</v>
      </c>
      <c r="D67" s="95"/>
      <c r="E67" s="96">
        <f>E66/E74</f>
        <v>0.34009009009009011</v>
      </c>
      <c r="F67" s="95"/>
      <c r="G67" s="96">
        <f>G66/G74</f>
        <v>0.13052556755075748</v>
      </c>
      <c r="H67" s="97"/>
      <c r="I67" s="94">
        <f>I66/I74</f>
        <v>7.2947061275531466E-2</v>
      </c>
      <c r="J67" s="95"/>
      <c r="K67" s="96">
        <f>K66/K74</f>
        <v>0.36718098415346123</v>
      </c>
      <c r="L67" s="95"/>
      <c r="M67" s="96">
        <f>M66/M74</f>
        <v>0.14648254299114122</v>
      </c>
      <c r="N67" s="97"/>
      <c r="O67" s="94">
        <f>O66/O74</f>
        <v>7.5031625553447182E-2</v>
      </c>
      <c r="P67" s="95"/>
      <c r="Q67" s="96">
        <f>Q66/Q74</f>
        <v>0.37763451524919417</v>
      </c>
      <c r="R67" s="95"/>
      <c r="S67" s="96">
        <f>S66/S74</f>
        <v>0.14819255440321324</v>
      </c>
      <c r="T67" s="98"/>
    </row>
    <row r="68" spans="2:20" s="50" customFormat="1" ht="12.75" customHeight="1" x14ac:dyDescent="0.2">
      <c r="B68" s="933" t="s">
        <v>134</v>
      </c>
      <c r="C68" s="59">
        <v>35</v>
      </c>
      <c r="D68" s="60"/>
      <c r="E68" s="61">
        <v>167</v>
      </c>
      <c r="F68" s="62"/>
      <c r="G68" s="60">
        <v>202</v>
      </c>
      <c r="H68" s="63"/>
      <c r="I68" s="59">
        <v>35</v>
      </c>
      <c r="J68" s="60"/>
      <c r="K68" s="61">
        <v>165</v>
      </c>
      <c r="L68" s="62"/>
      <c r="M68" s="60">
        <v>200</v>
      </c>
      <c r="N68" s="63"/>
      <c r="O68" s="59">
        <v>35</v>
      </c>
      <c r="P68" s="60"/>
      <c r="Q68" s="61">
        <v>159</v>
      </c>
      <c r="R68" s="62"/>
      <c r="S68" s="60">
        <v>194</v>
      </c>
      <c r="T68" s="64"/>
    </row>
    <row r="69" spans="2:20" s="50" customFormat="1" ht="12.75" customHeight="1" x14ac:dyDescent="0.2">
      <c r="B69" s="918"/>
      <c r="C69" s="66">
        <f>C68/C74</f>
        <v>2.037134043420057E-3</v>
      </c>
      <c r="D69" s="67"/>
      <c r="E69" s="68">
        <f>E68/E74</f>
        <v>3.1343843843843845E-2</v>
      </c>
      <c r="F69" s="67"/>
      <c r="G69" s="68">
        <f>G68/G74</f>
        <v>8.9741881025367631E-3</v>
      </c>
      <c r="H69" s="69"/>
      <c r="I69" s="66">
        <f>I68/I74</f>
        <v>2.4315687091843825E-3</v>
      </c>
      <c r="J69" s="67"/>
      <c r="K69" s="68">
        <f>K68/K74</f>
        <v>3.4403669724770644E-2</v>
      </c>
      <c r="L69" s="67"/>
      <c r="M69" s="68">
        <f>M68/M74</f>
        <v>1.0422094841063054E-2</v>
      </c>
      <c r="N69" s="69"/>
      <c r="O69" s="66">
        <f>O68/O74</f>
        <v>2.7672359266287159E-3</v>
      </c>
      <c r="P69" s="67"/>
      <c r="Q69" s="68">
        <f>Q68/Q74</f>
        <v>3.9424745846764198E-2</v>
      </c>
      <c r="R69" s="67"/>
      <c r="S69" s="68">
        <f>S68/S74</f>
        <v>1.1629998201546669E-2</v>
      </c>
      <c r="T69" s="70"/>
    </row>
    <row r="70" spans="2:20" s="50" customFormat="1" ht="12.75" customHeight="1" x14ac:dyDescent="0.2">
      <c r="B70" s="918" t="s">
        <v>263</v>
      </c>
      <c r="C70" s="71">
        <v>35</v>
      </c>
      <c r="D70" s="72"/>
      <c r="E70" s="73">
        <v>206</v>
      </c>
      <c r="F70" s="74"/>
      <c r="G70" s="72">
        <v>241</v>
      </c>
      <c r="H70" s="75"/>
      <c r="I70" s="71">
        <v>32</v>
      </c>
      <c r="J70" s="72"/>
      <c r="K70" s="73">
        <v>200</v>
      </c>
      <c r="L70" s="74"/>
      <c r="M70" s="72">
        <v>232</v>
      </c>
      <c r="N70" s="75"/>
      <c r="O70" s="71">
        <v>8</v>
      </c>
      <c r="P70" s="72"/>
      <c r="Q70" s="73">
        <v>124</v>
      </c>
      <c r="R70" s="74"/>
      <c r="S70" s="72">
        <v>132</v>
      </c>
      <c r="T70" s="76"/>
    </row>
    <row r="71" spans="2:20" s="50" customFormat="1" ht="12.75" customHeight="1" x14ac:dyDescent="0.2">
      <c r="B71" s="919"/>
      <c r="C71" s="77">
        <f>C70/C74</f>
        <v>2.037134043420057E-3</v>
      </c>
      <c r="D71" s="80"/>
      <c r="E71" s="78">
        <f>E70/E74</f>
        <v>3.8663663663663667E-2</v>
      </c>
      <c r="F71" s="80"/>
      <c r="G71" s="78">
        <f>G70/G74</f>
        <v>1.0706828379759208E-2</v>
      </c>
      <c r="H71" s="81"/>
      <c r="I71" s="77">
        <f>I70/I74</f>
        <v>2.2231485341114355E-3</v>
      </c>
      <c r="J71" s="80"/>
      <c r="K71" s="78">
        <f>K70/K74</f>
        <v>4.1701417848206836E-2</v>
      </c>
      <c r="L71" s="80"/>
      <c r="M71" s="78">
        <f>M70/M74</f>
        <v>1.2089630015633143E-2</v>
      </c>
      <c r="N71" s="81"/>
      <c r="O71" s="77">
        <f>O70/O74</f>
        <v>6.3251106894370653E-4</v>
      </c>
      <c r="P71" s="80"/>
      <c r="Q71" s="78">
        <f>Q70/Q74</f>
        <v>3.0746342672948179E-2</v>
      </c>
      <c r="R71" s="80"/>
      <c r="S71" s="78">
        <f>S70/S74</f>
        <v>7.9131946525987651E-3</v>
      </c>
      <c r="T71" s="79"/>
    </row>
    <row r="72" spans="2:20" s="50" customFormat="1" ht="13.5" customHeight="1" x14ac:dyDescent="0.2">
      <c r="B72" s="935" t="s">
        <v>277</v>
      </c>
      <c r="C72" s="88">
        <v>70</v>
      </c>
      <c r="D72" s="89"/>
      <c r="E72" s="90">
        <v>373</v>
      </c>
      <c r="F72" s="91"/>
      <c r="G72" s="89">
        <v>443</v>
      </c>
      <c r="H72" s="92"/>
      <c r="I72" s="88">
        <v>67</v>
      </c>
      <c r="J72" s="89"/>
      <c r="K72" s="90">
        <v>365</v>
      </c>
      <c r="L72" s="91"/>
      <c r="M72" s="89">
        <v>432</v>
      </c>
      <c r="N72" s="92"/>
      <c r="O72" s="88">
        <v>43</v>
      </c>
      <c r="P72" s="89"/>
      <c r="Q72" s="90">
        <v>283</v>
      </c>
      <c r="R72" s="91"/>
      <c r="S72" s="89">
        <v>326</v>
      </c>
      <c r="T72" s="93"/>
    </row>
    <row r="73" spans="2:20" s="50" customFormat="1" ht="13.5" customHeight="1" x14ac:dyDescent="0.2">
      <c r="B73" s="936"/>
      <c r="C73" s="94">
        <f>C72/C74</f>
        <v>4.0742680868401139E-3</v>
      </c>
      <c r="D73" s="95"/>
      <c r="E73" s="96">
        <f>E72/E74</f>
        <v>7.0007507507507505E-2</v>
      </c>
      <c r="F73" s="95"/>
      <c r="G73" s="96">
        <f>G72/G74</f>
        <v>1.968101648229597E-2</v>
      </c>
      <c r="H73" s="97"/>
      <c r="I73" s="94">
        <f>I72/I74</f>
        <v>4.6547172432958176E-3</v>
      </c>
      <c r="J73" s="95"/>
      <c r="K73" s="96">
        <f>K72/K74</f>
        <v>7.6105087572977487E-2</v>
      </c>
      <c r="L73" s="95"/>
      <c r="M73" s="96">
        <f>M72/M74</f>
        <v>2.2511724856696197E-2</v>
      </c>
      <c r="N73" s="97"/>
      <c r="O73" s="94">
        <f>O72/O74</f>
        <v>3.3997469955724226E-3</v>
      </c>
      <c r="P73" s="95"/>
      <c r="Q73" s="96">
        <f>Q72/Q74</f>
        <v>7.0171088519712377E-2</v>
      </c>
      <c r="R73" s="95"/>
      <c r="S73" s="96">
        <f>S72/S74</f>
        <v>1.9543192854145436E-2</v>
      </c>
      <c r="T73" s="98"/>
    </row>
    <row r="74" spans="2:20" s="104" customFormat="1" ht="27.75" customHeight="1" x14ac:dyDescent="0.2">
      <c r="B74" s="99" t="s">
        <v>317</v>
      </c>
      <c r="C74" s="100">
        <v>17181</v>
      </c>
      <c r="D74" s="101"/>
      <c r="E74" s="102">
        <v>5328</v>
      </c>
      <c r="F74" s="101"/>
      <c r="G74" s="102">
        <v>22509</v>
      </c>
      <c r="H74" s="103"/>
      <c r="I74" s="100">
        <v>14394</v>
      </c>
      <c r="J74" s="101"/>
      <c r="K74" s="102">
        <v>4796</v>
      </c>
      <c r="L74" s="101"/>
      <c r="M74" s="102">
        <v>19190</v>
      </c>
      <c r="N74" s="103"/>
      <c r="O74" s="100">
        <v>12648</v>
      </c>
      <c r="P74" s="101"/>
      <c r="Q74" s="102">
        <v>4033</v>
      </c>
      <c r="R74" s="101"/>
      <c r="S74" s="102">
        <v>16681</v>
      </c>
      <c r="T74" s="103"/>
    </row>
    <row r="75" spans="2:20" s="107" customFormat="1" ht="12.75" customHeight="1" x14ac:dyDescent="0.2">
      <c r="B75" s="105"/>
      <c r="C75" s="106"/>
      <c r="D75" s="105"/>
      <c r="E75" s="105"/>
      <c r="F75" s="105"/>
      <c r="G75" s="105"/>
      <c r="H75" s="105"/>
      <c r="I75" s="105"/>
      <c r="J75" s="105"/>
      <c r="K75" s="105"/>
      <c r="L75" s="105"/>
      <c r="M75" s="105"/>
      <c r="N75" s="105"/>
      <c r="O75" s="105"/>
      <c r="P75" s="105"/>
      <c r="Q75" s="105"/>
      <c r="R75" s="105"/>
      <c r="S75" s="105"/>
      <c r="T75" s="105"/>
    </row>
    <row r="76" spans="2:20" s="107" customFormat="1" ht="10.5" customHeight="1" x14ac:dyDescent="0.2">
      <c r="B76" s="108" t="s">
        <v>318</v>
      </c>
      <c r="C76" s="109"/>
      <c r="D76" s="105"/>
      <c r="E76" s="105"/>
      <c r="F76" s="105"/>
      <c r="G76" s="105"/>
      <c r="H76" s="105"/>
      <c r="I76" s="105"/>
      <c r="J76" s="105"/>
      <c r="K76" s="105"/>
      <c r="L76" s="105"/>
      <c r="M76" s="105"/>
      <c r="N76" s="105"/>
      <c r="O76" s="105"/>
      <c r="P76" s="105"/>
      <c r="Q76" s="105"/>
      <c r="R76" s="105"/>
      <c r="S76" s="105"/>
      <c r="T76" s="105"/>
    </row>
    <row r="77" spans="2:20" s="107" customFormat="1" ht="10.5" customHeight="1" x14ac:dyDescent="0.2">
      <c r="B77" s="108"/>
      <c r="C77" s="109"/>
      <c r="D77" s="105"/>
      <c r="E77" s="105"/>
      <c r="F77" s="105"/>
      <c r="G77" s="105"/>
      <c r="H77" s="105"/>
      <c r="I77" s="105"/>
      <c r="J77" s="105"/>
      <c r="K77" s="105"/>
      <c r="L77" s="105"/>
      <c r="M77" s="105"/>
      <c r="N77" s="105"/>
      <c r="O77" s="105"/>
      <c r="P77" s="105"/>
      <c r="Q77" s="105"/>
      <c r="R77" s="105"/>
      <c r="S77" s="105"/>
      <c r="T77" s="105"/>
    </row>
  </sheetData>
  <sheetProtection algorithmName="SHA-512" hashValue="ak68ageA/Km0dRZ/CSpHkKpboTPC0DX2j5f8HW1lZbmo1XEoiKcNJPPgZDc3+pz87+X7WrpP0zPN1jhIjJEnnw==" saltValue="dOcW5YqewZavPIYyrovxHQ==" spinCount="100000" sheet="1" objects="1" scenarios="1"/>
  <mergeCells count="45">
    <mergeCell ref="B64:B65"/>
    <mergeCell ref="B66:B67"/>
    <mergeCell ref="B68:B69"/>
    <mergeCell ref="B70:B71"/>
    <mergeCell ref="B72:B73"/>
    <mergeCell ref="B62:B63"/>
    <mergeCell ref="B40:B41"/>
    <mergeCell ref="B42:B43"/>
    <mergeCell ref="B44:B45"/>
    <mergeCell ref="B46:B47"/>
    <mergeCell ref="B48:B49"/>
    <mergeCell ref="B50:B51"/>
    <mergeCell ref="B52:B53"/>
    <mergeCell ref="B54:B55"/>
    <mergeCell ref="B56:B57"/>
    <mergeCell ref="B58:B59"/>
    <mergeCell ref="B60:B61"/>
    <mergeCell ref="B38:B39"/>
    <mergeCell ref="B16:B17"/>
    <mergeCell ref="B18:B19"/>
    <mergeCell ref="B20:B21"/>
    <mergeCell ref="B22:B23"/>
    <mergeCell ref="B24:B25"/>
    <mergeCell ref="B26:B27"/>
    <mergeCell ref="B28:B29"/>
    <mergeCell ref="B30:B31"/>
    <mergeCell ref="B32:B33"/>
    <mergeCell ref="B34:B35"/>
    <mergeCell ref="B36:B37"/>
    <mergeCell ref="B14:B15"/>
    <mergeCell ref="B1:T1"/>
    <mergeCell ref="B3:B5"/>
    <mergeCell ref="C3:H3"/>
    <mergeCell ref="I3:N3"/>
    <mergeCell ref="O3:T3"/>
    <mergeCell ref="C4:E4"/>
    <mergeCell ref="G4:H5"/>
    <mergeCell ref="I4:K4"/>
    <mergeCell ref="M4:N5"/>
    <mergeCell ref="O4:Q4"/>
    <mergeCell ref="S4:T5"/>
    <mergeCell ref="B6:B7"/>
    <mergeCell ref="B8:B9"/>
    <mergeCell ref="B10:B11"/>
    <mergeCell ref="B12:B13"/>
  </mergeCells>
  <printOptions horizontalCentered="1"/>
  <pageMargins left="0.59055118110236227" right="0.59055118110236227" top="0.70866141732283472" bottom="0.70866141732283472" header="0.39370078740157483" footer="0.39370078740157483"/>
  <pageSetup paperSize="9" firstPageNumber="25" orientation="landscape" useFirstPageNumber="1" r:id="rId1"/>
  <headerFooter alignWithMargins="0">
    <oddHeader>&amp;R&amp;"Times New Roman,Kurzíva"&amp;10T 04</oddHeader>
    <oddFooter>&amp;L&amp;"Times New Roman,Kurzíva"&amp;10CVTI SR&amp;C&amp;"Times New Roman,Normálne"&amp;10&amp;P&amp;R&amp;"Times New Roman,Kurzíva"&amp;10PK na VŠ SR  2024   2. stupeň</oddFooter>
  </headerFooter>
  <rowBreaks count="2" manualBreakCount="2">
    <brk id="35" min="1" max="19" man="1"/>
    <brk id="67" min="1"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T78"/>
  <sheetViews>
    <sheetView showGridLines="0" showRowColHeaders="0" zoomScaleNormal="100" workbookViewId="0">
      <pane ySplit="5" topLeftCell="A6" activePane="bottomLeft" state="frozen"/>
      <selection pane="bottomLeft"/>
    </sheetView>
  </sheetViews>
  <sheetFormatPr defaultColWidth="9.140625" defaultRowHeight="12.75" x14ac:dyDescent="0.2"/>
  <cols>
    <col min="1" max="1" width="2.7109375" style="111" customWidth="1"/>
    <col min="2" max="2" width="42.7109375" style="112" customWidth="1"/>
    <col min="3" max="3" width="8.85546875" style="110" customWidth="1"/>
    <col min="4" max="4" width="0.85546875" style="110" customWidth="1"/>
    <col min="5" max="5" width="8.85546875" style="110" customWidth="1"/>
    <col min="6" max="6" width="0.85546875" style="110" customWidth="1"/>
    <col min="7" max="7" width="8.85546875" style="111" customWidth="1"/>
    <col min="8" max="8" width="0.85546875" style="111" customWidth="1"/>
    <col min="9" max="9" width="8.85546875" style="110" customWidth="1"/>
    <col min="10" max="10" width="0.85546875" style="110" customWidth="1"/>
    <col min="11" max="11" width="8.85546875" style="110" customWidth="1"/>
    <col min="12" max="12" width="0.85546875" style="110" customWidth="1"/>
    <col min="13" max="13" width="8.85546875" style="110" customWidth="1"/>
    <col min="14" max="14" width="0.85546875" style="110" customWidth="1"/>
    <col min="15" max="15" width="8.85546875" style="111" customWidth="1"/>
    <col min="16" max="16" width="0.85546875" style="111" customWidth="1"/>
    <col min="17" max="17" width="8.85546875" style="111" customWidth="1"/>
    <col min="18" max="18" width="0.85546875" style="111" customWidth="1"/>
    <col min="19" max="19" width="8.85546875" style="111" customWidth="1"/>
    <col min="20" max="20" width="0.85546875" style="110" customWidth="1"/>
    <col min="21" max="16384" width="9.140625" style="111"/>
  </cols>
  <sheetData>
    <row r="1" spans="2:20" s="50" customFormat="1" ht="30" customHeight="1" x14ac:dyDescent="0.2">
      <c r="B1" s="938" t="s">
        <v>832</v>
      </c>
      <c r="C1" s="938"/>
      <c r="D1" s="938"/>
      <c r="E1" s="938"/>
      <c r="F1" s="938"/>
      <c r="G1" s="938"/>
      <c r="H1" s="938"/>
      <c r="I1" s="938"/>
      <c r="J1" s="938"/>
      <c r="K1" s="938"/>
      <c r="L1" s="938"/>
      <c r="M1" s="938"/>
      <c r="N1" s="938"/>
      <c r="O1" s="938"/>
      <c r="P1" s="938"/>
      <c r="Q1" s="938"/>
      <c r="R1" s="938"/>
      <c r="S1" s="938"/>
      <c r="T1" s="938"/>
    </row>
    <row r="2" spans="2:20" s="50" customFormat="1" ht="18" customHeight="1" x14ac:dyDescent="0.2">
      <c r="B2" s="51"/>
      <c r="C2" s="51"/>
      <c r="D2" s="51"/>
      <c r="E2" s="51"/>
      <c r="F2" s="51"/>
      <c r="G2" s="51"/>
      <c r="H2" s="51"/>
      <c r="I2" s="51"/>
      <c r="J2" s="51"/>
      <c r="K2" s="51"/>
      <c r="L2" s="51"/>
      <c r="M2" s="51"/>
      <c r="N2" s="51"/>
      <c r="O2" s="52"/>
      <c r="P2" s="53"/>
      <c r="Q2" s="52"/>
      <c r="R2" s="53"/>
      <c r="S2" s="52"/>
      <c r="T2" s="53"/>
    </row>
    <row r="3" spans="2:20" s="50" customFormat="1" ht="21" customHeight="1" x14ac:dyDescent="0.2">
      <c r="B3" s="921" t="s">
        <v>307</v>
      </c>
      <c r="C3" s="924" t="s">
        <v>308</v>
      </c>
      <c r="D3" s="925"/>
      <c r="E3" s="925"/>
      <c r="F3" s="925"/>
      <c r="G3" s="925"/>
      <c r="H3" s="926"/>
      <c r="I3" s="924" t="s">
        <v>309</v>
      </c>
      <c r="J3" s="925"/>
      <c r="K3" s="925"/>
      <c r="L3" s="925"/>
      <c r="M3" s="925"/>
      <c r="N3" s="926"/>
      <c r="O3" s="924" t="s">
        <v>310</v>
      </c>
      <c r="P3" s="925"/>
      <c r="Q3" s="925"/>
      <c r="R3" s="925"/>
      <c r="S3" s="925"/>
      <c r="T3" s="926"/>
    </row>
    <row r="4" spans="2:20" s="50" customFormat="1" ht="13.5" customHeight="1" x14ac:dyDescent="0.2">
      <c r="B4" s="922"/>
      <c r="C4" s="927" t="s">
        <v>311</v>
      </c>
      <c r="D4" s="928"/>
      <c r="E4" s="928"/>
      <c r="F4" s="54"/>
      <c r="G4" s="929" t="s">
        <v>312</v>
      </c>
      <c r="H4" s="930"/>
      <c r="I4" s="927" t="s">
        <v>311</v>
      </c>
      <c r="J4" s="928"/>
      <c r="K4" s="928"/>
      <c r="L4" s="54"/>
      <c r="M4" s="929" t="s">
        <v>312</v>
      </c>
      <c r="N4" s="930"/>
      <c r="O4" s="927" t="s">
        <v>311</v>
      </c>
      <c r="P4" s="928"/>
      <c r="Q4" s="928"/>
      <c r="R4" s="54"/>
      <c r="S4" s="929" t="s">
        <v>312</v>
      </c>
      <c r="T4" s="930"/>
    </row>
    <row r="5" spans="2:20" s="58" customFormat="1" ht="14.25" customHeight="1" x14ac:dyDescent="0.2">
      <c r="B5" s="923"/>
      <c r="C5" s="55" t="s">
        <v>313</v>
      </c>
      <c r="D5" s="56"/>
      <c r="E5" s="57" t="s">
        <v>314</v>
      </c>
      <c r="F5" s="56"/>
      <c r="G5" s="931"/>
      <c r="H5" s="932"/>
      <c r="I5" s="55" t="s">
        <v>313</v>
      </c>
      <c r="J5" s="56"/>
      <c r="K5" s="57" t="s">
        <v>314</v>
      </c>
      <c r="L5" s="56"/>
      <c r="M5" s="931"/>
      <c r="N5" s="932"/>
      <c r="O5" s="55" t="s">
        <v>313</v>
      </c>
      <c r="P5" s="56"/>
      <c r="Q5" s="57" t="s">
        <v>314</v>
      </c>
      <c r="R5" s="56"/>
      <c r="S5" s="931"/>
      <c r="T5" s="932"/>
    </row>
    <row r="6" spans="2:20" s="65" customFormat="1" ht="12.75" customHeight="1" x14ac:dyDescent="0.2">
      <c r="B6" s="933" t="s">
        <v>229</v>
      </c>
      <c r="C6" s="59">
        <v>2945</v>
      </c>
      <c r="D6" s="60"/>
      <c r="E6" s="61">
        <v>403</v>
      </c>
      <c r="F6" s="62"/>
      <c r="G6" s="941">
        <v>3348</v>
      </c>
      <c r="H6" s="63"/>
      <c r="I6" s="59">
        <v>2183</v>
      </c>
      <c r="J6" s="60"/>
      <c r="K6" s="61">
        <v>313</v>
      </c>
      <c r="L6" s="62"/>
      <c r="M6" s="941">
        <v>2496</v>
      </c>
      <c r="N6" s="63"/>
      <c r="O6" s="59">
        <v>1959</v>
      </c>
      <c r="P6" s="60"/>
      <c r="Q6" s="61">
        <v>270</v>
      </c>
      <c r="R6" s="62"/>
      <c r="S6" s="941">
        <v>2229</v>
      </c>
      <c r="T6" s="63"/>
    </row>
    <row r="7" spans="2:20" s="65" customFormat="1" ht="12.75" customHeight="1" x14ac:dyDescent="0.2">
      <c r="B7" s="918"/>
      <c r="C7" s="66">
        <f>C6/G6</f>
        <v>0.87962962962962965</v>
      </c>
      <c r="D7" s="67"/>
      <c r="E7" s="68">
        <f>E6/G6</f>
        <v>0.12037037037037036</v>
      </c>
      <c r="F7" s="67"/>
      <c r="G7" s="940"/>
      <c r="H7" s="69"/>
      <c r="I7" s="66">
        <f>I6/M6</f>
        <v>0.87459935897435892</v>
      </c>
      <c r="J7" s="67"/>
      <c r="K7" s="68">
        <f>K6/M6</f>
        <v>0.12540064102564102</v>
      </c>
      <c r="L7" s="67"/>
      <c r="M7" s="940"/>
      <c r="N7" s="69"/>
      <c r="O7" s="66">
        <f>O6/S6</f>
        <v>0.87886944818304169</v>
      </c>
      <c r="P7" s="67"/>
      <c r="Q7" s="68">
        <f>Q6/S6</f>
        <v>0.12113055181695828</v>
      </c>
      <c r="R7" s="67"/>
      <c r="S7" s="940"/>
      <c r="T7" s="69"/>
    </row>
    <row r="8" spans="2:20" s="50" customFormat="1" ht="12.75" customHeight="1" x14ac:dyDescent="0.2">
      <c r="B8" s="918" t="s">
        <v>231</v>
      </c>
      <c r="C8" s="71">
        <v>1897</v>
      </c>
      <c r="D8" s="72"/>
      <c r="E8" s="73">
        <v>0</v>
      </c>
      <c r="F8" s="74"/>
      <c r="G8" s="939">
        <v>1897</v>
      </c>
      <c r="H8" s="75"/>
      <c r="I8" s="71">
        <v>1574</v>
      </c>
      <c r="J8" s="72"/>
      <c r="K8" s="73">
        <v>0</v>
      </c>
      <c r="L8" s="74"/>
      <c r="M8" s="939">
        <v>1574</v>
      </c>
      <c r="N8" s="75"/>
      <c r="O8" s="71">
        <v>1313</v>
      </c>
      <c r="P8" s="72"/>
      <c r="Q8" s="73">
        <v>0</v>
      </c>
      <c r="R8" s="74"/>
      <c r="S8" s="939">
        <v>1313</v>
      </c>
      <c r="T8" s="75"/>
    </row>
    <row r="9" spans="2:20" s="50" customFormat="1" ht="12.75" customHeight="1" x14ac:dyDescent="0.2">
      <c r="B9" s="919"/>
      <c r="C9" s="66">
        <f>C8/G8</f>
        <v>1</v>
      </c>
      <c r="D9" s="67"/>
      <c r="E9" s="68">
        <f>E8/G8</f>
        <v>0</v>
      </c>
      <c r="F9" s="67"/>
      <c r="G9" s="940"/>
      <c r="H9" s="69"/>
      <c r="I9" s="66">
        <f>I8/M8</f>
        <v>1</v>
      </c>
      <c r="J9" s="67"/>
      <c r="K9" s="68">
        <f>K8/M8</f>
        <v>0</v>
      </c>
      <c r="L9" s="67"/>
      <c r="M9" s="940"/>
      <c r="N9" s="69"/>
      <c r="O9" s="66">
        <f>O8/S8</f>
        <v>1</v>
      </c>
      <c r="P9" s="67"/>
      <c r="Q9" s="68">
        <f>Q8/S8</f>
        <v>0</v>
      </c>
      <c r="R9" s="67"/>
      <c r="S9" s="940"/>
      <c r="T9" s="69"/>
    </row>
    <row r="10" spans="2:20" s="50" customFormat="1" ht="12.75" customHeight="1" x14ac:dyDescent="0.2">
      <c r="B10" s="918" t="s">
        <v>233</v>
      </c>
      <c r="C10" s="71">
        <v>1495</v>
      </c>
      <c r="D10" s="72"/>
      <c r="E10" s="73">
        <v>105</v>
      </c>
      <c r="F10" s="74"/>
      <c r="G10" s="939">
        <v>1600</v>
      </c>
      <c r="H10" s="75"/>
      <c r="I10" s="71">
        <v>1094</v>
      </c>
      <c r="J10" s="72"/>
      <c r="K10" s="73">
        <v>81</v>
      </c>
      <c r="L10" s="74"/>
      <c r="M10" s="939">
        <v>1175</v>
      </c>
      <c r="N10" s="75"/>
      <c r="O10" s="71">
        <v>1002</v>
      </c>
      <c r="P10" s="72"/>
      <c r="Q10" s="73">
        <v>80</v>
      </c>
      <c r="R10" s="74"/>
      <c r="S10" s="939">
        <v>1082</v>
      </c>
      <c r="T10" s="75"/>
    </row>
    <row r="11" spans="2:20" s="50" customFormat="1" ht="12.75" customHeight="1" x14ac:dyDescent="0.2">
      <c r="B11" s="919"/>
      <c r="C11" s="66">
        <f>C10/G10</f>
        <v>0.93437499999999996</v>
      </c>
      <c r="D11" s="67"/>
      <c r="E11" s="68">
        <f>E10/G10</f>
        <v>6.5625000000000003E-2</v>
      </c>
      <c r="F11" s="67"/>
      <c r="G11" s="940"/>
      <c r="H11" s="69"/>
      <c r="I11" s="66">
        <f>I10/M10</f>
        <v>0.93106382978723401</v>
      </c>
      <c r="J11" s="67"/>
      <c r="K11" s="68">
        <f>K10/M10</f>
        <v>6.8936170212765963E-2</v>
      </c>
      <c r="L11" s="67"/>
      <c r="M11" s="940"/>
      <c r="N11" s="69"/>
      <c r="O11" s="66">
        <f>O10/S10</f>
        <v>0.92606284658040661</v>
      </c>
      <c r="P11" s="67"/>
      <c r="Q11" s="68">
        <f>Q10/S10</f>
        <v>7.3937153419593352E-2</v>
      </c>
      <c r="R11" s="67"/>
      <c r="S11" s="940"/>
      <c r="T11" s="69"/>
    </row>
    <row r="12" spans="2:20" s="50" customFormat="1" ht="12.75" customHeight="1" x14ac:dyDescent="0.2">
      <c r="B12" s="918" t="s">
        <v>235</v>
      </c>
      <c r="C12" s="71">
        <v>557</v>
      </c>
      <c r="D12" s="72"/>
      <c r="E12" s="73">
        <v>169</v>
      </c>
      <c r="F12" s="74"/>
      <c r="G12" s="939">
        <v>726</v>
      </c>
      <c r="H12" s="75"/>
      <c r="I12" s="71">
        <v>521</v>
      </c>
      <c r="J12" s="72"/>
      <c r="K12" s="73">
        <v>155</v>
      </c>
      <c r="L12" s="74"/>
      <c r="M12" s="939">
        <v>676</v>
      </c>
      <c r="N12" s="75"/>
      <c r="O12" s="71">
        <v>495</v>
      </c>
      <c r="P12" s="72"/>
      <c r="Q12" s="73">
        <v>138</v>
      </c>
      <c r="R12" s="74"/>
      <c r="S12" s="939">
        <v>633</v>
      </c>
      <c r="T12" s="75"/>
    </row>
    <row r="13" spans="2:20" s="50" customFormat="1" ht="12.75" customHeight="1" x14ac:dyDescent="0.2">
      <c r="B13" s="919"/>
      <c r="C13" s="66">
        <f>C12/G12</f>
        <v>0.76721763085399453</v>
      </c>
      <c r="D13" s="67"/>
      <c r="E13" s="68">
        <f>E12/G12</f>
        <v>0.2327823691460055</v>
      </c>
      <c r="F13" s="67"/>
      <c r="G13" s="940"/>
      <c r="H13" s="69"/>
      <c r="I13" s="66">
        <f>I12/M12</f>
        <v>0.77071005917159763</v>
      </c>
      <c r="J13" s="67"/>
      <c r="K13" s="68">
        <f>K12/M12</f>
        <v>0.22928994082840237</v>
      </c>
      <c r="L13" s="67"/>
      <c r="M13" s="940"/>
      <c r="N13" s="69"/>
      <c r="O13" s="66">
        <f>O12/S12</f>
        <v>0.78199052132701419</v>
      </c>
      <c r="P13" s="67"/>
      <c r="Q13" s="68">
        <f>Q12/S12</f>
        <v>0.21800947867298578</v>
      </c>
      <c r="R13" s="67"/>
      <c r="S13" s="940"/>
      <c r="T13" s="69"/>
    </row>
    <row r="14" spans="2:20" s="50" customFormat="1" ht="12.75" customHeight="1" x14ac:dyDescent="0.2">
      <c r="B14" s="918" t="s">
        <v>237</v>
      </c>
      <c r="C14" s="71">
        <v>192</v>
      </c>
      <c r="D14" s="72"/>
      <c r="E14" s="73">
        <v>114</v>
      </c>
      <c r="F14" s="74"/>
      <c r="G14" s="939">
        <v>306</v>
      </c>
      <c r="H14" s="75"/>
      <c r="I14" s="71">
        <v>184</v>
      </c>
      <c r="J14" s="72"/>
      <c r="K14" s="73">
        <v>114</v>
      </c>
      <c r="L14" s="74"/>
      <c r="M14" s="939">
        <v>298</v>
      </c>
      <c r="N14" s="75"/>
      <c r="O14" s="71">
        <v>172</v>
      </c>
      <c r="P14" s="72"/>
      <c r="Q14" s="73">
        <v>102</v>
      </c>
      <c r="R14" s="74"/>
      <c r="S14" s="939">
        <v>274</v>
      </c>
      <c r="T14" s="75"/>
    </row>
    <row r="15" spans="2:20" s="50" customFormat="1" ht="12.75" customHeight="1" x14ac:dyDescent="0.2">
      <c r="B15" s="919"/>
      <c r="C15" s="66">
        <f>C14/G14</f>
        <v>0.62745098039215685</v>
      </c>
      <c r="D15" s="67"/>
      <c r="E15" s="68">
        <f>E14/G14</f>
        <v>0.37254901960784315</v>
      </c>
      <c r="F15" s="67"/>
      <c r="G15" s="940"/>
      <c r="H15" s="69"/>
      <c r="I15" s="66">
        <f>I14/M14</f>
        <v>0.6174496644295302</v>
      </c>
      <c r="J15" s="67"/>
      <c r="K15" s="68">
        <f>K14/M14</f>
        <v>0.3825503355704698</v>
      </c>
      <c r="L15" s="67"/>
      <c r="M15" s="940"/>
      <c r="N15" s="69"/>
      <c r="O15" s="66">
        <f>O14/S14</f>
        <v>0.62773722627737227</v>
      </c>
      <c r="P15" s="67"/>
      <c r="Q15" s="68">
        <f>Q14/S14</f>
        <v>0.37226277372262773</v>
      </c>
      <c r="R15" s="67"/>
      <c r="S15" s="940"/>
      <c r="T15" s="69"/>
    </row>
    <row r="16" spans="2:20" s="50" customFormat="1" ht="12.75" customHeight="1" x14ac:dyDescent="0.2">
      <c r="B16" s="918" t="s">
        <v>71</v>
      </c>
      <c r="C16" s="71">
        <v>122</v>
      </c>
      <c r="D16" s="72"/>
      <c r="E16" s="73">
        <v>0</v>
      </c>
      <c r="F16" s="74"/>
      <c r="G16" s="939">
        <v>122</v>
      </c>
      <c r="H16" s="75"/>
      <c r="I16" s="71">
        <v>93</v>
      </c>
      <c r="J16" s="72"/>
      <c r="K16" s="73">
        <v>0</v>
      </c>
      <c r="L16" s="74"/>
      <c r="M16" s="939">
        <v>93</v>
      </c>
      <c r="N16" s="75"/>
      <c r="O16" s="71">
        <v>82</v>
      </c>
      <c r="P16" s="72"/>
      <c r="Q16" s="73">
        <v>0</v>
      </c>
      <c r="R16" s="74"/>
      <c r="S16" s="939">
        <v>82</v>
      </c>
      <c r="T16" s="75"/>
    </row>
    <row r="17" spans="2:20" s="50" customFormat="1" ht="12.75" customHeight="1" x14ac:dyDescent="0.2">
      <c r="B17" s="919"/>
      <c r="C17" s="66">
        <f>C16/G16</f>
        <v>1</v>
      </c>
      <c r="D17" s="67"/>
      <c r="E17" s="68">
        <f>E16/G16</f>
        <v>0</v>
      </c>
      <c r="F17" s="67"/>
      <c r="G17" s="940"/>
      <c r="H17" s="69"/>
      <c r="I17" s="66">
        <f>I16/M16</f>
        <v>1</v>
      </c>
      <c r="J17" s="67"/>
      <c r="K17" s="68">
        <f>K16/M16</f>
        <v>0</v>
      </c>
      <c r="L17" s="67"/>
      <c r="M17" s="940"/>
      <c r="N17" s="69"/>
      <c r="O17" s="66">
        <f>O16/S16</f>
        <v>1</v>
      </c>
      <c r="P17" s="67"/>
      <c r="Q17" s="68">
        <f>Q16/S16</f>
        <v>0</v>
      </c>
      <c r="R17" s="67"/>
      <c r="S17" s="940"/>
      <c r="T17" s="69"/>
    </row>
    <row r="18" spans="2:20" s="50" customFormat="1" ht="12.75" customHeight="1" x14ac:dyDescent="0.2">
      <c r="B18" s="918" t="s">
        <v>239</v>
      </c>
      <c r="C18" s="71">
        <v>190</v>
      </c>
      <c r="D18" s="72"/>
      <c r="E18" s="73">
        <v>2</v>
      </c>
      <c r="F18" s="74"/>
      <c r="G18" s="939">
        <v>192</v>
      </c>
      <c r="H18" s="75"/>
      <c r="I18" s="71">
        <v>144</v>
      </c>
      <c r="J18" s="72"/>
      <c r="K18" s="73">
        <v>2</v>
      </c>
      <c r="L18" s="74"/>
      <c r="M18" s="939">
        <v>146</v>
      </c>
      <c r="N18" s="75"/>
      <c r="O18" s="71">
        <v>137</v>
      </c>
      <c r="P18" s="72"/>
      <c r="Q18" s="73">
        <v>2</v>
      </c>
      <c r="R18" s="74"/>
      <c r="S18" s="939">
        <v>139</v>
      </c>
      <c r="T18" s="75"/>
    </row>
    <row r="19" spans="2:20" s="50" customFormat="1" ht="12.75" customHeight="1" x14ac:dyDescent="0.2">
      <c r="B19" s="919"/>
      <c r="C19" s="66">
        <f>C18/G18</f>
        <v>0.98958333333333337</v>
      </c>
      <c r="D19" s="67"/>
      <c r="E19" s="68">
        <f>E18/G18</f>
        <v>1.0416666666666666E-2</v>
      </c>
      <c r="F19" s="67"/>
      <c r="G19" s="940"/>
      <c r="H19" s="69"/>
      <c r="I19" s="66">
        <f>I18/M18</f>
        <v>0.98630136986301364</v>
      </c>
      <c r="J19" s="67"/>
      <c r="K19" s="68">
        <f>K18/M18</f>
        <v>1.3698630136986301E-2</v>
      </c>
      <c r="L19" s="67"/>
      <c r="M19" s="940"/>
      <c r="N19" s="69"/>
      <c r="O19" s="66">
        <f>O18/S18</f>
        <v>0.98561151079136688</v>
      </c>
      <c r="P19" s="67"/>
      <c r="Q19" s="68">
        <f>Q18/S18</f>
        <v>1.4388489208633094E-2</v>
      </c>
      <c r="R19" s="67"/>
      <c r="S19" s="940"/>
      <c r="T19" s="69"/>
    </row>
    <row r="20" spans="2:20" s="50" customFormat="1" ht="12.75" customHeight="1" x14ac:dyDescent="0.2">
      <c r="B20" s="918" t="s">
        <v>80</v>
      </c>
      <c r="C20" s="71">
        <v>44</v>
      </c>
      <c r="D20" s="72"/>
      <c r="E20" s="73">
        <v>12</v>
      </c>
      <c r="F20" s="74"/>
      <c r="G20" s="939">
        <v>56</v>
      </c>
      <c r="H20" s="75"/>
      <c r="I20" s="71">
        <v>43</v>
      </c>
      <c r="J20" s="72"/>
      <c r="K20" s="73">
        <v>12</v>
      </c>
      <c r="L20" s="74"/>
      <c r="M20" s="939">
        <v>55</v>
      </c>
      <c r="N20" s="75"/>
      <c r="O20" s="71">
        <v>40</v>
      </c>
      <c r="P20" s="72"/>
      <c r="Q20" s="73">
        <v>9</v>
      </c>
      <c r="R20" s="74"/>
      <c r="S20" s="939">
        <v>49</v>
      </c>
      <c r="T20" s="75"/>
    </row>
    <row r="21" spans="2:20" s="50" customFormat="1" ht="12.75" customHeight="1" x14ac:dyDescent="0.2">
      <c r="B21" s="919"/>
      <c r="C21" s="66">
        <f>C20/G20</f>
        <v>0.7857142857142857</v>
      </c>
      <c r="D21" s="67"/>
      <c r="E21" s="68">
        <f>E20/G20</f>
        <v>0.21428571428571427</v>
      </c>
      <c r="F21" s="67"/>
      <c r="G21" s="940"/>
      <c r="H21" s="69"/>
      <c r="I21" s="66">
        <f>I20/M20</f>
        <v>0.78181818181818186</v>
      </c>
      <c r="J21" s="67"/>
      <c r="K21" s="68">
        <f>K20/M20</f>
        <v>0.21818181818181817</v>
      </c>
      <c r="L21" s="67"/>
      <c r="M21" s="940"/>
      <c r="N21" s="69"/>
      <c r="O21" s="66">
        <f>O20/S20</f>
        <v>0.81632653061224492</v>
      </c>
      <c r="P21" s="67"/>
      <c r="Q21" s="68">
        <f>Q20/S20</f>
        <v>0.18367346938775511</v>
      </c>
      <c r="R21" s="67"/>
      <c r="S21" s="940"/>
      <c r="T21" s="69"/>
    </row>
    <row r="22" spans="2:20" s="50" customFormat="1" ht="12.75" customHeight="1" x14ac:dyDescent="0.2">
      <c r="B22" s="918" t="s">
        <v>241</v>
      </c>
      <c r="C22" s="71">
        <v>1589</v>
      </c>
      <c r="D22" s="72"/>
      <c r="E22" s="73">
        <v>65</v>
      </c>
      <c r="F22" s="74"/>
      <c r="G22" s="939">
        <v>1654</v>
      </c>
      <c r="H22" s="75"/>
      <c r="I22" s="71">
        <v>1474</v>
      </c>
      <c r="J22" s="72"/>
      <c r="K22" s="73">
        <v>46</v>
      </c>
      <c r="L22" s="74"/>
      <c r="M22" s="939">
        <v>1520</v>
      </c>
      <c r="N22" s="75"/>
      <c r="O22" s="71">
        <v>1269</v>
      </c>
      <c r="P22" s="72"/>
      <c r="Q22" s="73">
        <v>39</v>
      </c>
      <c r="R22" s="74"/>
      <c r="S22" s="939">
        <v>1308</v>
      </c>
      <c r="T22" s="75"/>
    </row>
    <row r="23" spans="2:20" s="50" customFormat="1" ht="12.75" customHeight="1" x14ac:dyDescent="0.2">
      <c r="B23" s="919"/>
      <c r="C23" s="66">
        <f>C22/G22</f>
        <v>0.96070133010882708</v>
      </c>
      <c r="D23" s="67"/>
      <c r="E23" s="68">
        <f>E22/G22</f>
        <v>3.9298669891172915E-2</v>
      </c>
      <c r="F23" s="67"/>
      <c r="G23" s="940"/>
      <c r="H23" s="69"/>
      <c r="I23" s="66">
        <f>I22/M22</f>
        <v>0.96973684210526312</v>
      </c>
      <c r="J23" s="67"/>
      <c r="K23" s="68">
        <f>K22/M22</f>
        <v>3.0263157894736843E-2</v>
      </c>
      <c r="L23" s="67"/>
      <c r="M23" s="940"/>
      <c r="N23" s="69"/>
      <c r="O23" s="66">
        <f>O22/S22</f>
        <v>0.97018348623853212</v>
      </c>
      <c r="P23" s="67"/>
      <c r="Q23" s="68">
        <f>Q22/S22</f>
        <v>2.9816513761467892E-2</v>
      </c>
      <c r="R23" s="67"/>
      <c r="S23" s="940"/>
      <c r="T23" s="69"/>
    </row>
    <row r="24" spans="2:20" s="50" customFormat="1" ht="12.75" customHeight="1" x14ac:dyDescent="0.2">
      <c r="B24" s="918" t="s">
        <v>243</v>
      </c>
      <c r="C24" s="71">
        <v>1069</v>
      </c>
      <c r="D24" s="72"/>
      <c r="E24" s="73">
        <v>121</v>
      </c>
      <c r="F24" s="74"/>
      <c r="G24" s="939">
        <v>1190</v>
      </c>
      <c r="H24" s="75"/>
      <c r="I24" s="71">
        <v>985</v>
      </c>
      <c r="J24" s="72"/>
      <c r="K24" s="73">
        <v>112</v>
      </c>
      <c r="L24" s="74"/>
      <c r="M24" s="939">
        <v>1097</v>
      </c>
      <c r="N24" s="75"/>
      <c r="O24" s="71">
        <v>930</v>
      </c>
      <c r="P24" s="72"/>
      <c r="Q24" s="73">
        <v>98</v>
      </c>
      <c r="R24" s="74"/>
      <c r="S24" s="939">
        <v>1028</v>
      </c>
      <c r="T24" s="75"/>
    </row>
    <row r="25" spans="2:20" s="50" customFormat="1" ht="12.75" customHeight="1" x14ac:dyDescent="0.2">
      <c r="B25" s="919"/>
      <c r="C25" s="66">
        <f>C24/G24</f>
        <v>0.89831932773109247</v>
      </c>
      <c r="D25" s="67"/>
      <c r="E25" s="68">
        <f>E24/G24</f>
        <v>0.10168067226890756</v>
      </c>
      <c r="F25" s="67"/>
      <c r="G25" s="940"/>
      <c r="H25" s="69"/>
      <c r="I25" s="66">
        <f>I24/M24</f>
        <v>0.89790337283500454</v>
      </c>
      <c r="J25" s="67"/>
      <c r="K25" s="68">
        <f>K24/M24</f>
        <v>0.10209662716499544</v>
      </c>
      <c r="L25" s="67"/>
      <c r="M25" s="940"/>
      <c r="N25" s="69"/>
      <c r="O25" s="66">
        <f>O24/S24</f>
        <v>0.90466926070038911</v>
      </c>
      <c r="P25" s="67"/>
      <c r="Q25" s="68">
        <f>Q24/S24</f>
        <v>9.5330739299610889E-2</v>
      </c>
      <c r="R25" s="67"/>
      <c r="S25" s="940"/>
      <c r="T25" s="69"/>
    </row>
    <row r="26" spans="2:20" s="50" customFormat="1" ht="12.75" customHeight="1" x14ac:dyDescent="0.2">
      <c r="B26" s="918" t="s">
        <v>245</v>
      </c>
      <c r="C26" s="71">
        <v>753</v>
      </c>
      <c r="D26" s="72"/>
      <c r="E26" s="73">
        <v>96</v>
      </c>
      <c r="F26" s="74"/>
      <c r="G26" s="939">
        <v>849</v>
      </c>
      <c r="H26" s="75"/>
      <c r="I26" s="71">
        <v>579</v>
      </c>
      <c r="J26" s="72"/>
      <c r="K26" s="73">
        <v>68</v>
      </c>
      <c r="L26" s="74"/>
      <c r="M26" s="939">
        <v>647</v>
      </c>
      <c r="N26" s="75"/>
      <c r="O26" s="71">
        <v>510</v>
      </c>
      <c r="P26" s="72"/>
      <c r="Q26" s="73">
        <v>58</v>
      </c>
      <c r="R26" s="74"/>
      <c r="S26" s="939">
        <v>568</v>
      </c>
      <c r="T26" s="75"/>
    </row>
    <row r="27" spans="2:20" s="50" customFormat="1" ht="12.75" customHeight="1" x14ac:dyDescent="0.2">
      <c r="B27" s="919"/>
      <c r="C27" s="66">
        <f>C26/G26</f>
        <v>0.88692579505300351</v>
      </c>
      <c r="D27" s="67"/>
      <c r="E27" s="68">
        <f>E26/G26</f>
        <v>0.11307420494699646</v>
      </c>
      <c r="F27" s="67"/>
      <c r="G27" s="940"/>
      <c r="H27" s="69"/>
      <c r="I27" s="66">
        <f>I26/M26</f>
        <v>0.89489953632148378</v>
      </c>
      <c r="J27" s="67"/>
      <c r="K27" s="68">
        <f>K26/M26</f>
        <v>0.10510046367851623</v>
      </c>
      <c r="L27" s="67"/>
      <c r="M27" s="940"/>
      <c r="N27" s="69"/>
      <c r="O27" s="66">
        <f>O26/S26</f>
        <v>0.897887323943662</v>
      </c>
      <c r="P27" s="67"/>
      <c r="Q27" s="68">
        <f>Q26/S26</f>
        <v>0.10211267605633803</v>
      </c>
      <c r="R27" s="67"/>
      <c r="S27" s="940"/>
      <c r="T27" s="69"/>
    </row>
    <row r="28" spans="2:20" s="50" customFormat="1" ht="12.75" customHeight="1" x14ac:dyDescent="0.2">
      <c r="B28" s="918" t="s">
        <v>247</v>
      </c>
      <c r="C28" s="71">
        <v>792</v>
      </c>
      <c r="D28" s="72"/>
      <c r="E28" s="73">
        <v>411</v>
      </c>
      <c r="F28" s="74"/>
      <c r="G28" s="939">
        <v>1203</v>
      </c>
      <c r="H28" s="75"/>
      <c r="I28" s="71">
        <v>614</v>
      </c>
      <c r="J28" s="72"/>
      <c r="K28" s="73">
        <v>368</v>
      </c>
      <c r="L28" s="74"/>
      <c r="M28" s="939">
        <v>982</v>
      </c>
      <c r="N28" s="75"/>
      <c r="O28" s="71">
        <v>511</v>
      </c>
      <c r="P28" s="72"/>
      <c r="Q28" s="73">
        <v>300</v>
      </c>
      <c r="R28" s="74"/>
      <c r="S28" s="939">
        <v>811</v>
      </c>
      <c r="T28" s="75"/>
    </row>
    <row r="29" spans="2:20" s="50" customFormat="1" ht="12.75" customHeight="1" x14ac:dyDescent="0.2">
      <c r="B29" s="919"/>
      <c r="C29" s="66">
        <f>C28/G28</f>
        <v>0.65835411471321692</v>
      </c>
      <c r="D29" s="67"/>
      <c r="E29" s="68">
        <f>E28/G28</f>
        <v>0.34164588528678302</v>
      </c>
      <c r="F29" s="67"/>
      <c r="G29" s="940"/>
      <c r="H29" s="69"/>
      <c r="I29" s="66">
        <f>I28/M28</f>
        <v>0.6252545824847251</v>
      </c>
      <c r="J29" s="67"/>
      <c r="K29" s="68">
        <f>K28/M28</f>
        <v>0.37474541751527496</v>
      </c>
      <c r="L29" s="67"/>
      <c r="M29" s="940"/>
      <c r="N29" s="69"/>
      <c r="O29" s="66">
        <f>O28/S28</f>
        <v>0.63008631319358821</v>
      </c>
      <c r="P29" s="67"/>
      <c r="Q29" s="68">
        <f>Q28/S28</f>
        <v>0.36991368680641185</v>
      </c>
      <c r="R29" s="67"/>
      <c r="S29" s="940"/>
      <c r="T29" s="69"/>
    </row>
    <row r="30" spans="2:20" s="50" customFormat="1" ht="12.75" customHeight="1" x14ac:dyDescent="0.2">
      <c r="B30" s="918" t="s">
        <v>249</v>
      </c>
      <c r="C30" s="71">
        <v>818</v>
      </c>
      <c r="D30" s="72"/>
      <c r="E30" s="73">
        <v>350</v>
      </c>
      <c r="F30" s="74"/>
      <c r="G30" s="939">
        <v>1168</v>
      </c>
      <c r="H30" s="75"/>
      <c r="I30" s="71">
        <v>684</v>
      </c>
      <c r="J30" s="72"/>
      <c r="K30" s="73">
        <v>293</v>
      </c>
      <c r="L30" s="74"/>
      <c r="M30" s="939">
        <v>977</v>
      </c>
      <c r="N30" s="75"/>
      <c r="O30" s="71">
        <v>626</v>
      </c>
      <c r="P30" s="72"/>
      <c r="Q30" s="73">
        <v>246</v>
      </c>
      <c r="R30" s="74"/>
      <c r="S30" s="939">
        <v>872</v>
      </c>
      <c r="T30" s="75"/>
    </row>
    <row r="31" spans="2:20" s="50" customFormat="1" ht="12.75" customHeight="1" x14ac:dyDescent="0.2">
      <c r="B31" s="919"/>
      <c r="C31" s="66">
        <f>C30/G30</f>
        <v>0.70034246575342463</v>
      </c>
      <c r="D31" s="67"/>
      <c r="E31" s="68">
        <f>E30/G30</f>
        <v>0.29965753424657532</v>
      </c>
      <c r="F31" s="67"/>
      <c r="G31" s="940"/>
      <c r="H31" s="69"/>
      <c r="I31" s="66">
        <f>I30/M30</f>
        <v>0.70010235414534283</v>
      </c>
      <c r="J31" s="67"/>
      <c r="K31" s="68">
        <f>K30/M30</f>
        <v>0.29989764585465711</v>
      </c>
      <c r="L31" s="67"/>
      <c r="M31" s="940"/>
      <c r="N31" s="69"/>
      <c r="O31" s="66">
        <f>O30/S30</f>
        <v>0.7178899082568807</v>
      </c>
      <c r="P31" s="67"/>
      <c r="Q31" s="68">
        <f>Q30/S30</f>
        <v>0.28211009174311924</v>
      </c>
      <c r="R31" s="67"/>
      <c r="S31" s="940"/>
      <c r="T31" s="69"/>
    </row>
    <row r="32" spans="2:20" s="50" customFormat="1" ht="12.75" customHeight="1" x14ac:dyDescent="0.2">
      <c r="B32" s="918" t="s">
        <v>251</v>
      </c>
      <c r="C32" s="71">
        <v>919</v>
      </c>
      <c r="D32" s="72"/>
      <c r="E32" s="73">
        <v>300</v>
      </c>
      <c r="F32" s="74"/>
      <c r="G32" s="939">
        <v>1219</v>
      </c>
      <c r="H32" s="75"/>
      <c r="I32" s="71">
        <v>888</v>
      </c>
      <c r="J32" s="72"/>
      <c r="K32" s="73">
        <v>294</v>
      </c>
      <c r="L32" s="74"/>
      <c r="M32" s="939">
        <v>1182</v>
      </c>
      <c r="N32" s="75"/>
      <c r="O32" s="71">
        <v>715</v>
      </c>
      <c r="P32" s="72"/>
      <c r="Q32" s="73">
        <v>195</v>
      </c>
      <c r="R32" s="74"/>
      <c r="S32" s="939">
        <v>910</v>
      </c>
      <c r="T32" s="75"/>
    </row>
    <row r="33" spans="2:20" s="50" customFormat="1" ht="12.75" customHeight="1" x14ac:dyDescent="0.2">
      <c r="B33" s="919"/>
      <c r="C33" s="66">
        <f>C32/G32</f>
        <v>0.75389663658736672</v>
      </c>
      <c r="D33" s="67"/>
      <c r="E33" s="68">
        <f>E32/G32</f>
        <v>0.24610336341263331</v>
      </c>
      <c r="F33" s="67"/>
      <c r="G33" s="940"/>
      <c r="H33" s="69"/>
      <c r="I33" s="66">
        <f>I32/M32</f>
        <v>0.75126903553299496</v>
      </c>
      <c r="J33" s="67"/>
      <c r="K33" s="68">
        <f>K32/M32</f>
        <v>0.24873096446700507</v>
      </c>
      <c r="L33" s="67"/>
      <c r="M33" s="940"/>
      <c r="N33" s="69"/>
      <c r="O33" s="66">
        <f>O32/S32</f>
        <v>0.7857142857142857</v>
      </c>
      <c r="P33" s="67"/>
      <c r="Q33" s="68">
        <f>Q32/S32</f>
        <v>0.21428571428571427</v>
      </c>
      <c r="R33" s="67"/>
      <c r="S33" s="940"/>
      <c r="T33" s="69"/>
    </row>
    <row r="34" spans="2:20" s="50" customFormat="1" ht="12.75" customHeight="1" x14ac:dyDescent="0.2">
      <c r="B34" s="918" t="s">
        <v>253</v>
      </c>
      <c r="C34" s="71">
        <v>868</v>
      </c>
      <c r="D34" s="72"/>
      <c r="E34" s="73">
        <v>298</v>
      </c>
      <c r="F34" s="74"/>
      <c r="G34" s="939">
        <v>1166</v>
      </c>
      <c r="H34" s="75"/>
      <c r="I34" s="71">
        <v>826</v>
      </c>
      <c r="J34" s="72"/>
      <c r="K34" s="73">
        <v>292</v>
      </c>
      <c r="L34" s="74"/>
      <c r="M34" s="939">
        <v>1118</v>
      </c>
      <c r="N34" s="75"/>
      <c r="O34" s="71">
        <v>662</v>
      </c>
      <c r="P34" s="72"/>
      <c r="Q34" s="73">
        <v>240</v>
      </c>
      <c r="R34" s="74"/>
      <c r="S34" s="939">
        <v>902</v>
      </c>
      <c r="T34" s="75"/>
    </row>
    <row r="35" spans="2:20" s="50" customFormat="1" ht="12.75" customHeight="1" x14ac:dyDescent="0.2">
      <c r="B35" s="918"/>
      <c r="C35" s="66">
        <f>C34/G34</f>
        <v>0.74442538593481988</v>
      </c>
      <c r="D35" s="67"/>
      <c r="E35" s="68">
        <f>E34/G34</f>
        <v>0.25557461406518012</v>
      </c>
      <c r="F35" s="67"/>
      <c r="G35" s="940"/>
      <c r="H35" s="69"/>
      <c r="I35" s="66">
        <f>I34/M34</f>
        <v>0.73881932021466901</v>
      </c>
      <c r="J35" s="67"/>
      <c r="K35" s="68">
        <f>K34/M34</f>
        <v>0.26118067978533094</v>
      </c>
      <c r="L35" s="67"/>
      <c r="M35" s="940"/>
      <c r="N35" s="69"/>
      <c r="O35" s="66">
        <f>O34/S34</f>
        <v>0.73392461197339243</v>
      </c>
      <c r="P35" s="67"/>
      <c r="Q35" s="68">
        <f>Q34/S34</f>
        <v>0.26607538802660752</v>
      </c>
      <c r="R35" s="67"/>
      <c r="S35" s="940"/>
      <c r="T35" s="69"/>
    </row>
    <row r="36" spans="2:20" s="50" customFormat="1" ht="12.75" customHeight="1" x14ac:dyDescent="0.2">
      <c r="B36" s="934" t="s">
        <v>255</v>
      </c>
      <c r="C36" s="82">
        <v>75</v>
      </c>
      <c r="D36" s="83"/>
      <c r="E36" s="84">
        <v>0</v>
      </c>
      <c r="F36" s="85"/>
      <c r="G36" s="942">
        <v>75</v>
      </c>
      <c r="H36" s="86"/>
      <c r="I36" s="82">
        <v>72</v>
      </c>
      <c r="J36" s="83"/>
      <c r="K36" s="84">
        <v>0</v>
      </c>
      <c r="L36" s="85"/>
      <c r="M36" s="942">
        <v>72</v>
      </c>
      <c r="N36" s="86"/>
      <c r="O36" s="82">
        <v>64</v>
      </c>
      <c r="P36" s="83"/>
      <c r="Q36" s="84">
        <v>0</v>
      </c>
      <c r="R36" s="85"/>
      <c r="S36" s="942">
        <v>64</v>
      </c>
      <c r="T36" s="86"/>
    </row>
    <row r="37" spans="2:20" s="50" customFormat="1" ht="12.75" customHeight="1" x14ac:dyDescent="0.2">
      <c r="B37" s="918"/>
      <c r="C37" s="66">
        <f>C36/G36</f>
        <v>1</v>
      </c>
      <c r="D37" s="67"/>
      <c r="E37" s="68">
        <f>E36/G36</f>
        <v>0</v>
      </c>
      <c r="F37" s="67"/>
      <c r="G37" s="940"/>
      <c r="H37" s="69"/>
      <c r="I37" s="66">
        <f>I36/M36</f>
        <v>1</v>
      </c>
      <c r="J37" s="67"/>
      <c r="K37" s="68">
        <f>K36/M36</f>
        <v>0</v>
      </c>
      <c r="L37" s="67"/>
      <c r="M37" s="940"/>
      <c r="N37" s="69"/>
      <c r="O37" s="66">
        <f>O36/S36</f>
        <v>1</v>
      </c>
      <c r="P37" s="67"/>
      <c r="Q37" s="68">
        <f>Q36/S36</f>
        <v>0</v>
      </c>
      <c r="R37" s="67"/>
      <c r="S37" s="940"/>
      <c r="T37" s="69"/>
    </row>
    <row r="38" spans="2:20" s="50" customFormat="1" ht="12.75" customHeight="1" x14ac:dyDescent="0.2">
      <c r="B38" s="918" t="s">
        <v>257</v>
      </c>
      <c r="C38" s="71">
        <v>380</v>
      </c>
      <c r="D38" s="72"/>
      <c r="E38" s="73">
        <v>50</v>
      </c>
      <c r="F38" s="74"/>
      <c r="G38" s="939">
        <v>430</v>
      </c>
      <c r="H38" s="75"/>
      <c r="I38" s="71">
        <v>305</v>
      </c>
      <c r="J38" s="72"/>
      <c r="K38" s="73">
        <v>35</v>
      </c>
      <c r="L38" s="74"/>
      <c r="M38" s="939">
        <v>340</v>
      </c>
      <c r="N38" s="75"/>
      <c r="O38" s="71">
        <v>282</v>
      </c>
      <c r="P38" s="72"/>
      <c r="Q38" s="73">
        <v>31</v>
      </c>
      <c r="R38" s="74"/>
      <c r="S38" s="939">
        <v>313</v>
      </c>
      <c r="T38" s="75"/>
    </row>
    <row r="39" spans="2:20" s="50" customFormat="1" ht="12.75" customHeight="1" x14ac:dyDescent="0.2">
      <c r="B39" s="918"/>
      <c r="C39" s="66">
        <f>C38/G38</f>
        <v>0.88372093023255816</v>
      </c>
      <c r="D39" s="67"/>
      <c r="E39" s="68">
        <f>E38/G38</f>
        <v>0.11627906976744186</v>
      </c>
      <c r="F39" s="67"/>
      <c r="G39" s="940"/>
      <c r="H39" s="69"/>
      <c r="I39" s="66">
        <f>I38/M38</f>
        <v>0.8970588235294118</v>
      </c>
      <c r="J39" s="67"/>
      <c r="K39" s="68">
        <f>K38/M38</f>
        <v>0.10294117647058823</v>
      </c>
      <c r="L39" s="67"/>
      <c r="M39" s="940"/>
      <c r="N39" s="69"/>
      <c r="O39" s="66">
        <f>O38/S38</f>
        <v>0.90095846645367417</v>
      </c>
      <c r="P39" s="67"/>
      <c r="Q39" s="68">
        <f>Q38/S38</f>
        <v>9.9041533546325874E-2</v>
      </c>
      <c r="R39" s="67"/>
      <c r="S39" s="940"/>
      <c r="T39" s="69"/>
    </row>
    <row r="40" spans="2:20" s="50" customFormat="1" ht="12.75" customHeight="1" x14ac:dyDescent="0.2">
      <c r="B40" s="918" t="s">
        <v>259</v>
      </c>
      <c r="C40" s="71">
        <v>759</v>
      </c>
      <c r="D40" s="72"/>
      <c r="E40" s="73">
        <v>376</v>
      </c>
      <c r="F40" s="74"/>
      <c r="G40" s="939">
        <v>1135</v>
      </c>
      <c r="H40" s="75"/>
      <c r="I40" s="71">
        <v>545</v>
      </c>
      <c r="J40" s="72"/>
      <c r="K40" s="73">
        <v>240</v>
      </c>
      <c r="L40" s="74"/>
      <c r="M40" s="939">
        <v>785</v>
      </c>
      <c r="N40" s="75"/>
      <c r="O40" s="71">
        <v>458</v>
      </c>
      <c r="P40" s="72"/>
      <c r="Q40" s="73">
        <v>211</v>
      </c>
      <c r="R40" s="74"/>
      <c r="S40" s="939">
        <v>669</v>
      </c>
      <c r="T40" s="75"/>
    </row>
    <row r="41" spans="2:20" s="50" customFormat="1" ht="12.75" customHeight="1" x14ac:dyDescent="0.2">
      <c r="B41" s="919"/>
      <c r="C41" s="66">
        <f>C40/G40</f>
        <v>0.66872246696035242</v>
      </c>
      <c r="D41" s="67"/>
      <c r="E41" s="68">
        <f>E40/G40</f>
        <v>0.33127753303964758</v>
      </c>
      <c r="F41" s="67"/>
      <c r="G41" s="940"/>
      <c r="H41" s="69"/>
      <c r="I41" s="66">
        <f>I40/M40</f>
        <v>0.69426751592356684</v>
      </c>
      <c r="J41" s="67"/>
      <c r="K41" s="68">
        <f>K40/M40</f>
        <v>0.30573248407643311</v>
      </c>
      <c r="L41" s="67"/>
      <c r="M41" s="940"/>
      <c r="N41" s="69"/>
      <c r="O41" s="66">
        <f>O40/S40</f>
        <v>0.68460388639760839</v>
      </c>
      <c r="P41" s="67"/>
      <c r="Q41" s="68">
        <f>Q40/S40</f>
        <v>0.31539611360239161</v>
      </c>
      <c r="R41" s="67"/>
      <c r="S41" s="940"/>
      <c r="T41" s="69"/>
    </row>
    <row r="42" spans="2:20" s="50" customFormat="1" ht="12.75" customHeight="1" x14ac:dyDescent="0.2">
      <c r="B42" s="918" t="s">
        <v>261</v>
      </c>
      <c r="C42" s="71">
        <v>376</v>
      </c>
      <c r="D42" s="72"/>
      <c r="E42" s="73">
        <v>209</v>
      </c>
      <c r="F42" s="74"/>
      <c r="G42" s="939">
        <v>585</v>
      </c>
      <c r="H42" s="75"/>
      <c r="I42" s="71">
        <v>331</v>
      </c>
      <c r="J42" s="72"/>
      <c r="K42" s="73">
        <v>183</v>
      </c>
      <c r="L42" s="74"/>
      <c r="M42" s="939">
        <v>514</v>
      </c>
      <c r="N42" s="75"/>
      <c r="O42" s="71">
        <v>299</v>
      </c>
      <c r="P42" s="72"/>
      <c r="Q42" s="73">
        <v>153</v>
      </c>
      <c r="R42" s="74"/>
      <c r="S42" s="939">
        <v>452</v>
      </c>
      <c r="T42" s="75"/>
    </row>
    <row r="43" spans="2:20" s="50" customFormat="1" ht="12.75" customHeight="1" x14ac:dyDescent="0.2">
      <c r="B43" s="919"/>
      <c r="C43" s="66">
        <f>C42/G42</f>
        <v>0.64273504273504278</v>
      </c>
      <c r="D43" s="67"/>
      <c r="E43" s="68">
        <f>E42/G42</f>
        <v>0.35726495726495727</v>
      </c>
      <c r="F43" s="67"/>
      <c r="G43" s="940"/>
      <c r="H43" s="69"/>
      <c r="I43" s="66">
        <f>I42/M42</f>
        <v>0.64396887159533078</v>
      </c>
      <c r="J43" s="67"/>
      <c r="K43" s="68">
        <f>K42/M42</f>
        <v>0.35603112840466927</v>
      </c>
      <c r="L43" s="67"/>
      <c r="M43" s="940"/>
      <c r="N43" s="69"/>
      <c r="O43" s="66">
        <f>O42/S42</f>
        <v>0.66150442477876104</v>
      </c>
      <c r="P43" s="67"/>
      <c r="Q43" s="68">
        <f>Q42/S42</f>
        <v>0.33849557522123896</v>
      </c>
      <c r="R43" s="67"/>
      <c r="S43" s="940"/>
      <c r="T43" s="69"/>
    </row>
    <row r="44" spans="2:20" s="50" customFormat="1" ht="12.75" customHeight="1" x14ac:dyDescent="0.2">
      <c r="B44" s="918" t="s">
        <v>267</v>
      </c>
      <c r="C44" s="71">
        <v>145</v>
      </c>
      <c r="D44" s="72"/>
      <c r="E44" s="73">
        <v>62</v>
      </c>
      <c r="F44" s="74"/>
      <c r="G44" s="939">
        <v>207</v>
      </c>
      <c r="H44" s="75"/>
      <c r="I44" s="71">
        <v>138</v>
      </c>
      <c r="J44" s="72"/>
      <c r="K44" s="73">
        <v>62</v>
      </c>
      <c r="L44" s="74"/>
      <c r="M44" s="939">
        <v>200</v>
      </c>
      <c r="N44" s="75"/>
      <c r="O44" s="71">
        <v>130</v>
      </c>
      <c r="P44" s="72"/>
      <c r="Q44" s="73">
        <v>55</v>
      </c>
      <c r="R44" s="74"/>
      <c r="S44" s="939">
        <v>185</v>
      </c>
      <c r="T44" s="75"/>
    </row>
    <row r="45" spans="2:20" s="50" customFormat="1" ht="12.75" customHeight="1" x14ac:dyDescent="0.2">
      <c r="B45" s="919"/>
      <c r="C45" s="66">
        <f>C44/G44</f>
        <v>0.70048309178743962</v>
      </c>
      <c r="D45" s="67"/>
      <c r="E45" s="68">
        <f>E44/G44</f>
        <v>0.29951690821256038</v>
      </c>
      <c r="F45" s="67"/>
      <c r="G45" s="940"/>
      <c r="H45" s="69"/>
      <c r="I45" s="66">
        <f>I44/M44</f>
        <v>0.69</v>
      </c>
      <c r="J45" s="67"/>
      <c r="K45" s="68">
        <f>K44/M44</f>
        <v>0.31</v>
      </c>
      <c r="L45" s="67"/>
      <c r="M45" s="940"/>
      <c r="N45" s="69"/>
      <c r="O45" s="66">
        <f>O44/S44</f>
        <v>0.70270270270270274</v>
      </c>
      <c r="P45" s="67"/>
      <c r="Q45" s="68">
        <f>Q44/S44</f>
        <v>0.29729729729729731</v>
      </c>
      <c r="R45" s="67"/>
      <c r="S45" s="940"/>
      <c r="T45" s="69"/>
    </row>
    <row r="46" spans="2:20" s="50" customFormat="1" ht="13.5" customHeight="1" x14ac:dyDescent="0.2">
      <c r="B46" s="935" t="s">
        <v>273</v>
      </c>
      <c r="C46" s="88">
        <v>15985</v>
      </c>
      <c r="D46" s="89"/>
      <c r="E46" s="90">
        <v>3143</v>
      </c>
      <c r="F46" s="91"/>
      <c r="G46" s="943">
        <v>19128</v>
      </c>
      <c r="H46" s="92"/>
      <c r="I46" s="88">
        <v>13277</v>
      </c>
      <c r="J46" s="89"/>
      <c r="K46" s="90">
        <v>2670</v>
      </c>
      <c r="L46" s="91"/>
      <c r="M46" s="943">
        <v>15947</v>
      </c>
      <c r="N46" s="92"/>
      <c r="O46" s="88">
        <v>11656</v>
      </c>
      <c r="P46" s="89"/>
      <c r="Q46" s="90">
        <v>2227</v>
      </c>
      <c r="R46" s="91"/>
      <c r="S46" s="943">
        <v>13883</v>
      </c>
      <c r="T46" s="92"/>
    </row>
    <row r="47" spans="2:20" s="50" customFormat="1" ht="13.5" customHeight="1" x14ac:dyDescent="0.2">
      <c r="B47" s="936"/>
      <c r="C47" s="94">
        <f>C46/G46</f>
        <v>0.83568590547887911</v>
      </c>
      <c r="D47" s="95"/>
      <c r="E47" s="96">
        <f>E46/G46</f>
        <v>0.16431409452112086</v>
      </c>
      <c r="F47" s="95"/>
      <c r="G47" s="944"/>
      <c r="H47" s="97"/>
      <c r="I47" s="94">
        <f>I46/M46</f>
        <v>0.832570389414937</v>
      </c>
      <c r="J47" s="95"/>
      <c r="K47" s="96">
        <f>K46/M46</f>
        <v>0.16742961058506303</v>
      </c>
      <c r="L47" s="95"/>
      <c r="M47" s="944"/>
      <c r="N47" s="97"/>
      <c r="O47" s="94">
        <f>O46/S46</f>
        <v>0.83958798530576961</v>
      </c>
      <c r="P47" s="95"/>
      <c r="Q47" s="96">
        <f>Q46/S46</f>
        <v>0.16041201469423036</v>
      </c>
      <c r="R47" s="95"/>
      <c r="S47" s="944"/>
      <c r="T47" s="97"/>
    </row>
    <row r="48" spans="2:20" s="50" customFormat="1" ht="12.75" customHeight="1" x14ac:dyDescent="0.2">
      <c r="B48" s="918" t="s">
        <v>183</v>
      </c>
      <c r="C48" s="59">
        <v>20</v>
      </c>
      <c r="D48" s="60"/>
      <c r="E48" s="61">
        <v>10</v>
      </c>
      <c r="F48" s="62"/>
      <c r="G48" s="941">
        <v>30</v>
      </c>
      <c r="H48" s="63"/>
      <c r="I48" s="59">
        <v>12</v>
      </c>
      <c r="J48" s="60"/>
      <c r="K48" s="61">
        <v>4</v>
      </c>
      <c r="L48" s="62"/>
      <c r="M48" s="941">
        <v>16</v>
      </c>
      <c r="N48" s="63"/>
      <c r="O48" s="59">
        <v>11</v>
      </c>
      <c r="P48" s="60"/>
      <c r="Q48" s="61">
        <v>4</v>
      </c>
      <c r="R48" s="62"/>
      <c r="S48" s="941">
        <v>15</v>
      </c>
      <c r="T48" s="63"/>
    </row>
    <row r="49" spans="2:20" s="50" customFormat="1" ht="12.75" customHeight="1" x14ac:dyDescent="0.2">
      <c r="B49" s="919"/>
      <c r="C49" s="77">
        <f>C48/G48</f>
        <v>0.66666666666666663</v>
      </c>
      <c r="D49" s="80"/>
      <c r="E49" s="78">
        <f>E48/G48</f>
        <v>0.33333333333333331</v>
      </c>
      <c r="F49" s="80"/>
      <c r="G49" s="940"/>
      <c r="H49" s="81"/>
      <c r="I49" s="77">
        <f>I48/M48</f>
        <v>0.75</v>
      </c>
      <c r="J49" s="80"/>
      <c r="K49" s="78">
        <f>K48/M48</f>
        <v>0.25</v>
      </c>
      <c r="L49" s="80"/>
      <c r="M49" s="940"/>
      <c r="N49" s="81"/>
      <c r="O49" s="77">
        <f>O48/S48</f>
        <v>0.73333333333333328</v>
      </c>
      <c r="P49" s="80"/>
      <c r="Q49" s="78">
        <f>Q48/S48</f>
        <v>0.26666666666666666</v>
      </c>
      <c r="R49" s="80"/>
      <c r="S49" s="940"/>
      <c r="T49" s="81"/>
    </row>
    <row r="50" spans="2:20" s="50" customFormat="1" ht="12.75" customHeight="1" x14ac:dyDescent="0.2">
      <c r="B50" s="918" t="s">
        <v>315</v>
      </c>
      <c r="C50" s="71">
        <v>13</v>
      </c>
      <c r="D50" s="72"/>
      <c r="E50" s="73">
        <v>1081</v>
      </c>
      <c r="F50" s="74"/>
      <c r="G50" s="939">
        <v>1094</v>
      </c>
      <c r="H50" s="75"/>
      <c r="I50" s="71">
        <v>5</v>
      </c>
      <c r="J50" s="72"/>
      <c r="K50" s="73">
        <v>1070</v>
      </c>
      <c r="L50" s="74"/>
      <c r="M50" s="939">
        <v>1075</v>
      </c>
      <c r="N50" s="75"/>
      <c r="O50" s="71">
        <v>2</v>
      </c>
      <c r="P50" s="72"/>
      <c r="Q50" s="73">
        <v>870</v>
      </c>
      <c r="R50" s="74"/>
      <c r="S50" s="939">
        <v>872</v>
      </c>
      <c r="T50" s="75"/>
    </row>
    <row r="51" spans="2:20" s="50" customFormat="1" ht="12.75" customHeight="1" x14ac:dyDescent="0.2">
      <c r="B51" s="919"/>
      <c r="C51" s="66">
        <f>C50/G50</f>
        <v>1.1882998171846435E-2</v>
      </c>
      <c r="D51" s="67"/>
      <c r="E51" s="68">
        <f>E50/G50</f>
        <v>0.98811700182815354</v>
      </c>
      <c r="F51" s="67"/>
      <c r="G51" s="940"/>
      <c r="H51" s="69"/>
      <c r="I51" s="66">
        <f>I50/M50</f>
        <v>4.6511627906976744E-3</v>
      </c>
      <c r="J51" s="67"/>
      <c r="K51" s="68">
        <f>K50/M50</f>
        <v>0.99534883720930234</v>
      </c>
      <c r="L51" s="67"/>
      <c r="M51" s="940"/>
      <c r="N51" s="69"/>
      <c r="O51" s="66">
        <f>O50/S50</f>
        <v>2.2935779816513763E-3</v>
      </c>
      <c r="P51" s="67"/>
      <c r="Q51" s="68">
        <f>Q50/S50</f>
        <v>0.99770642201834858</v>
      </c>
      <c r="R51" s="67"/>
      <c r="S51" s="940"/>
      <c r="T51" s="69"/>
    </row>
    <row r="52" spans="2:20" s="50" customFormat="1" ht="12.75" customHeight="1" x14ac:dyDescent="0.2">
      <c r="B52" s="918" t="s">
        <v>203</v>
      </c>
      <c r="C52" s="71">
        <v>281</v>
      </c>
      <c r="D52" s="72"/>
      <c r="E52" s="73">
        <v>9</v>
      </c>
      <c r="F52" s="74"/>
      <c r="G52" s="939">
        <v>290</v>
      </c>
      <c r="H52" s="75"/>
      <c r="I52" s="71">
        <v>232</v>
      </c>
      <c r="J52" s="72"/>
      <c r="K52" s="73">
        <v>4</v>
      </c>
      <c r="L52" s="74"/>
      <c r="M52" s="939">
        <v>236</v>
      </c>
      <c r="N52" s="75"/>
      <c r="O52" s="71">
        <v>219</v>
      </c>
      <c r="P52" s="72"/>
      <c r="Q52" s="73">
        <v>2</v>
      </c>
      <c r="R52" s="74"/>
      <c r="S52" s="939">
        <v>221</v>
      </c>
      <c r="T52" s="75"/>
    </row>
    <row r="53" spans="2:20" s="50" customFormat="1" ht="12.75" customHeight="1" x14ac:dyDescent="0.2">
      <c r="B53" s="919"/>
      <c r="C53" s="66">
        <f>C52/G52</f>
        <v>0.96896551724137936</v>
      </c>
      <c r="D53" s="67"/>
      <c r="E53" s="68">
        <f>E52/G52</f>
        <v>3.1034482758620689E-2</v>
      </c>
      <c r="F53" s="67"/>
      <c r="G53" s="940"/>
      <c r="H53" s="69"/>
      <c r="I53" s="66">
        <f>I52/M52</f>
        <v>0.98305084745762716</v>
      </c>
      <c r="J53" s="67"/>
      <c r="K53" s="68">
        <f>K52/M52</f>
        <v>1.6949152542372881E-2</v>
      </c>
      <c r="L53" s="67"/>
      <c r="M53" s="940"/>
      <c r="N53" s="69"/>
      <c r="O53" s="66">
        <f>O52/S52</f>
        <v>0.99095022624434392</v>
      </c>
      <c r="P53" s="67"/>
      <c r="Q53" s="68">
        <f>Q52/S52</f>
        <v>9.0497737556561094E-3</v>
      </c>
      <c r="R53" s="67"/>
      <c r="S53" s="940"/>
      <c r="T53" s="69"/>
    </row>
    <row r="54" spans="2:20" s="50" customFormat="1" ht="12.75" customHeight="1" x14ac:dyDescent="0.2">
      <c r="B54" s="918" t="s">
        <v>269</v>
      </c>
      <c r="C54" s="71">
        <v>270</v>
      </c>
      <c r="D54" s="72"/>
      <c r="E54" s="73">
        <v>87</v>
      </c>
      <c r="F54" s="74"/>
      <c r="G54" s="939">
        <v>357</v>
      </c>
      <c r="H54" s="75"/>
      <c r="I54" s="71">
        <v>260</v>
      </c>
      <c r="J54" s="72"/>
      <c r="K54" s="73">
        <v>83</v>
      </c>
      <c r="L54" s="74"/>
      <c r="M54" s="939">
        <v>343</v>
      </c>
      <c r="N54" s="75"/>
      <c r="O54" s="71">
        <v>214</v>
      </c>
      <c r="P54" s="72"/>
      <c r="Q54" s="73">
        <v>72</v>
      </c>
      <c r="R54" s="74"/>
      <c r="S54" s="939">
        <v>286</v>
      </c>
      <c r="T54" s="75"/>
    </row>
    <row r="55" spans="2:20" s="50" customFormat="1" ht="12.75" customHeight="1" x14ac:dyDescent="0.2">
      <c r="B55" s="919"/>
      <c r="C55" s="66">
        <f>C54/G54</f>
        <v>0.75630252100840334</v>
      </c>
      <c r="D55" s="67"/>
      <c r="E55" s="68">
        <f>E54/G54</f>
        <v>0.24369747899159663</v>
      </c>
      <c r="F55" s="67"/>
      <c r="G55" s="940"/>
      <c r="H55" s="69"/>
      <c r="I55" s="66">
        <f>I54/M54</f>
        <v>0.75801749271137031</v>
      </c>
      <c r="J55" s="67"/>
      <c r="K55" s="68">
        <f>K54/M54</f>
        <v>0.24198250728862974</v>
      </c>
      <c r="L55" s="67"/>
      <c r="M55" s="940"/>
      <c r="N55" s="69"/>
      <c r="O55" s="66">
        <f>O54/S54</f>
        <v>0.74825174825174823</v>
      </c>
      <c r="P55" s="67"/>
      <c r="Q55" s="68">
        <f>Q54/S54</f>
        <v>0.25174825174825177</v>
      </c>
      <c r="R55" s="67"/>
      <c r="S55" s="940"/>
      <c r="T55" s="69"/>
    </row>
    <row r="56" spans="2:20" s="50" customFormat="1" ht="12.75" customHeight="1" x14ac:dyDescent="0.2">
      <c r="B56" s="918" t="s">
        <v>271</v>
      </c>
      <c r="C56" s="71">
        <v>163</v>
      </c>
      <c r="D56" s="72"/>
      <c r="E56" s="73">
        <v>0</v>
      </c>
      <c r="F56" s="74"/>
      <c r="G56" s="939">
        <v>163</v>
      </c>
      <c r="H56" s="75"/>
      <c r="I56" s="71">
        <v>163</v>
      </c>
      <c r="J56" s="72"/>
      <c r="K56" s="73">
        <v>0</v>
      </c>
      <c r="L56" s="74"/>
      <c r="M56" s="939">
        <v>163</v>
      </c>
      <c r="N56" s="75"/>
      <c r="O56" s="71">
        <v>136</v>
      </c>
      <c r="P56" s="72"/>
      <c r="Q56" s="73">
        <v>0</v>
      </c>
      <c r="R56" s="74"/>
      <c r="S56" s="939">
        <v>136</v>
      </c>
      <c r="T56" s="75"/>
    </row>
    <row r="57" spans="2:20" s="50" customFormat="1" ht="12.75" customHeight="1" x14ac:dyDescent="0.2">
      <c r="B57" s="919"/>
      <c r="C57" s="66">
        <f>C56/G56</f>
        <v>1</v>
      </c>
      <c r="D57" s="67"/>
      <c r="E57" s="68">
        <f>E56/G56</f>
        <v>0</v>
      </c>
      <c r="F57" s="67"/>
      <c r="G57" s="940"/>
      <c r="H57" s="69"/>
      <c r="I57" s="66">
        <f>I56/M56</f>
        <v>1</v>
      </c>
      <c r="J57" s="67"/>
      <c r="K57" s="68">
        <f>K56/M56</f>
        <v>0</v>
      </c>
      <c r="L57" s="67"/>
      <c r="M57" s="940"/>
      <c r="N57" s="69"/>
      <c r="O57" s="66">
        <f>O56/S56</f>
        <v>1</v>
      </c>
      <c r="P57" s="67"/>
      <c r="Q57" s="68">
        <f>Q56/S56</f>
        <v>0</v>
      </c>
      <c r="R57" s="67"/>
      <c r="S57" s="940"/>
      <c r="T57" s="69"/>
    </row>
    <row r="58" spans="2:20" s="50" customFormat="1" ht="12.75" customHeight="1" x14ac:dyDescent="0.2">
      <c r="B58" s="918" t="s">
        <v>316</v>
      </c>
      <c r="C58" s="71">
        <v>28</v>
      </c>
      <c r="D58" s="72"/>
      <c r="E58" s="73">
        <v>18</v>
      </c>
      <c r="F58" s="74"/>
      <c r="G58" s="939">
        <v>46</v>
      </c>
      <c r="H58" s="75"/>
      <c r="I58" s="71">
        <v>28</v>
      </c>
      <c r="J58" s="72"/>
      <c r="K58" s="73">
        <v>18</v>
      </c>
      <c r="L58" s="74"/>
      <c r="M58" s="939">
        <v>46</v>
      </c>
      <c r="N58" s="75"/>
      <c r="O58" s="71">
        <v>28</v>
      </c>
      <c r="P58" s="72"/>
      <c r="Q58" s="73">
        <v>17</v>
      </c>
      <c r="R58" s="74"/>
      <c r="S58" s="939">
        <v>45</v>
      </c>
      <c r="T58" s="75"/>
    </row>
    <row r="59" spans="2:20" s="50" customFormat="1" ht="12.75" customHeight="1" x14ac:dyDescent="0.2">
      <c r="B59" s="919"/>
      <c r="C59" s="66">
        <f>C58/G58</f>
        <v>0.60869565217391308</v>
      </c>
      <c r="D59" s="67"/>
      <c r="E59" s="68">
        <f>E58/G58</f>
        <v>0.39130434782608697</v>
      </c>
      <c r="F59" s="67"/>
      <c r="G59" s="940"/>
      <c r="H59" s="69"/>
      <c r="I59" s="66">
        <f>I58/M58</f>
        <v>0.60869565217391308</v>
      </c>
      <c r="J59" s="67"/>
      <c r="K59" s="68">
        <f>K58/M58</f>
        <v>0.39130434782608697</v>
      </c>
      <c r="L59" s="67"/>
      <c r="M59" s="940"/>
      <c r="N59" s="69"/>
      <c r="O59" s="66">
        <f>O58/S58</f>
        <v>0.62222222222222223</v>
      </c>
      <c r="P59" s="67"/>
      <c r="Q59" s="68">
        <f>Q58/S58</f>
        <v>0.37777777777777777</v>
      </c>
      <c r="R59" s="67"/>
      <c r="S59" s="940"/>
      <c r="T59" s="69"/>
    </row>
    <row r="60" spans="2:20" s="50" customFormat="1" ht="12.75" customHeight="1" x14ac:dyDescent="0.2">
      <c r="B60" s="918" t="s">
        <v>223</v>
      </c>
      <c r="C60" s="71">
        <v>324</v>
      </c>
      <c r="D60" s="72"/>
      <c r="E60" s="73">
        <v>355</v>
      </c>
      <c r="F60" s="74"/>
      <c r="G60" s="939">
        <v>679</v>
      </c>
      <c r="H60" s="75"/>
      <c r="I60" s="71">
        <v>324</v>
      </c>
      <c r="J60" s="72"/>
      <c r="K60" s="73">
        <v>355</v>
      </c>
      <c r="L60" s="74"/>
      <c r="M60" s="939">
        <v>679</v>
      </c>
      <c r="N60" s="75"/>
      <c r="O60" s="71">
        <v>313</v>
      </c>
      <c r="P60" s="72"/>
      <c r="Q60" s="73">
        <v>334</v>
      </c>
      <c r="R60" s="74"/>
      <c r="S60" s="939">
        <v>647</v>
      </c>
      <c r="T60" s="75"/>
    </row>
    <row r="61" spans="2:20" s="50" customFormat="1" ht="12.75" customHeight="1" x14ac:dyDescent="0.2">
      <c r="B61" s="919"/>
      <c r="C61" s="66">
        <f>C60/G60</f>
        <v>0.47717231222385864</v>
      </c>
      <c r="D61" s="67"/>
      <c r="E61" s="68">
        <f>E60/G60</f>
        <v>0.52282768777614141</v>
      </c>
      <c r="F61" s="67"/>
      <c r="G61" s="940"/>
      <c r="H61" s="69"/>
      <c r="I61" s="66">
        <f>I60/M60</f>
        <v>0.47717231222385864</v>
      </c>
      <c r="J61" s="67"/>
      <c r="K61" s="68">
        <f>K60/M60</f>
        <v>0.52282768777614141</v>
      </c>
      <c r="L61" s="67"/>
      <c r="M61" s="940"/>
      <c r="N61" s="69"/>
      <c r="O61" s="66">
        <f>O60/S60</f>
        <v>0.48377125193199383</v>
      </c>
      <c r="P61" s="67"/>
      <c r="Q61" s="68">
        <f>Q60/S60</f>
        <v>0.51622874806800623</v>
      </c>
      <c r="R61" s="67"/>
      <c r="S61" s="940"/>
      <c r="T61" s="69"/>
    </row>
    <row r="62" spans="2:20" s="50" customFormat="1" ht="12.75" customHeight="1" x14ac:dyDescent="0.2">
      <c r="B62" s="918" t="s">
        <v>225</v>
      </c>
      <c r="C62" s="71">
        <v>20</v>
      </c>
      <c r="D62" s="72"/>
      <c r="E62" s="73">
        <v>252</v>
      </c>
      <c r="F62" s="74"/>
      <c r="G62" s="939">
        <v>272</v>
      </c>
      <c r="H62" s="75"/>
      <c r="I62" s="71">
        <v>19</v>
      </c>
      <c r="J62" s="72"/>
      <c r="K62" s="73">
        <v>227</v>
      </c>
      <c r="L62" s="74"/>
      <c r="M62" s="939">
        <v>246</v>
      </c>
      <c r="N62" s="75"/>
      <c r="O62" s="71">
        <v>19</v>
      </c>
      <c r="P62" s="72"/>
      <c r="Q62" s="73">
        <v>224</v>
      </c>
      <c r="R62" s="74"/>
      <c r="S62" s="939">
        <v>243</v>
      </c>
      <c r="T62" s="75"/>
    </row>
    <row r="63" spans="2:20" s="50" customFormat="1" ht="12.75" customHeight="1" x14ac:dyDescent="0.2">
      <c r="B63" s="919"/>
      <c r="C63" s="66">
        <f>C62/G62</f>
        <v>7.3529411764705885E-2</v>
      </c>
      <c r="D63" s="67"/>
      <c r="E63" s="68">
        <f>E62/G62</f>
        <v>0.92647058823529416</v>
      </c>
      <c r="F63" s="67"/>
      <c r="G63" s="940"/>
      <c r="H63" s="69"/>
      <c r="I63" s="66">
        <f>I62/M62</f>
        <v>7.7235772357723581E-2</v>
      </c>
      <c r="J63" s="67"/>
      <c r="K63" s="68">
        <f>K62/M62</f>
        <v>0.92276422764227639</v>
      </c>
      <c r="L63" s="67"/>
      <c r="M63" s="940"/>
      <c r="N63" s="69"/>
      <c r="O63" s="66">
        <f>O62/S62</f>
        <v>7.8189300411522639E-2</v>
      </c>
      <c r="P63" s="67"/>
      <c r="Q63" s="68">
        <f>Q62/S62</f>
        <v>0.92181069958847739</v>
      </c>
      <c r="R63" s="67"/>
      <c r="S63" s="940"/>
      <c r="T63" s="69"/>
    </row>
    <row r="64" spans="2:20" s="50" customFormat="1" ht="12.75" customHeight="1" x14ac:dyDescent="0.2">
      <c r="B64" s="918" t="s">
        <v>227</v>
      </c>
      <c r="C64" s="71">
        <v>7</v>
      </c>
      <c r="D64" s="72"/>
      <c r="E64" s="73">
        <v>0</v>
      </c>
      <c r="F64" s="74"/>
      <c r="G64" s="939">
        <v>7</v>
      </c>
      <c r="H64" s="75"/>
      <c r="I64" s="71">
        <v>7</v>
      </c>
      <c r="J64" s="72"/>
      <c r="K64" s="73">
        <v>0</v>
      </c>
      <c r="L64" s="74"/>
      <c r="M64" s="939">
        <v>7</v>
      </c>
      <c r="N64" s="75"/>
      <c r="O64" s="71">
        <v>7</v>
      </c>
      <c r="P64" s="72"/>
      <c r="Q64" s="73">
        <v>0</v>
      </c>
      <c r="R64" s="74"/>
      <c r="S64" s="939">
        <v>7</v>
      </c>
      <c r="T64" s="75"/>
    </row>
    <row r="65" spans="2:20" s="50" customFormat="1" ht="12.75" customHeight="1" x14ac:dyDescent="0.2">
      <c r="B65" s="919"/>
      <c r="C65" s="66">
        <f>C64/G64</f>
        <v>1</v>
      </c>
      <c r="D65" s="67"/>
      <c r="E65" s="68">
        <f>E64/G64</f>
        <v>0</v>
      </c>
      <c r="F65" s="67"/>
      <c r="G65" s="940"/>
      <c r="H65" s="69"/>
      <c r="I65" s="66">
        <f>I64/M64</f>
        <v>1</v>
      </c>
      <c r="J65" s="67"/>
      <c r="K65" s="68">
        <f>K64/M64</f>
        <v>0</v>
      </c>
      <c r="L65" s="67"/>
      <c r="M65" s="940"/>
      <c r="N65" s="69"/>
      <c r="O65" s="66">
        <f>O64/S64</f>
        <v>1</v>
      </c>
      <c r="P65" s="67"/>
      <c r="Q65" s="68">
        <f>Q64/S64</f>
        <v>0</v>
      </c>
      <c r="R65" s="67"/>
      <c r="S65" s="940"/>
      <c r="T65" s="69"/>
    </row>
    <row r="66" spans="2:20" s="50" customFormat="1" ht="13.5" customHeight="1" x14ac:dyDescent="0.2">
      <c r="B66" s="935" t="s">
        <v>275</v>
      </c>
      <c r="C66" s="88">
        <v>1126</v>
      </c>
      <c r="D66" s="89"/>
      <c r="E66" s="90">
        <v>1812</v>
      </c>
      <c r="F66" s="91"/>
      <c r="G66" s="943">
        <v>2938</v>
      </c>
      <c r="H66" s="92"/>
      <c r="I66" s="88">
        <v>1050</v>
      </c>
      <c r="J66" s="89"/>
      <c r="K66" s="90">
        <v>1761</v>
      </c>
      <c r="L66" s="91"/>
      <c r="M66" s="943">
        <v>2811</v>
      </c>
      <c r="N66" s="92"/>
      <c r="O66" s="88">
        <v>949</v>
      </c>
      <c r="P66" s="89"/>
      <c r="Q66" s="90">
        <v>1523</v>
      </c>
      <c r="R66" s="91"/>
      <c r="S66" s="943">
        <v>2472</v>
      </c>
      <c r="T66" s="92"/>
    </row>
    <row r="67" spans="2:20" s="50" customFormat="1" ht="13.5" customHeight="1" x14ac:dyDescent="0.2">
      <c r="B67" s="936"/>
      <c r="C67" s="94">
        <f>C66/G66</f>
        <v>0.38325391422736554</v>
      </c>
      <c r="D67" s="95"/>
      <c r="E67" s="96">
        <f>E66/G66</f>
        <v>0.61674608577263446</v>
      </c>
      <c r="F67" s="95"/>
      <c r="G67" s="944"/>
      <c r="H67" s="97"/>
      <c r="I67" s="94">
        <f>I66/M66</f>
        <v>0.37353255069370334</v>
      </c>
      <c r="J67" s="95"/>
      <c r="K67" s="96">
        <f>K66/M66</f>
        <v>0.62646744930629672</v>
      </c>
      <c r="L67" s="95"/>
      <c r="M67" s="944"/>
      <c r="N67" s="97"/>
      <c r="O67" s="94">
        <f>O66/S66</f>
        <v>0.38389967637540451</v>
      </c>
      <c r="P67" s="95"/>
      <c r="Q67" s="96">
        <f>Q66/S66</f>
        <v>0.61610032362459544</v>
      </c>
      <c r="R67" s="95"/>
      <c r="S67" s="944"/>
      <c r="T67" s="97"/>
    </row>
    <row r="68" spans="2:20" s="50" customFormat="1" ht="12.75" customHeight="1" x14ac:dyDescent="0.2">
      <c r="B68" s="933" t="s">
        <v>134</v>
      </c>
      <c r="C68" s="59">
        <v>35</v>
      </c>
      <c r="D68" s="60"/>
      <c r="E68" s="61">
        <v>167</v>
      </c>
      <c r="F68" s="62"/>
      <c r="G68" s="941">
        <v>202</v>
      </c>
      <c r="H68" s="63"/>
      <c r="I68" s="59">
        <v>35</v>
      </c>
      <c r="J68" s="60"/>
      <c r="K68" s="61">
        <v>165</v>
      </c>
      <c r="L68" s="62"/>
      <c r="M68" s="941">
        <v>200</v>
      </c>
      <c r="N68" s="63"/>
      <c r="O68" s="59">
        <v>35</v>
      </c>
      <c r="P68" s="60"/>
      <c r="Q68" s="61">
        <v>159</v>
      </c>
      <c r="R68" s="62"/>
      <c r="S68" s="941">
        <v>194</v>
      </c>
      <c r="T68" s="63"/>
    </row>
    <row r="69" spans="2:20" s="50" customFormat="1" ht="12.75" customHeight="1" x14ac:dyDescent="0.2">
      <c r="B69" s="918"/>
      <c r="C69" s="66">
        <f>C68/G68</f>
        <v>0.17326732673267325</v>
      </c>
      <c r="D69" s="67"/>
      <c r="E69" s="68">
        <f>E68/G68</f>
        <v>0.82673267326732669</v>
      </c>
      <c r="F69" s="67"/>
      <c r="G69" s="940"/>
      <c r="H69" s="69"/>
      <c r="I69" s="66">
        <f>I68/M68</f>
        <v>0.17499999999999999</v>
      </c>
      <c r="J69" s="67"/>
      <c r="K69" s="68">
        <f>K68/M68</f>
        <v>0.82499999999999996</v>
      </c>
      <c r="L69" s="67"/>
      <c r="M69" s="940"/>
      <c r="N69" s="69"/>
      <c r="O69" s="66">
        <f>O68/S68</f>
        <v>0.18041237113402062</v>
      </c>
      <c r="P69" s="67"/>
      <c r="Q69" s="68">
        <f>Q68/S68</f>
        <v>0.81958762886597936</v>
      </c>
      <c r="R69" s="67"/>
      <c r="S69" s="940"/>
      <c r="T69" s="69"/>
    </row>
    <row r="70" spans="2:20" s="50" customFormat="1" ht="12.75" customHeight="1" x14ac:dyDescent="0.2">
      <c r="B70" s="918" t="s">
        <v>263</v>
      </c>
      <c r="C70" s="71">
        <v>35</v>
      </c>
      <c r="D70" s="72"/>
      <c r="E70" s="73">
        <v>206</v>
      </c>
      <c r="F70" s="74"/>
      <c r="G70" s="939">
        <v>241</v>
      </c>
      <c r="H70" s="75"/>
      <c r="I70" s="71">
        <v>32</v>
      </c>
      <c r="J70" s="72"/>
      <c r="K70" s="73">
        <v>200</v>
      </c>
      <c r="L70" s="74"/>
      <c r="M70" s="939">
        <v>232</v>
      </c>
      <c r="N70" s="75"/>
      <c r="O70" s="71">
        <v>8</v>
      </c>
      <c r="P70" s="72"/>
      <c r="Q70" s="73">
        <v>124</v>
      </c>
      <c r="R70" s="74"/>
      <c r="S70" s="939">
        <v>132</v>
      </c>
      <c r="T70" s="75"/>
    </row>
    <row r="71" spans="2:20" s="50" customFormat="1" ht="12.75" customHeight="1" x14ac:dyDescent="0.2">
      <c r="B71" s="919"/>
      <c r="C71" s="66">
        <f>C70/G70</f>
        <v>0.14522821576763487</v>
      </c>
      <c r="D71" s="67"/>
      <c r="E71" s="68">
        <f>E70/G70</f>
        <v>0.85477178423236511</v>
      </c>
      <c r="F71" s="67"/>
      <c r="G71" s="940"/>
      <c r="H71" s="69"/>
      <c r="I71" s="66">
        <f>I70/M70</f>
        <v>0.13793103448275862</v>
      </c>
      <c r="J71" s="67"/>
      <c r="K71" s="68">
        <f>K70/M70</f>
        <v>0.86206896551724133</v>
      </c>
      <c r="L71" s="67"/>
      <c r="M71" s="940"/>
      <c r="N71" s="69"/>
      <c r="O71" s="66">
        <f>O70/S70</f>
        <v>6.0606060606060608E-2</v>
      </c>
      <c r="P71" s="67"/>
      <c r="Q71" s="68">
        <f>Q70/S70</f>
        <v>0.93939393939393945</v>
      </c>
      <c r="R71" s="67"/>
      <c r="S71" s="940"/>
      <c r="T71" s="69"/>
    </row>
    <row r="72" spans="2:20" s="50" customFormat="1" ht="13.5" customHeight="1" x14ac:dyDescent="0.2">
      <c r="B72" s="935" t="s">
        <v>277</v>
      </c>
      <c r="C72" s="88">
        <v>70</v>
      </c>
      <c r="D72" s="89"/>
      <c r="E72" s="90">
        <v>373</v>
      </c>
      <c r="F72" s="91"/>
      <c r="G72" s="943">
        <v>443</v>
      </c>
      <c r="H72" s="92"/>
      <c r="I72" s="88">
        <v>67</v>
      </c>
      <c r="J72" s="89"/>
      <c r="K72" s="90">
        <v>365</v>
      </c>
      <c r="L72" s="91"/>
      <c r="M72" s="943">
        <v>432</v>
      </c>
      <c r="N72" s="92"/>
      <c r="O72" s="88">
        <v>43</v>
      </c>
      <c r="P72" s="89"/>
      <c r="Q72" s="90">
        <v>283</v>
      </c>
      <c r="R72" s="91"/>
      <c r="S72" s="943">
        <v>326</v>
      </c>
      <c r="T72" s="92"/>
    </row>
    <row r="73" spans="2:20" s="50" customFormat="1" ht="13.5" customHeight="1" x14ac:dyDescent="0.2">
      <c r="B73" s="936"/>
      <c r="C73" s="94">
        <f>C72/G72</f>
        <v>0.1580135440180587</v>
      </c>
      <c r="D73" s="95"/>
      <c r="E73" s="96">
        <f>E72/G72</f>
        <v>0.84198645598194133</v>
      </c>
      <c r="F73" s="95"/>
      <c r="G73" s="944"/>
      <c r="H73" s="97"/>
      <c r="I73" s="94">
        <f>I72/M72</f>
        <v>0.15509259259259259</v>
      </c>
      <c r="J73" s="95"/>
      <c r="K73" s="96">
        <f>K72/M72</f>
        <v>0.84490740740740744</v>
      </c>
      <c r="L73" s="95"/>
      <c r="M73" s="944"/>
      <c r="N73" s="97"/>
      <c r="O73" s="94">
        <f>O72/S72</f>
        <v>0.13190184049079753</v>
      </c>
      <c r="P73" s="95"/>
      <c r="Q73" s="96">
        <f>Q72/S72</f>
        <v>0.86809815950920244</v>
      </c>
      <c r="R73" s="95"/>
      <c r="S73" s="944"/>
      <c r="T73" s="97"/>
    </row>
    <row r="74" spans="2:20" s="815" customFormat="1" ht="13.5" customHeight="1" x14ac:dyDescent="0.2">
      <c r="B74" s="945" t="s">
        <v>317</v>
      </c>
      <c r="C74" s="810">
        <v>17181</v>
      </c>
      <c r="D74" s="811"/>
      <c r="E74" s="812">
        <v>5328</v>
      </c>
      <c r="F74" s="813"/>
      <c r="G74" s="947">
        <v>22509</v>
      </c>
      <c r="H74" s="814"/>
      <c r="I74" s="810">
        <v>14394</v>
      </c>
      <c r="J74" s="811"/>
      <c r="K74" s="812">
        <v>4796</v>
      </c>
      <c r="L74" s="813"/>
      <c r="M74" s="947">
        <v>19190</v>
      </c>
      <c r="N74" s="814"/>
      <c r="O74" s="810">
        <v>12648</v>
      </c>
      <c r="P74" s="811"/>
      <c r="Q74" s="812">
        <v>4033</v>
      </c>
      <c r="R74" s="813"/>
      <c r="S74" s="947">
        <v>16681</v>
      </c>
      <c r="T74" s="814"/>
    </row>
    <row r="75" spans="2:20" s="815" customFormat="1" ht="13.5" customHeight="1" x14ac:dyDescent="0.2">
      <c r="B75" s="946"/>
      <c r="C75" s="816">
        <f>C74/G74</f>
        <v>0.76329468212714913</v>
      </c>
      <c r="D75" s="817"/>
      <c r="E75" s="818">
        <f>E74/G74</f>
        <v>0.23670531787285087</v>
      </c>
      <c r="F75" s="817"/>
      <c r="G75" s="948"/>
      <c r="H75" s="819"/>
      <c r="I75" s="816">
        <f>I74/M74</f>
        <v>0.75007816571130792</v>
      </c>
      <c r="J75" s="817"/>
      <c r="K75" s="818">
        <f>K74/M74</f>
        <v>0.24992183428869202</v>
      </c>
      <c r="L75" s="817"/>
      <c r="M75" s="948"/>
      <c r="N75" s="819"/>
      <c r="O75" s="816">
        <f>O74/S74</f>
        <v>0.75822792398537253</v>
      </c>
      <c r="P75" s="817"/>
      <c r="Q75" s="818">
        <f>Q74/S74</f>
        <v>0.24177207601462741</v>
      </c>
      <c r="R75" s="817"/>
      <c r="S75" s="948"/>
      <c r="T75" s="819"/>
    </row>
    <row r="76" spans="2:20" s="107" customFormat="1" ht="13.9" customHeight="1" x14ac:dyDescent="0.2">
      <c r="B76" s="105"/>
      <c r="C76" s="106"/>
      <c r="D76" s="105"/>
      <c r="E76" s="105"/>
      <c r="F76" s="105"/>
      <c r="G76" s="105"/>
      <c r="H76" s="105"/>
      <c r="I76" s="105"/>
      <c r="J76" s="105"/>
      <c r="K76" s="105"/>
      <c r="L76" s="105"/>
      <c r="M76" s="105"/>
      <c r="N76" s="105"/>
      <c r="O76" s="105"/>
      <c r="P76" s="105"/>
      <c r="Q76" s="105"/>
      <c r="R76" s="105"/>
      <c r="S76" s="105"/>
      <c r="T76" s="105"/>
    </row>
    <row r="77" spans="2:20" s="107" customFormat="1" ht="10.5" customHeight="1" x14ac:dyDescent="0.2">
      <c r="B77" s="108" t="s">
        <v>318</v>
      </c>
      <c r="C77" s="109"/>
      <c r="D77" s="105"/>
      <c r="E77" s="105"/>
      <c r="F77" s="105"/>
      <c r="G77" s="105"/>
      <c r="H77" s="105"/>
      <c r="I77" s="105"/>
      <c r="J77" s="105"/>
      <c r="K77" s="105"/>
      <c r="L77" s="105"/>
      <c r="M77" s="105"/>
      <c r="N77" s="105"/>
      <c r="O77" s="105"/>
      <c r="P77" s="105"/>
      <c r="Q77" s="105"/>
      <c r="R77" s="105"/>
      <c r="S77" s="105"/>
      <c r="T77" s="105"/>
    </row>
    <row r="78" spans="2:20" s="107" customFormat="1" ht="10.5" customHeight="1" x14ac:dyDescent="0.2">
      <c r="B78" s="108"/>
      <c r="C78" s="109"/>
      <c r="D78" s="105"/>
      <c r="E78" s="105"/>
      <c r="F78" s="105"/>
      <c r="G78" s="105"/>
      <c r="H78" s="105"/>
      <c r="I78" s="105"/>
      <c r="J78" s="105"/>
      <c r="K78" s="105"/>
      <c r="L78" s="105"/>
      <c r="M78" s="105"/>
      <c r="N78" s="105"/>
      <c r="O78" s="105"/>
      <c r="P78" s="105"/>
      <c r="Q78" s="105"/>
      <c r="R78" s="105"/>
      <c r="S78" s="105"/>
      <c r="T78" s="105"/>
    </row>
  </sheetData>
  <sheetProtection algorithmName="SHA-512" hashValue="suJ+7qWpdRb0DJ8JGrKuUSNnJss9BqGeGDVatul1yByznJgrVJAsvRTXM2nm+PVf1NhencsSaB1w39BfhaIvzw==" saltValue="feHeO0MLic5EPgmLjxr1DA==" spinCount="100000" sheet="1" objects="1" scenarios="1"/>
  <mergeCells count="151">
    <mergeCell ref="B74:B75"/>
    <mergeCell ref="G74:G75"/>
    <mergeCell ref="M74:M75"/>
    <mergeCell ref="S74:S75"/>
    <mergeCell ref="B70:B71"/>
    <mergeCell ref="G70:G71"/>
    <mergeCell ref="M70:M71"/>
    <mergeCell ref="S70:S71"/>
    <mergeCell ref="B72:B73"/>
    <mergeCell ref="G72:G73"/>
    <mergeCell ref="M72:M73"/>
    <mergeCell ref="S72:S73"/>
    <mergeCell ref="B66:B67"/>
    <mergeCell ref="G66:G67"/>
    <mergeCell ref="M66:M67"/>
    <mergeCell ref="S66:S67"/>
    <mergeCell ref="B68:B69"/>
    <mergeCell ref="G68:G69"/>
    <mergeCell ref="M68:M69"/>
    <mergeCell ref="S68:S69"/>
    <mergeCell ref="B62:B63"/>
    <mergeCell ref="G62:G63"/>
    <mergeCell ref="M62:M63"/>
    <mergeCell ref="S62:S63"/>
    <mergeCell ref="B64:B65"/>
    <mergeCell ref="G64:G65"/>
    <mergeCell ref="M64:M65"/>
    <mergeCell ref="S64:S65"/>
    <mergeCell ref="B58:B59"/>
    <mergeCell ref="G58:G59"/>
    <mergeCell ref="M58:M59"/>
    <mergeCell ref="S58:S59"/>
    <mergeCell ref="B60:B61"/>
    <mergeCell ref="G60:G61"/>
    <mergeCell ref="M60:M61"/>
    <mergeCell ref="S60:S61"/>
    <mergeCell ref="B54:B55"/>
    <mergeCell ref="G54:G55"/>
    <mergeCell ref="M54:M55"/>
    <mergeCell ref="S54:S55"/>
    <mergeCell ref="B56:B57"/>
    <mergeCell ref="G56:G57"/>
    <mergeCell ref="M56:M57"/>
    <mergeCell ref="S56:S57"/>
    <mergeCell ref="B50:B51"/>
    <mergeCell ref="G50:G51"/>
    <mergeCell ref="M50:M51"/>
    <mergeCell ref="S50:S51"/>
    <mergeCell ref="B52:B53"/>
    <mergeCell ref="G52:G53"/>
    <mergeCell ref="M52:M53"/>
    <mergeCell ref="S52:S53"/>
    <mergeCell ref="B46:B47"/>
    <mergeCell ref="G46:G47"/>
    <mergeCell ref="M46:M47"/>
    <mergeCell ref="S46:S47"/>
    <mergeCell ref="B48:B49"/>
    <mergeCell ref="G48:G49"/>
    <mergeCell ref="M48:M49"/>
    <mergeCell ref="S48:S49"/>
    <mergeCell ref="B42:B43"/>
    <mergeCell ref="G42:G43"/>
    <mergeCell ref="M42:M43"/>
    <mergeCell ref="S42:S43"/>
    <mergeCell ref="B44:B45"/>
    <mergeCell ref="G44:G45"/>
    <mergeCell ref="M44:M45"/>
    <mergeCell ref="S44:S45"/>
    <mergeCell ref="B38:B39"/>
    <mergeCell ref="G38:G39"/>
    <mergeCell ref="M38:M39"/>
    <mergeCell ref="S38:S39"/>
    <mergeCell ref="B40:B41"/>
    <mergeCell ref="G40:G41"/>
    <mergeCell ref="M40:M41"/>
    <mergeCell ref="S40:S41"/>
    <mergeCell ref="B34:B35"/>
    <mergeCell ref="G34:G35"/>
    <mergeCell ref="M34:M35"/>
    <mergeCell ref="S34:S35"/>
    <mergeCell ref="B36:B37"/>
    <mergeCell ref="G36:G37"/>
    <mergeCell ref="M36:M37"/>
    <mergeCell ref="S36:S37"/>
    <mergeCell ref="B30:B31"/>
    <mergeCell ref="G30:G31"/>
    <mergeCell ref="M30:M31"/>
    <mergeCell ref="S30:S31"/>
    <mergeCell ref="B32:B33"/>
    <mergeCell ref="G32:G33"/>
    <mergeCell ref="M32:M33"/>
    <mergeCell ref="S32:S33"/>
    <mergeCell ref="B26:B27"/>
    <mergeCell ref="G26:G27"/>
    <mergeCell ref="M26:M27"/>
    <mergeCell ref="S26:S27"/>
    <mergeCell ref="B28:B29"/>
    <mergeCell ref="G28:G29"/>
    <mergeCell ref="M28:M29"/>
    <mergeCell ref="S28:S29"/>
    <mergeCell ref="B22:B23"/>
    <mergeCell ref="G22:G23"/>
    <mergeCell ref="M22:M23"/>
    <mergeCell ref="S22:S23"/>
    <mergeCell ref="B24:B25"/>
    <mergeCell ref="G24:G25"/>
    <mergeCell ref="M24:M25"/>
    <mergeCell ref="S24:S25"/>
    <mergeCell ref="B18:B19"/>
    <mergeCell ref="G18:G19"/>
    <mergeCell ref="M18:M19"/>
    <mergeCell ref="S18:S19"/>
    <mergeCell ref="B20:B21"/>
    <mergeCell ref="G20:G21"/>
    <mergeCell ref="M20:M21"/>
    <mergeCell ref="S20:S21"/>
    <mergeCell ref="B14:B15"/>
    <mergeCell ref="G14:G15"/>
    <mergeCell ref="M14:M15"/>
    <mergeCell ref="S14:S15"/>
    <mergeCell ref="B16:B17"/>
    <mergeCell ref="G16:G17"/>
    <mergeCell ref="M16:M17"/>
    <mergeCell ref="S16:S17"/>
    <mergeCell ref="B10:B11"/>
    <mergeCell ref="G10:G11"/>
    <mergeCell ref="M10:M11"/>
    <mergeCell ref="S10:S11"/>
    <mergeCell ref="B12:B13"/>
    <mergeCell ref="G12:G13"/>
    <mergeCell ref="M12:M13"/>
    <mergeCell ref="S12:S13"/>
    <mergeCell ref="S4:T5"/>
    <mergeCell ref="B6:B7"/>
    <mergeCell ref="G6:G7"/>
    <mergeCell ref="M6:M7"/>
    <mergeCell ref="S6:S7"/>
    <mergeCell ref="B8:B9"/>
    <mergeCell ref="G8:G9"/>
    <mergeCell ref="M8:M9"/>
    <mergeCell ref="S8:S9"/>
    <mergeCell ref="B1:T1"/>
    <mergeCell ref="B3:B5"/>
    <mergeCell ref="C3:H3"/>
    <mergeCell ref="I3:N3"/>
    <mergeCell ref="O3:T3"/>
    <mergeCell ref="C4:E4"/>
    <mergeCell ref="G4:H5"/>
    <mergeCell ref="I4:K4"/>
    <mergeCell ref="M4:N5"/>
    <mergeCell ref="O4:Q4"/>
  </mergeCells>
  <printOptions horizontalCentered="1"/>
  <pageMargins left="0.59055118110236227" right="0.59055118110236227" top="0.70866141732283472" bottom="0.70866141732283472" header="0.39370078740157483" footer="0.39370078740157483"/>
  <pageSetup paperSize="9" firstPageNumber="28" orientation="landscape" useFirstPageNumber="1" r:id="rId1"/>
  <headerFooter alignWithMargins="0">
    <oddHeader>&amp;R&amp;"Times New Roman,Kurzíva"&amp;10T 05</oddHeader>
    <oddFooter>&amp;L&amp;"Times New Roman,Kurzíva"&amp;10CVTI SR&amp;C&amp;"Times New Roman,Normálne"&amp;10&amp;P&amp;R&amp;"Times New Roman,Kurzíva"&amp;10PK na VŠ SR  2024   2. stupeň</oddFooter>
  </headerFooter>
  <rowBreaks count="2" manualBreakCount="2">
    <brk id="35" min="1" max="19" man="1"/>
    <brk id="67" min="1" max="1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2:M213"/>
  <sheetViews>
    <sheetView showGridLines="0" showRowColHeaders="0" zoomScaleNormal="100" workbookViewId="0">
      <pane ySplit="3" topLeftCell="A4" activePane="bottomLeft" state="frozen"/>
      <selection pane="bottomLeft"/>
    </sheetView>
  </sheetViews>
  <sheetFormatPr defaultRowHeight="12.75" x14ac:dyDescent="0.2"/>
  <cols>
    <col min="1" max="1" width="2.7109375" customWidth="1"/>
    <col min="2" max="3" width="8.7109375" customWidth="1"/>
    <col min="4" max="4" width="7.85546875" customWidth="1"/>
    <col min="5" max="6" width="8.7109375" customWidth="1"/>
    <col min="7" max="7" width="7.7109375" customWidth="1"/>
    <col min="8" max="8" width="6.7109375" customWidth="1"/>
    <col min="9" max="10" width="8.7109375" customWidth="1"/>
    <col min="11" max="11" width="6.7109375" customWidth="1"/>
    <col min="12" max="12" width="48.42578125" customWidth="1"/>
  </cols>
  <sheetData>
    <row r="2" spans="1:12" s="719" customFormat="1" ht="30" customHeight="1" x14ac:dyDescent="0.2">
      <c r="B2" s="949" t="s">
        <v>665</v>
      </c>
      <c r="C2" s="950"/>
      <c r="D2" s="950"/>
      <c r="E2" s="950"/>
      <c r="F2" s="950"/>
      <c r="G2" s="950"/>
      <c r="H2" s="950"/>
      <c r="I2" s="950"/>
      <c r="J2" s="950"/>
      <c r="K2" s="950"/>
      <c r="L2" s="950"/>
    </row>
    <row r="3" spans="1:12" s="726" customFormat="1" ht="120" customHeight="1" x14ac:dyDescent="0.2">
      <c r="A3" s="666"/>
      <c r="B3" s="720" t="s">
        <v>607</v>
      </c>
      <c r="C3" s="721" t="s">
        <v>281</v>
      </c>
      <c r="D3" s="722" t="s">
        <v>608</v>
      </c>
      <c r="E3" s="723" t="s">
        <v>609</v>
      </c>
      <c r="F3" s="721" t="s">
        <v>283</v>
      </c>
      <c r="G3" s="722" t="s">
        <v>666</v>
      </c>
      <c r="H3" s="722" t="s">
        <v>610</v>
      </c>
      <c r="I3" s="723" t="s">
        <v>284</v>
      </c>
      <c r="J3" s="721" t="s">
        <v>285</v>
      </c>
      <c r="K3" s="724" t="s">
        <v>611</v>
      </c>
      <c r="L3" s="725" t="s">
        <v>667</v>
      </c>
    </row>
    <row r="4" spans="1:12" s="730" customFormat="1" ht="6.75" customHeight="1" x14ac:dyDescent="0.2">
      <c r="A4" s="727"/>
      <c r="B4" s="728"/>
      <c r="C4" s="728"/>
      <c r="D4" s="728"/>
      <c r="E4" s="728"/>
      <c r="F4" s="728"/>
      <c r="G4" s="728"/>
      <c r="H4" s="728"/>
      <c r="I4" s="728"/>
      <c r="J4" s="728"/>
      <c r="K4" s="728"/>
      <c r="L4" s="729"/>
    </row>
    <row r="5" spans="1:12" s="738" customFormat="1" ht="13.15" customHeight="1" x14ac:dyDescent="0.2">
      <c r="A5" s="731"/>
      <c r="B5" s="732">
        <v>24</v>
      </c>
      <c r="C5" s="733">
        <v>23</v>
      </c>
      <c r="D5" s="734">
        <f t="shared" ref="D5:D68" si="0">B5/C5</f>
        <v>1.0434782608695652</v>
      </c>
      <c r="E5" s="735">
        <v>13</v>
      </c>
      <c r="F5" s="733">
        <v>13</v>
      </c>
      <c r="G5" s="734">
        <f>B5/E5</f>
        <v>1.8461538461538463</v>
      </c>
      <c r="H5" s="736">
        <f t="shared" ref="H5:H68" si="1">F5*100/C5</f>
        <v>56.521739130434781</v>
      </c>
      <c r="I5" s="735">
        <v>13</v>
      </c>
      <c r="J5" s="733">
        <v>13</v>
      </c>
      <c r="K5" s="736">
        <f t="shared" ref="K5:K68" si="2">J5*100/F5</f>
        <v>100</v>
      </c>
      <c r="L5" s="737" t="s">
        <v>621</v>
      </c>
    </row>
    <row r="6" spans="1:12" s="738" customFormat="1" ht="13.15" customHeight="1" x14ac:dyDescent="0.2">
      <c r="A6" s="731"/>
      <c r="B6" s="732">
        <v>77</v>
      </c>
      <c r="C6" s="733">
        <v>54</v>
      </c>
      <c r="D6" s="734">
        <f t="shared" si="0"/>
        <v>1.4259259259259258</v>
      </c>
      <c r="E6" s="735">
        <v>40</v>
      </c>
      <c r="F6" s="733">
        <v>40</v>
      </c>
      <c r="G6" s="734">
        <f t="shared" ref="G6:G69" si="3">B6/E6</f>
        <v>1.925</v>
      </c>
      <c r="H6" s="736">
        <f t="shared" si="1"/>
        <v>74.074074074074076</v>
      </c>
      <c r="I6" s="735">
        <v>37</v>
      </c>
      <c r="J6" s="733">
        <v>37</v>
      </c>
      <c r="K6" s="736">
        <f t="shared" si="2"/>
        <v>92.5</v>
      </c>
      <c r="L6" s="737" t="s">
        <v>668</v>
      </c>
    </row>
    <row r="7" spans="1:12" s="738" customFormat="1" ht="13.15" customHeight="1" x14ac:dyDescent="0.2">
      <c r="A7" s="731"/>
      <c r="B7" s="732">
        <v>45</v>
      </c>
      <c r="C7" s="733">
        <v>34</v>
      </c>
      <c r="D7" s="734">
        <f t="shared" si="0"/>
        <v>1.3235294117647058</v>
      </c>
      <c r="E7" s="735">
        <v>33</v>
      </c>
      <c r="F7" s="733">
        <v>32</v>
      </c>
      <c r="G7" s="734">
        <f t="shared" si="3"/>
        <v>1.3636363636363635</v>
      </c>
      <c r="H7" s="736">
        <f t="shared" si="1"/>
        <v>94.117647058823536</v>
      </c>
      <c r="I7" s="735">
        <v>29</v>
      </c>
      <c r="J7" s="733">
        <v>29</v>
      </c>
      <c r="K7" s="736">
        <f t="shared" si="2"/>
        <v>90.625</v>
      </c>
      <c r="L7" s="737" t="s">
        <v>617</v>
      </c>
    </row>
    <row r="8" spans="1:12" s="746" customFormat="1" ht="13.15" customHeight="1" x14ac:dyDescent="0.2">
      <c r="A8" s="739"/>
      <c r="B8" s="740">
        <v>146</v>
      </c>
      <c r="C8" s="741">
        <v>109</v>
      </c>
      <c r="D8" s="742">
        <f t="shared" si="0"/>
        <v>1.3394495412844036</v>
      </c>
      <c r="E8" s="743">
        <v>86</v>
      </c>
      <c r="F8" s="741">
        <v>84</v>
      </c>
      <c r="G8" s="742">
        <f t="shared" si="3"/>
        <v>1.6976744186046511</v>
      </c>
      <c r="H8" s="744">
        <f t="shared" si="1"/>
        <v>77.064220183486242</v>
      </c>
      <c r="I8" s="743">
        <v>79</v>
      </c>
      <c r="J8" s="741">
        <v>79</v>
      </c>
      <c r="K8" s="744">
        <f t="shared" si="2"/>
        <v>94.047619047619051</v>
      </c>
      <c r="L8" s="745" t="s">
        <v>669</v>
      </c>
    </row>
    <row r="9" spans="1:12" s="738" customFormat="1" ht="13.15" customHeight="1" x14ac:dyDescent="0.2">
      <c r="A9" s="731"/>
      <c r="B9" s="732">
        <v>18</v>
      </c>
      <c r="C9" s="733">
        <v>18</v>
      </c>
      <c r="D9" s="734">
        <f t="shared" si="0"/>
        <v>1</v>
      </c>
      <c r="E9" s="735">
        <v>16</v>
      </c>
      <c r="F9" s="733">
        <v>16</v>
      </c>
      <c r="G9" s="734">
        <f t="shared" si="3"/>
        <v>1.125</v>
      </c>
      <c r="H9" s="736">
        <f t="shared" si="1"/>
        <v>88.888888888888886</v>
      </c>
      <c r="I9" s="735">
        <v>16</v>
      </c>
      <c r="J9" s="733">
        <v>16</v>
      </c>
      <c r="K9" s="736">
        <f t="shared" si="2"/>
        <v>100</v>
      </c>
      <c r="L9" s="737" t="s">
        <v>670</v>
      </c>
    </row>
    <row r="10" spans="1:12" s="738" customFormat="1" ht="13.15" customHeight="1" x14ac:dyDescent="0.2">
      <c r="A10" s="731"/>
      <c r="B10" s="732">
        <v>10</v>
      </c>
      <c r="C10" s="733">
        <v>10</v>
      </c>
      <c r="D10" s="734">
        <f t="shared" si="0"/>
        <v>1</v>
      </c>
      <c r="E10" s="735">
        <v>10</v>
      </c>
      <c r="F10" s="733">
        <v>10</v>
      </c>
      <c r="G10" s="734">
        <f t="shared" si="3"/>
        <v>1</v>
      </c>
      <c r="H10" s="736">
        <f t="shared" si="1"/>
        <v>100</v>
      </c>
      <c r="I10" s="735">
        <v>8</v>
      </c>
      <c r="J10" s="733">
        <v>8</v>
      </c>
      <c r="K10" s="736">
        <f t="shared" si="2"/>
        <v>80</v>
      </c>
      <c r="L10" s="737" t="s">
        <v>622</v>
      </c>
    </row>
    <row r="11" spans="1:12" s="746" customFormat="1" ht="13.15" customHeight="1" x14ac:dyDescent="0.2">
      <c r="A11" s="739"/>
      <c r="B11" s="740">
        <v>28</v>
      </c>
      <c r="C11" s="741">
        <v>28</v>
      </c>
      <c r="D11" s="742">
        <f t="shared" si="0"/>
        <v>1</v>
      </c>
      <c r="E11" s="743">
        <v>26</v>
      </c>
      <c r="F11" s="741">
        <v>26</v>
      </c>
      <c r="G11" s="742">
        <f t="shared" si="3"/>
        <v>1.0769230769230769</v>
      </c>
      <c r="H11" s="744">
        <f t="shared" si="1"/>
        <v>92.857142857142861</v>
      </c>
      <c r="I11" s="743">
        <v>24</v>
      </c>
      <c r="J11" s="741">
        <v>24</v>
      </c>
      <c r="K11" s="744">
        <f t="shared" si="2"/>
        <v>92.307692307692307</v>
      </c>
      <c r="L11" s="745" t="s">
        <v>671</v>
      </c>
    </row>
    <row r="12" spans="1:12" s="738" customFormat="1" ht="13.15" customHeight="1" x14ac:dyDescent="0.2">
      <c r="A12" s="731"/>
      <c r="B12" s="732">
        <v>47</v>
      </c>
      <c r="C12" s="733">
        <v>47</v>
      </c>
      <c r="D12" s="734">
        <f t="shared" si="0"/>
        <v>1</v>
      </c>
      <c r="E12" s="735">
        <v>44</v>
      </c>
      <c r="F12" s="733">
        <v>44</v>
      </c>
      <c r="G12" s="734">
        <f t="shared" si="3"/>
        <v>1.0681818181818181</v>
      </c>
      <c r="H12" s="736">
        <f t="shared" si="1"/>
        <v>93.61702127659575</v>
      </c>
      <c r="I12" s="735">
        <v>40</v>
      </c>
      <c r="J12" s="733">
        <v>40</v>
      </c>
      <c r="K12" s="736">
        <f t="shared" si="2"/>
        <v>90.909090909090907</v>
      </c>
      <c r="L12" s="737" t="s">
        <v>672</v>
      </c>
    </row>
    <row r="13" spans="1:12" s="746" customFormat="1" ht="13.15" customHeight="1" x14ac:dyDescent="0.2">
      <c r="A13" s="739"/>
      <c r="B13" s="740">
        <v>47</v>
      </c>
      <c r="C13" s="741">
        <v>47</v>
      </c>
      <c r="D13" s="742">
        <f t="shared" si="0"/>
        <v>1</v>
      </c>
      <c r="E13" s="743">
        <v>44</v>
      </c>
      <c r="F13" s="741">
        <v>44</v>
      </c>
      <c r="G13" s="742">
        <f t="shared" si="3"/>
        <v>1.0681818181818181</v>
      </c>
      <c r="H13" s="744">
        <f t="shared" si="1"/>
        <v>93.61702127659575</v>
      </c>
      <c r="I13" s="743">
        <v>40</v>
      </c>
      <c r="J13" s="741">
        <v>40</v>
      </c>
      <c r="K13" s="744">
        <f t="shared" si="2"/>
        <v>90.909090909090907</v>
      </c>
      <c r="L13" s="745" t="s">
        <v>673</v>
      </c>
    </row>
    <row r="14" spans="1:12" s="738" customFormat="1" ht="13.15" customHeight="1" x14ac:dyDescent="0.2">
      <c r="A14" s="731"/>
      <c r="B14" s="732">
        <v>110</v>
      </c>
      <c r="C14" s="733">
        <v>99</v>
      </c>
      <c r="D14" s="734">
        <f t="shared" si="0"/>
        <v>1.1111111111111112</v>
      </c>
      <c r="E14" s="735">
        <v>96</v>
      </c>
      <c r="F14" s="733">
        <v>92</v>
      </c>
      <c r="G14" s="734">
        <f t="shared" si="3"/>
        <v>1.1458333333333333</v>
      </c>
      <c r="H14" s="736">
        <f t="shared" si="1"/>
        <v>92.929292929292927</v>
      </c>
      <c r="I14" s="735">
        <v>81</v>
      </c>
      <c r="J14" s="733">
        <v>81</v>
      </c>
      <c r="K14" s="736">
        <f t="shared" si="2"/>
        <v>88.043478260869563</v>
      </c>
      <c r="L14" s="737" t="s">
        <v>618</v>
      </c>
    </row>
    <row r="15" spans="1:12" s="746" customFormat="1" ht="13.15" customHeight="1" x14ac:dyDescent="0.2">
      <c r="A15" s="739"/>
      <c r="B15" s="740">
        <v>110</v>
      </c>
      <c r="C15" s="741">
        <v>99</v>
      </c>
      <c r="D15" s="742">
        <f t="shared" si="0"/>
        <v>1.1111111111111112</v>
      </c>
      <c r="E15" s="743">
        <v>96</v>
      </c>
      <c r="F15" s="741">
        <v>92</v>
      </c>
      <c r="G15" s="742">
        <f t="shared" si="3"/>
        <v>1.1458333333333333</v>
      </c>
      <c r="H15" s="744">
        <f t="shared" si="1"/>
        <v>92.929292929292927</v>
      </c>
      <c r="I15" s="743">
        <v>81</v>
      </c>
      <c r="J15" s="741">
        <v>81</v>
      </c>
      <c r="K15" s="744">
        <f t="shared" si="2"/>
        <v>88.043478260869563</v>
      </c>
      <c r="L15" s="745" t="s">
        <v>674</v>
      </c>
    </row>
    <row r="16" spans="1:12" s="738" customFormat="1" ht="13.15" customHeight="1" x14ac:dyDescent="0.2">
      <c r="A16" s="731"/>
      <c r="B16" s="732">
        <v>355</v>
      </c>
      <c r="C16" s="733">
        <v>273</v>
      </c>
      <c r="D16" s="734">
        <f t="shared" si="0"/>
        <v>1.3003663003663004</v>
      </c>
      <c r="E16" s="735">
        <v>250</v>
      </c>
      <c r="F16" s="733">
        <v>233</v>
      </c>
      <c r="G16" s="734">
        <f t="shared" si="3"/>
        <v>1.42</v>
      </c>
      <c r="H16" s="736">
        <f t="shared" si="1"/>
        <v>85.347985347985343</v>
      </c>
      <c r="I16" s="735">
        <v>203</v>
      </c>
      <c r="J16" s="733">
        <v>203</v>
      </c>
      <c r="K16" s="736">
        <f t="shared" si="2"/>
        <v>87.124463519313309</v>
      </c>
      <c r="L16" s="737" t="s">
        <v>615</v>
      </c>
    </row>
    <row r="17" spans="1:13" s="746" customFormat="1" ht="13.15" customHeight="1" x14ac:dyDescent="0.2">
      <c r="A17" s="739"/>
      <c r="B17" s="740">
        <v>355</v>
      </c>
      <c r="C17" s="741">
        <v>273</v>
      </c>
      <c r="D17" s="742">
        <f t="shared" si="0"/>
        <v>1.3003663003663004</v>
      </c>
      <c r="E17" s="743">
        <v>250</v>
      </c>
      <c r="F17" s="741">
        <v>233</v>
      </c>
      <c r="G17" s="742">
        <f t="shared" si="3"/>
        <v>1.42</v>
      </c>
      <c r="H17" s="744">
        <f t="shared" si="1"/>
        <v>85.347985347985343</v>
      </c>
      <c r="I17" s="743">
        <v>203</v>
      </c>
      <c r="J17" s="741">
        <v>203</v>
      </c>
      <c r="K17" s="744">
        <f t="shared" si="2"/>
        <v>87.124463519313309</v>
      </c>
      <c r="L17" s="745" t="s">
        <v>675</v>
      </c>
    </row>
    <row r="18" spans="1:13" s="738" customFormat="1" ht="13.15" customHeight="1" x14ac:dyDescent="0.2">
      <c r="A18" s="731"/>
      <c r="B18" s="732">
        <v>33</v>
      </c>
      <c r="C18" s="733">
        <v>33</v>
      </c>
      <c r="D18" s="734">
        <f t="shared" si="0"/>
        <v>1</v>
      </c>
      <c r="E18" s="735">
        <v>33</v>
      </c>
      <c r="F18" s="733">
        <v>33</v>
      </c>
      <c r="G18" s="734">
        <f t="shared" si="3"/>
        <v>1</v>
      </c>
      <c r="H18" s="736">
        <f t="shared" si="1"/>
        <v>100</v>
      </c>
      <c r="I18" s="735">
        <v>33</v>
      </c>
      <c r="J18" s="733">
        <v>33</v>
      </c>
      <c r="K18" s="736">
        <f t="shared" si="2"/>
        <v>100</v>
      </c>
      <c r="L18" s="737" t="s">
        <v>616</v>
      </c>
    </row>
    <row r="19" spans="1:13" s="738" customFormat="1" ht="13.15" customHeight="1" x14ac:dyDescent="0.2">
      <c r="A19" s="731"/>
      <c r="B19" s="732">
        <v>8</v>
      </c>
      <c r="C19" s="733">
        <v>8</v>
      </c>
      <c r="D19" s="734">
        <f t="shared" si="0"/>
        <v>1</v>
      </c>
      <c r="E19" s="735">
        <v>3</v>
      </c>
      <c r="F19" s="733">
        <v>3</v>
      </c>
      <c r="G19" s="734">
        <f t="shared" si="3"/>
        <v>2.6666666666666665</v>
      </c>
      <c r="H19" s="736">
        <f t="shared" si="1"/>
        <v>37.5</v>
      </c>
      <c r="I19" s="735">
        <v>2</v>
      </c>
      <c r="J19" s="733">
        <v>2</v>
      </c>
      <c r="K19" s="736">
        <f t="shared" si="2"/>
        <v>66.666666666666671</v>
      </c>
      <c r="L19" s="737" t="s">
        <v>676</v>
      </c>
    </row>
    <row r="20" spans="1:13" s="738" customFormat="1" ht="13.15" customHeight="1" x14ac:dyDescent="0.2">
      <c r="A20" s="731"/>
      <c r="B20" s="732">
        <v>12</v>
      </c>
      <c r="C20" s="733">
        <v>12</v>
      </c>
      <c r="D20" s="734">
        <f t="shared" si="0"/>
        <v>1</v>
      </c>
      <c r="E20" s="735">
        <v>11</v>
      </c>
      <c r="F20" s="733">
        <v>11</v>
      </c>
      <c r="G20" s="734">
        <f t="shared" si="3"/>
        <v>1.0909090909090908</v>
      </c>
      <c r="H20" s="736">
        <f t="shared" si="1"/>
        <v>91.666666666666671</v>
      </c>
      <c r="I20" s="735">
        <v>11</v>
      </c>
      <c r="J20" s="733">
        <v>11</v>
      </c>
      <c r="K20" s="736">
        <f t="shared" si="2"/>
        <v>100</v>
      </c>
      <c r="L20" s="737" t="s">
        <v>677</v>
      </c>
    </row>
    <row r="21" spans="1:13" s="738" customFormat="1" ht="13.15" customHeight="1" x14ac:dyDescent="0.2">
      <c r="A21" s="731"/>
      <c r="B21" s="732">
        <v>41</v>
      </c>
      <c r="C21" s="733">
        <v>41</v>
      </c>
      <c r="D21" s="734">
        <f t="shared" si="0"/>
        <v>1</v>
      </c>
      <c r="E21" s="735">
        <v>41</v>
      </c>
      <c r="F21" s="733">
        <v>41</v>
      </c>
      <c r="G21" s="734">
        <f t="shared" si="3"/>
        <v>1</v>
      </c>
      <c r="H21" s="736">
        <f t="shared" si="1"/>
        <v>100</v>
      </c>
      <c r="I21" s="735">
        <v>34</v>
      </c>
      <c r="J21" s="733">
        <v>34</v>
      </c>
      <c r="K21" s="736">
        <f t="shared" si="2"/>
        <v>82.926829268292678</v>
      </c>
      <c r="L21" s="737" t="s">
        <v>678</v>
      </c>
    </row>
    <row r="22" spans="1:13" s="746" customFormat="1" ht="13.15" customHeight="1" x14ac:dyDescent="0.2">
      <c r="A22" s="739"/>
      <c r="B22" s="740">
        <v>94</v>
      </c>
      <c r="C22" s="741">
        <v>93</v>
      </c>
      <c r="D22" s="742">
        <f t="shared" si="0"/>
        <v>1.010752688172043</v>
      </c>
      <c r="E22" s="743">
        <v>88</v>
      </c>
      <c r="F22" s="741">
        <v>88</v>
      </c>
      <c r="G22" s="742">
        <f t="shared" si="3"/>
        <v>1.0681818181818181</v>
      </c>
      <c r="H22" s="744">
        <f t="shared" si="1"/>
        <v>94.623655913978496</v>
      </c>
      <c r="I22" s="743">
        <v>80</v>
      </c>
      <c r="J22" s="741">
        <v>80</v>
      </c>
      <c r="K22" s="744">
        <f t="shared" si="2"/>
        <v>90.909090909090907</v>
      </c>
      <c r="L22" s="745" t="s">
        <v>679</v>
      </c>
    </row>
    <row r="23" spans="1:13" s="754" customFormat="1" ht="12.75" customHeight="1" x14ac:dyDescent="0.2">
      <c r="A23" s="747"/>
      <c r="B23" s="748">
        <v>780</v>
      </c>
      <c r="C23" s="749">
        <v>635</v>
      </c>
      <c r="D23" s="750">
        <f t="shared" si="0"/>
        <v>1.2283464566929134</v>
      </c>
      <c r="E23" s="751">
        <v>590</v>
      </c>
      <c r="F23" s="749">
        <v>561</v>
      </c>
      <c r="G23" s="750">
        <f t="shared" si="3"/>
        <v>1.3220338983050848</v>
      </c>
      <c r="H23" s="752">
        <f t="shared" si="1"/>
        <v>88.346456692913392</v>
      </c>
      <c r="I23" s="751">
        <v>507</v>
      </c>
      <c r="J23" s="749">
        <v>507</v>
      </c>
      <c r="K23" s="752">
        <f t="shared" si="2"/>
        <v>90.37433155080214</v>
      </c>
      <c r="L23" s="753" t="s">
        <v>680</v>
      </c>
    </row>
    <row r="24" spans="1:13" ht="6.75" customHeight="1" x14ac:dyDescent="0.2">
      <c r="A24" s="755"/>
      <c r="B24" s="756"/>
      <c r="C24" s="756"/>
      <c r="D24" s="734"/>
      <c r="E24" s="756"/>
      <c r="F24" s="756"/>
      <c r="G24" s="734"/>
      <c r="H24" s="736"/>
      <c r="I24" s="756"/>
      <c r="J24" s="756"/>
      <c r="K24" s="736"/>
      <c r="L24" s="757"/>
      <c r="M24" s="756"/>
    </row>
    <row r="25" spans="1:13" s="738" customFormat="1" ht="13.15" customHeight="1" x14ac:dyDescent="0.2">
      <c r="A25" s="731"/>
      <c r="B25" s="732">
        <v>44</v>
      </c>
      <c r="C25" s="733">
        <v>44</v>
      </c>
      <c r="D25" s="734">
        <f t="shared" si="0"/>
        <v>1</v>
      </c>
      <c r="E25" s="735">
        <v>44</v>
      </c>
      <c r="F25" s="733">
        <v>44</v>
      </c>
      <c r="G25" s="734">
        <f t="shared" si="3"/>
        <v>1</v>
      </c>
      <c r="H25" s="736">
        <f t="shared" si="1"/>
        <v>100</v>
      </c>
      <c r="I25" s="735">
        <v>43</v>
      </c>
      <c r="J25" s="733">
        <v>43</v>
      </c>
      <c r="K25" s="736">
        <f t="shared" si="2"/>
        <v>97.727272727272734</v>
      </c>
      <c r="L25" s="737" t="s">
        <v>634</v>
      </c>
    </row>
    <row r="26" spans="1:13" s="738" customFormat="1" ht="13.15" customHeight="1" x14ac:dyDescent="0.2">
      <c r="A26" s="731"/>
      <c r="B26" s="732">
        <v>7</v>
      </c>
      <c r="C26" s="733">
        <v>7</v>
      </c>
      <c r="D26" s="734">
        <f t="shared" si="0"/>
        <v>1</v>
      </c>
      <c r="E26" s="735">
        <v>7</v>
      </c>
      <c r="F26" s="733">
        <v>7</v>
      </c>
      <c r="G26" s="734">
        <f t="shared" si="3"/>
        <v>1</v>
      </c>
      <c r="H26" s="736">
        <f t="shared" si="1"/>
        <v>100</v>
      </c>
      <c r="I26" s="735">
        <v>3</v>
      </c>
      <c r="J26" s="733">
        <v>3</v>
      </c>
      <c r="K26" s="736">
        <f t="shared" si="2"/>
        <v>42.857142857142854</v>
      </c>
      <c r="L26" s="737" t="s">
        <v>681</v>
      </c>
    </row>
    <row r="27" spans="1:13" s="738" customFormat="1" ht="13.15" customHeight="1" x14ac:dyDescent="0.2">
      <c r="A27" s="731"/>
      <c r="B27" s="732">
        <v>5</v>
      </c>
      <c r="C27" s="733">
        <v>5</v>
      </c>
      <c r="D27" s="734">
        <f t="shared" si="0"/>
        <v>1</v>
      </c>
      <c r="E27" s="735">
        <v>5</v>
      </c>
      <c r="F27" s="733">
        <v>5</v>
      </c>
      <c r="G27" s="734">
        <f t="shared" si="3"/>
        <v>1</v>
      </c>
      <c r="H27" s="736">
        <f t="shared" si="1"/>
        <v>100</v>
      </c>
      <c r="I27" s="735">
        <v>5</v>
      </c>
      <c r="J27" s="733">
        <v>5</v>
      </c>
      <c r="K27" s="736">
        <f t="shared" si="2"/>
        <v>100</v>
      </c>
      <c r="L27" s="737" t="s">
        <v>682</v>
      </c>
    </row>
    <row r="28" spans="1:13" s="738" customFormat="1" ht="13.15" customHeight="1" x14ac:dyDescent="0.2">
      <c r="A28" s="731"/>
      <c r="B28" s="732">
        <v>36</v>
      </c>
      <c r="C28" s="733">
        <v>36</v>
      </c>
      <c r="D28" s="734">
        <f t="shared" si="0"/>
        <v>1</v>
      </c>
      <c r="E28" s="735">
        <v>36</v>
      </c>
      <c r="F28" s="733">
        <v>36</v>
      </c>
      <c r="G28" s="734">
        <f t="shared" si="3"/>
        <v>1</v>
      </c>
      <c r="H28" s="736">
        <f t="shared" si="1"/>
        <v>100</v>
      </c>
      <c r="I28" s="735">
        <v>32</v>
      </c>
      <c r="J28" s="733">
        <v>32</v>
      </c>
      <c r="K28" s="736">
        <f t="shared" si="2"/>
        <v>88.888888888888886</v>
      </c>
      <c r="L28" s="737" t="s">
        <v>683</v>
      </c>
    </row>
    <row r="29" spans="1:13" s="746" customFormat="1" ht="13.15" customHeight="1" x14ac:dyDescent="0.2">
      <c r="A29" s="739"/>
      <c r="B29" s="740">
        <v>92</v>
      </c>
      <c r="C29" s="741">
        <v>92</v>
      </c>
      <c r="D29" s="742">
        <f t="shared" si="0"/>
        <v>1</v>
      </c>
      <c r="E29" s="743">
        <v>92</v>
      </c>
      <c r="F29" s="741">
        <v>92</v>
      </c>
      <c r="G29" s="742">
        <f t="shared" si="3"/>
        <v>1</v>
      </c>
      <c r="H29" s="744">
        <f t="shared" si="1"/>
        <v>100</v>
      </c>
      <c r="I29" s="743">
        <v>83</v>
      </c>
      <c r="J29" s="741">
        <v>83</v>
      </c>
      <c r="K29" s="744">
        <f t="shared" si="2"/>
        <v>90.217391304347828</v>
      </c>
      <c r="L29" s="745" t="s">
        <v>684</v>
      </c>
    </row>
    <row r="30" spans="1:13" s="738" customFormat="1" ht="13.15" customHeight="1" x14ac:dyDescent="0.2">
      <c r="A30" s="731"/>
      <c r="B30" s="732">
        <v>15</v>
      </c>
      <c r="C30" s="733">
        <v>15</v>
      </c>
      <c r="D30" s="734">
        <f t="shared" si="0"/>
        <v>1</v>
      </c>
      <c r="E30" s="735">
        <v>15</v>
      </c>
      <c r="F30" s="733">
        <v>15</v>
      </c>
      <c r="G30" s="734">
        <f t="shared" si="3"/>
        <v>1</v>
      </c>
      <c r="H30" s="736">
        <f t="shared" si="1"/>
        <v>100</v>
      </c>
      <c r="I30" s="735">
        <v>15</v>
      </c>
      <c r="J30" s="733">
        <v>15</v>
      </c>
      <c r="K30" s="736">
        <f t="shared" si="2"/>
        <v>100</v>
      </c>
      <c r="L30" s="737" t="s">
        <v>685</v>
      </c>
    </row>
    <row r="31" spans="1:13" s="746" customFormat="1" ht="13.15" customHeight="1" x14ac:dyDescent="0.2">
      <c r="A31" s="739"/>
      <c r="B31" s="740">
        <v>15</v>
      </c>
      <c r="C31" s="741">
        <v>15</v>
      </c>
      <c r="D31" s="742">
        <f t="shared" si="0"/>
        <v>1</v>
      </c>
      <c r="E31" s="743">
        <v>15</v>
      </c>
      <c r="F31" s="741">
        <v>15</v>
      </c>
      <c r="G31" s="742">
        <f t="shared" si="3"/>
        <v>1</v>
      </c>
      <c r="H31" s="744">
        <f t="shared" si="1"/>
        <v>100</v>
      </c>
      <c r="I31" s="743">
        <v>15</v>
      </c>
      <c r="J31" s="741">
        <v>15</v>
      </c>
      <c r="K31" s="744">
        <f t="shared" si="2"/>
        <v>100</v>
      </c>
      <c r="L31" s="745" t="s">
        <v>686</v>
      </c>
    </row>
    <row r="32" spans="1:13" s="738" customFormat="1" ht="13.15" customHeight="1" x14ac:dyDescent="0.2">
      <c r="A32" s="731"/>
      <c r="B32" s="732">
        <v>50</v>
      </c>
      <c r="C32" s="733">
        <v>50</v>
      </c>
      <c r="D32" s="734">
        <f t="shared" si="0"/>
        <v>1</v>
      </c>
      <c r="E32" s="735">
        <v>49</v>
      </c>
      <c r="F32" s="733">
        <v>49</v>
      </c>
      <c r="G32" s="734">
        <f t="shared" si="3"/>
        <v>1.0204081632653061</v>
      </c>
      <c r="H32" s="736">
        <f t="shared" si="1"/>
        <v>98</v>
      </c>
      <c r="I32" s="735">
        <v>46</v>
      </c>
      <c r="J32" s="733">
        <v>46</v>
      </c>
      <c r="K32" s="736">
        <f t="shared" si="2"/>
        <v>93.877551020408163</v>
      </c>
      <c r="L32" s="737" t="s">
        <v>687</v>
      </c>
    </row>
    <row r="33" spans="1:12" s="738" customFormat="1" ht="13.15" customHeight="1" x14ac:dyDescent="0.2">
      <c r="A33" s="731"/>
      <c r="B33" s="732">
        <v>26</v>
      </c>
      <c r="C33" s="733">
        <v>26</v>
      </c>
      <c r="D33" s="734">
        <f t="shared" si="0"/>
        <v>1</v>
      </c>
      <c r="E33" s="735">
        <v>25</v>
      </c>
      <c r="F33" s="733">
        <v>25</v>
      </c>
      <c r="G33" s="734">
        <f t="shared" si="3"/>
        <v>1.04</v>
      </c>
      <c r="H33" s="736">
        <f t="shared" si="1"/>
        <v>96.15384615384616</v>
      </c>
      <c r="I33" s="735">
        <v>24</v>
      </c>
      <c r="J33" s="733">
        <v>24</v>
      </c>
      <c r="K33" s="736">
        <f t="shared" si="2"/>
        <v>96</v>
      </c>
      <c r="L33" s="737" t="s">
        <v>688</v>
      </c>
    </row>
    <row r="34" spans="1:12" s="738" customFormat="1" ht="13.15" customHeight="1" x14ac:dyDescent="0.2">
      <c r="A34" s="731"/>
      <c r="B34" s="732">
        <v>219</v>
      </c>
      <c r="C34" s="733">
        <v>212</v>
      </c>
      <c r="D34" s="734">
        <f t="shared" si="0"/>
        <v>1.0330188679245282</v>
      </c>
      <c r="E34" s="735">
        <v>209</v>
      </c>
      <c r="F34" s="733">
        <v>203</v>
      </c>
      <c r="G34" s="734">
        <f t="shared" si="3"/>
        <v>1.0478468899521531</v>
      </c>
      <c r="H34" s="736">
        <f t="shared" si="1"/>
        <v>95.754716981132077</v>
      </c>
      <c r="I34" s="735">
        <v>192</v>
      </c>
      <c r="J34" s="733">
        <v>192</v>
      </c>
      <c r="K34" s="736">
        <f t="shared" si="2"/>
        <v>94.581280788177338</v>
      </c>
      <c r="L34" s="737" t="s">
        <v>689</v>
      </c>
    </row>
    <row r="35" spans="1:12" s="738" customFormat="1" ht="13.15" customHeight="1" x14ac:dyDescent="0.2">
      <c r="A35" s="731"/>
      <c r="B35" s="732">
        <v>65</v>
      </c>
      <c r="C35" s="733">
        <v>65</v>
      </c>
      <c r="D35" s="734">
        <f t="shared" si="0"/>
        <v>1</v>
      </c>
      <c r="E35" s="735">
        <v>62</v>
      </c>
      <c r="F35" s="733">
        <v>62</v>
      </c>
      <c r="G35" s="734">
        <f t="shared" si="3"/>
        <v>1.0483870967741935</v>
      </c>
      <c r="H35" s="736">
        <f t="shared" si="1"/>
        <v>95.384615384615387</v>
      </c>
      <c r="I35" s="735">
        <v>62</v>
      </c>
      <c r="J35" s="733">
        <v>62</v>
      </c>
      <c r="K35" s="736">
        <f t="shared" si="2"/>
        <v>100</v>
      </c>
      <c r="L35" s="737" t="s">
        <v>690</v>
      </c>
    </row>
    <row r="36" spans="1:12" s="738" customFormat="1" ht="13.15" customHeight="1" x14ac:dyDescent="0.2">
      <c r="A36" s="731"/>
      <c r="B36" s="732">
        <v>6</v>
      </c>
      <c r="C36" s="733">
        <v>6</v>
      </c>
      <c r="D36" s="734">
        <f t="shared" si="0"/>
        <v>1</v>
      </c>
      <c r="E36" s="735">
        <v>6</v>
      </c>
      <c r="F36" s="733">
        <v>6</v>
      </c>
      <c r="G36" s="734">
        <f t="shared" si="3"/>
        <v>1</v>
      </c>
      <c r="H36" s="736">
        <f t="shared" si="1"/>
        <v>100</v>
      </c>
      <c r="I36" s="735">
        <v>5</v>
      </c>
      <c r="J36" s="733">
        <v>5</v>
      </c>
      <c r="K36" s="736">
        <f t="shared" si="2"/>
        <v>83.333333333333329</v>
      </c>
      <c r="L36" s="737" t="s">
        <v>691</v>
      </c>
    </row>
    <row r="37" spans="1:12" s="738" customFormat="1" ht="13.15" customHeight="1" x14ac:dyDescent="0.2">
      <c r="A37" s="731"/>
      <c r="B37" s="732">
        <v>12</v>
      </c>
      <c r="C37" s="733">
        <v>12</v>
      </c>
      <c r="D37" s="734">
        <f t="shared" si="0"/>
        <v>1</v>
      </c>
      <c r="E37" s="735">
        <v>12</v>
      </c>
      <c r="F37" s="733">
        <v>12</v>
      </c>
      <c r="G37" s="734">
        <f t="shared" si="3"/>
        <v>1</v>
      </c>
      <c r="H37" s="736">
        <f t="shared" si="1"/>
        <v>100</v>
      </c>
      <c r="I37" s="735">
        <v>12</v>
      </c>
      <c r="J37" s="733">
        <v>12</v>
      </c>
      <c r="K37" s="736">
        <f t="shared" si="2"/>
        <v>100</v>
      </c>
      <c r="L37" s="737" t="s">
        <v>692</v>
      </c>
    </row>
    <row r="38" spans="1:12" s="738" customFormat="1" ht="13.15" customHeight="1" x14ac:dyDescent="0.2">
      <c r="A38" s="731"/>
      <c r="B38" s="732">
        <v>3</v>
      </c>
      <c r="C38" s="733">
        <v>3</v>
      </c>
      <c r="D38" s="734">
        <f t="shared" si="0"/>
        <v>1</v>
      </c>
      <c r="E38" s="735">
        <v>2</v>
      </c>
      <c r="F38" s="733">
        <v>2</v>
      </c>
      <c r="G38" s="734">
        <f t="shared" si="3"/>
        <v>1.5</v>
      </c>
      <c r="H38" s="736">
        <f t="shared" si="1"/>
        <v>66.666666666666671</v>
      </c>
      <c r="I38" s="735">
        <v>2</v>
      </c>
      <c r="J38" s="733">
        <v>2</v>
      </c>
      <c r="K38" s="736">
        <f t="shared" si="2"/>
        <v>100</v>
      </c>
      <c r="L38" s="737" t="s">
        <v>693</v>
      </c>
    </row>
    <row r="39" spans="1:12" s="738" customFormat="1" ht="13.15" customHeight="1" x14ac:dyDescent="0.2">
      <c r="A39" s="731"/>
      <c r="B39" s="732">
        <v>21</v>
      </c>
      <c r="C39" s="733">
        <v>21</v>
      </c>
      <c r="D39" s="734">
        <f t="shared" si="0"/>
        <v>1</v>
      </c>
      <c r="E39" s="735">
        <v>21</v>
      </c>
      <c r="F39" s="733">
        <v>21</v>
      </c>
      <c r="G39" s="734">
        <f t="shared" si="3"/>
        <v>1</v>
      </c>
      <c r="H39" s="736">
        <f t="shared" si="1"/>
        <v>100</v>
      </c>
      <c r="I39" s="735">
        <v>21</v>
      </c>
      <c r="J39" s="733">
        <v>21</v>
      </c>
      <c r="K39" s="736">
        <f t="shared" si="2"/>
        <v>100</v>
      </c>
      <c r="L39" s="737" t="s">
        <v>694</v>
      </c>
    </row>
    <row r="40" spans="1:12" s="738" customFormat="1" ht="13.15" customHeight="1" x14ac:dyDescent="0.2">
      <c r="A40" s="731"/>
      <c r="B40" s="732">
        <v>110</v>
      </c>
      <c r="C40" s="733">
        <v>109</v>
      </c>
      <c r="D40" s="734">
        <f t="shared" si="0"/>
        <v>1.0091743119266054</v>
      </c>
      <c r="E40" s="735">
        <v>106</v>
      </c>
      <c r="F40" s="733">
        <v>105</v>
      </c>
      <c r="G40" s="734">
        <f t="shared" si="3"/>
        <v>1.0377358490566038</v>
      </c>
      <c r="H40" s="736">
        <f t="shared" si="1"/>
        <v>96.330275229357795</v>
      </c>
      <c r="I40" s="735">
        <v>99</v>
      </c>
      <c r="J40" s="733">
        <v>99</v>
      </c>
      <c r="K40" s="736">
        <f t="shared" si="2"/>
        <v>94.285714285714292</v>
      </c>
      <c r="L40" s="737" t="s">
        <v>633</v>
      </c>
    </row>
    <row r="41" spans="1:12" s="738" customFormat="1" ht="13.15" customHeight="1" x14ac:dyDescent="0.2">
      <c r="A41" s="731"/>
      <c r="B41" s="732">
        <v>83</v>
      </c>
      <c r="C41" s="733">
        <v>77</v>
      </c>
      <c r="D41" s="734">
        <f t="shared" si="0"/>
        <v>1.0779220779220779</v>
      </c>
      <c r="E41" s="735">
        <v>68</v>
      </c>
      <c r="F41" s="733">
        <v>63</v>
      </c>
      <c r="G41" s="734">
        <f t="shared" si="3"/>
        <v>1.2205882352941178</v>
      </c>
      <c r="H41" s="736">
        <f t="shared" si="1"/>
        <v>81.818181818181813</v>
      </c>
      <c r="I41" s="735">
        <v>44</v>
      </c>
      <c r="J41" s="733">
        <v>44</v>
      </c>
      <c r="K41" s="736">
        <f t="shared" si="2"/>
        <v>69.841269841269835</v>
      </c>
      <c r="L41" s="737" t="s">
        <v>695</v>
      </c>
    </row>
    <row r="42" spans="1:12" s="746" customFormat="1" ht="13.15" customHeight="1" x14ac:dyDescent="0.2">
      <c r="A42" s="739"/>
      <c r="B42" s="740">
        <v>595</v>
      </c>
      <c r="C42" s="741">
        <v>568</v>
      </c>
      <c r="D42" s="742">
        <f t="shared" si="0"/>
        <v>1.0475352112676057</v>
      </c>
      <c r="E42" s="743">
        <v>560</v>
      </c>
      <c r="F42" s="741">
        <v>538</v>
      </c>
      <c r="G42" s="742">
        <f t="shared" si="3"/>
        <v>1.0625</v>
      </c>
      <c r="H42" s="744">
        <f t="shared" si="1"/>
        <v>94.718309859154928</v>
      </c>
      <c r="I42" s="743">
        <v>507</v>
      </c>
      <c r="J42" s="741">
        <v>506</v>
      </c>
      <c r="K42" s="744">
        <f t="shared" si="2"/>
        <v>94.05204460966543</v>
      </c>
      <c r="L42" s="745" t="s">
        <v>696</v>
      </c>
    </row>
    <row r="43" spans="1:12" s="738" customFormat="1" ht="13.15" customHeight="1" x14ac:dyDescent="0.2">
      <c r="A43" s="731"/>
      <c r="B43" s="732">
        <v>17</v>
      </c>
      <c r="C43" s="733">
        <v>17</v>
      </c>
      <c r="D43" s="734">
        <f t="shared" si="0"/>
        <v>1</v>
      </c>
      <c r="E43" s="735">
        <v>8</v>
      </c>
      <c r="F43" s="733">
        <v>8</v>
      </c>
      <c r="G43" s="734">
        <f t="shared" si="3"/>
        <v>2.125</v>
      </c>
      <c r="H43" s="736">
        <f t="shared" si="1"/>
        <v>47.058823529411768</v>
      </c>
      <c r="I43" s="735">
        <v>7</v>
      </c>
      <c r="J43" s="733">
        <v>7</v>
      </c>
      <c r="K43" s="736">
        <f t="shared" si="2"/>
        <v>87.5</v>
      </c>
      <c r="L43" s="737" t="s">
        <v>697</v>
      </c>
    </row>
    <row r="44" spans="1:12" s="738" customFormat="1" ht="13.15" customHeight="1" x14ac:dyDescent="0.2">
      <c r="A44" s="731"/>
      <c r="B44" s="732">
        <v>329</v>
      </c>
      <c r="C44" s="733">
        <v>312</v>
      </c>
      <c r="D44" s="734">
        <f t="shared" si="0"/>
        <v>1.0544871794871795</v>
      </c>
      <c r="E44" s="735">
        <v>285</v>
      </c>
      <c r="F44" s="733">
        <v>278</v>
      </c>
      <c r="G44" s="734">
        <f t="shared" si="3"/>
        <v>1.1543859649122807</v>
      </c>
      <c r="H44" s="736">
        <f t="shared" si="1"/>
        <v>89.102564102564102</v>
      </c>
      <c r="I44" s="735">
        <v>263</v>
      </c>
      <c r="J44" s="733">
        <v>263</v>
      </c>
      <c r="K44" s="736">
        <f t="shared" si="2"/>
        <v>94.60431654676259</v>
      </c>
      <c r="L44" s="737" t="s">
        <v>619</v>
      </c>
    </row>
    <row r="45" spans="1:12" s="738" customFormat="1" ht="13.15" customHeight="1" x14ac:dyDescent="0.2">
      <c r="A45" s="731"/>
      <c r="B45" s="732">
        <v>436</v>
      </c>
      <c r="C45" s="733">
        <v>421</v>
      </c>
      <c r="D45" s="734">
        <f t="shared" si="0"/>
        <v>1.0356294536817101</v>
      </c>
      <c r="E45" s="735">
        <v>348</v>
      </c>
      <c r="F45" s="733">
        <v>344</v>
      </c>
      <c r="G45" s="734">
        <f t="shared" si="3"/>
        <v>1.2528735632183907</v>
      </c>
      <c r="H45" s="736">
        <f t="shared" si="1"/>
        <v>81.710213776722085</v>
      </c>
      <c r="I45" s="735">
        <v>313</v>
      </c>
      <c r="J45" s="733">
        <v>313</v>
      </c>
      <c r="K45" s="736">
        <f t="shared" si="2"/>
        <v>90.988372093023258</v>
      </c>
      <c r="L45" s="737" t="s">
        <v>698</v>
      </c>
    </row>
    <row r="46" spans="1:12" s="738" customFormat="1" ht="13.15" customHeight="1" x14ac:dyDescent="0.2">
      <c r="A46" s="731"/>
      <c r="B46" s="732">
        <v>68</v>
      </c>
      <c r="C46" s="733">
        <v>68</v>
      </c>
      <c r="D46" s="734">
        <f t="shared" si="0"/>
        <v>1</v>
      </c>
      <c r="E46" s="735">
        <v>60</v>
      </c>
      <c r="F46" s="733">
        <v>60</v>
      </c>
      <c r="G46" s="734">
        <f t="shared" si="3"/>
        <v>1.1333333333333333</v>
      </c>
      <c r="H46" s="736">
        <f t="shared" si="1"/>
        <v>88.235294117647058</v>
      </c>
      <c r="I46" s="735">
        <v>56</v>
      </c>
      <c r="J46" s="733">
        <v>56</v>
      </c>
      <c r="K46" s="736">
        <f t="shared" si="2"/>
        <v>93.333333333333329</v>
      </c>
      <c r="L46" s="737" t="s">
        <v>699</v>
      </c>
    </row>
    <row r="47" spans="1:12" s="738" customFormat="1" ht="13.15" customHeight="1" x14ac:dyDescent="0.2">
      <c r="A47" s="731"/>
      <c r="B47" s="732">
        <v>243</v>
      </c>
      <c r="C47" s="733">
        <v>240</v>
      </c>
      <c r="D47" s="734">
        <f t="shared" si="0"/>
        <v>1.0125</v>
      </c>
      <c r="E47" s="735">
        <v>215</v>
      </c>
      <c r="F47" s="733">
        <v>215</v>
      </c>
      <c r="G47" s="734">
        <f t="shared" si="3"/>
        <v>1.1302325581395349</v>
      </c>
      <c r="H47" s="736">
        <f t="shared" si="1"/>
        <v>89.583333333333329</v>
      </c>
      <c r="I47" s="735">
        <v>207</v>
      </c>
      <c r="J47" s="733">
        <v>207</v>
      </c>
      <c r="K47" s="736">
        <f t="shared" si="2"/>
        <v>96.279069767441854</v>
      </c>
      <c r="L47" s="737" t="s">
        <v>700</v>
      </c>
    </row>
    <row r="48" spans="1:12" s="746" customFormat="1" ht="13.15" customHeight="1" x14ac:dyDescent="0.2">
      <c r="A48" s="739"/>
      <c r="B48" s="740">
        <v>1093</v>
      </c>
      <c r="C48" s="741">
        <v>997</v>
      </c>
      <c r="D48" s="742">
        <f t="shared" si="0"/>
        <v>1.0962888665997994</v>
      </c>
      <c r="E48" s="743">
        <v>916</v>
      </c>
      <c r="F48" s="741">
        <v>893</v>
      </c>
      <c r="G48" s="742">
        <f t="shared" si="3"/>
        <v>1.1932314410480349</v>
      </c>
      <c r="H48" s="744">
        <f t="shared" si="1"/>
        <v>89.568706118355067</v>
      </c>
      <c r="I48" s="743">
        <v>846</v>
      </c>
      <c r="J48" s="741">
        <v>844</v>
      </c>
      <c r="K48" s="744">
        <f t="shared" si="2"/>
        <v>94.512877939529673</v>
      </c>
      <c r="L48" s="745" t="s">
        <v>701</v>
      </c>
    </row>
    <row r="49" spans="1:12" s="738" customFormat="1" ht="13.15" customHeight="1" x14ac:dyDescent="0.2">
      <c r="A49" s="731"/>
      <c r="B49" s="732">
        <v>32</v>
      </c>
      <c r="C49" s="733">
        <v>32</v>
      </c>
      <c r="D49" s="734">
        <f t="shared" si="0"/>
        <v>1</v>
      </c>
      <c r="E49" s="735">
        <v>27</v>
      </c>
      <c r="F49" s="733">
        <v>27</v>
      </c>
      <c r="G49" s="734">
        <f t="shared" si="3"/>
        <v>1.1851851851851851</v>
      </c>
      <c r="H49" s="736">
        <f t="shared" si="1"/>
        <v>84.375</v>
      </c>
      <c r="I49" s="735">
        <v>27</v>
      </c>
      <c r="J49" s="733">
        <v>27</v>
      </c>
      <c r="K49" s="736">
        <f t="shared" si="2"/>
        <v>100</v>
      </c>
      <c r="L49" s="737" t="s">
        <v>702</v>
      </c>
    </row>
    <row r="50" spans="1:12" s="738" customFormat="1" ht="13.15" customHeight="1" x14ac:dyDescent="0.2">
      <c r="A50" s="731"/>
      <c r="B50" s="732">
        <v>119</v>
      </c>
      <c r="C50" s="733">
        <v>119</v>
      </c>
      <c r="D50" s="734">
        <f t="shared" si="0"/>
        <v>1</v>
      </c>
      <c r="E50" s="735">
        <v>113</v>
      </c>
      <c r="F50" s="733">
        <v>113</v>
      </c>
      <c r="G50" s="734">
        <f t="shared" si="3"/>
        <v>1.0530973451327434</v>
      </c>
      <c r="H50" s="736">
        <f t="shared" si="1"/>
        <v>94.957983193277315</v>
      </c>
      <c r="I50" s="735">
        <v>105</v>
      </c>
      <c r="J50" s="733">
        <v>105</v>
      </c>
      <c r="K50" s="736">
        <f t="shared" si="2"/>
        <v>92.920353982300881</v>
      </c>
      <c r="L50" s="737" t="s">
        <v>703</v>
      </c>
    </row>
    <row r="51" spans="1:12" s="738" customFormat="1" ht="13.15" customHeight="1" x14ac:dyDescent="0.2">
      <c r="A51" s="731"/>
      <c r="B51" s="732">
        <v>123</v>
      </c>
      <c r="C51" s="733">
        <v>114</v>
      </c>
      <c r="D51" s="734">
        <f t="shared" si="0"/>
        <v>1.0789473684210527</v>
      </c>
      <c r="E51" s="735">
        <v>100</v>
      </c>
      <c r="F51" s="733">
        <v>98</v>
      </c>
      <c r="G51" s="734">
        <f t="shared" si="3"/>
        <v>1.23</v>
      </c>
      <c r="H51" s="736">
        <f t="shared" si="1"/>
        <v>85.964912280701753</v>
      </c>
      <c r="I51" s="735">
        <v>82</v>
      </c>
      <c r="J51" s="733">
        <v>82</v>
      </c>
      <c r="K51" s="736">
        <f t="shared" si="2"/>
        <v>83.673469387755105</v>
      </c>
      <c r="L51" s="737" t="s">
        <v>704</v>
      </c>
    </row>
    <row r="52" spans="1:12" s="738" customFormat="1" ht="13.15" customHeight="1" x14ac:dyDescent="0.2">
      <c r="A52" s="731"/>
      <c r="B52" s="732">
        <v>117</v>
      </c>
      <c r="C52" s="733">
        <v>114</v>
      </c>
      <c r="D52" s="734">
        <f t="shared" si="0"/>
        <v>1.0263157894736843</v>
      </c>
      <c r="E52" s="735">
        <v>106</v>
      </c>
      <c r="F52" s="733">
        <v>103</v>
      </c>
      <c r="G52" s="734">
        <f t="shared" si="3"/>
        <v>1.1037735849056605</v>
      </c>
      <c r="H52" s="736">
        <f t="shared" si="1"/>
        <v>90.350877192982452</v>
      </c>
      <c r="I52" s="735">
        <v>96</v>
      </c>
      <c r="J52" s="733">
        <v>95</v>
      </c>
      <c r="K52" s="736">
        <f t="shared" si="2"/>
        <v>92.233009708737868</v>
      </c>
      <c r="L52" s="737" t="s">
        <v>705</v>
      </c>
    </row>
    <row r="53" spans="1:12" s="738" customFormat="1" ht="13.15" customHeight="1" x14ac:dyDescent="0.2">
      <c r="A53" s="731"/>
      <c r="B53" s="732">
        <v>44</v>
      </c>
      <c r="C53" s="733">
        <v>44</v>
      </c>
      <c r="D53" s="734">
        <f t="shared" si="0"/>
        <v>1</v>
      </c>
      <c r="E53" s="735">
        <v>39</v>
      </c>
      <c r="F53" s="733">
        <v>39</v>
      </c>
      <c r="G53" s="734">
        <f t="shared" si="3"/>
        <v>1.1282051282051282</v>
      </c>
      <c r="H53" s="736">
        <f t="shared" si="1"/>
        <v>88.63636363636364</v>
      </c>
      <c r="I53" s="735">
        <v>29</v>
      </c>
      <c r="J53" s="733">
        <v>29</v>
      </c>
      <c r="K53" s="736">
        <f t="shared" si="2"/>
        <v>74.358974358974365</v>
      </c>
      <c r="L53" s="737" t="s">
        <v>620</v>
      </c>
    </row>
    <row r="54" spans="1:12" s="738" customFormat="1" ht="13.15" customHeight="1" x14ac:dyDescent="0.2">
      <c r="A54" s="731"/>
      <c r="B54" s="732">
        <v>50</v>
      </c>
      <c r="C54" s="733">
        <v>50</v>
      </c>
      <c r="D54" s="734">
        <f t="shared" si="0"/>
        <v>1</v>
      </c>
      <c r="E54" s="735">
        <v>48</v>
      </c>
      <c r="F54" s="733">
        <v>48</v>
      </c>
      <c r="G54" s="734">
        <f t="shared" si="3"/>
        <v>1.0416666666666667</v>
      </c>
      <c r="H54" s="736">
        <f t="shared" si="1"/>
        <v>96</v>
      </c>
      <c r="I54" s="735">
        <v>38</v>
      </c>
      <c r="J54" s="733">
        <v>38</v>
      </c>
      <c r="K54" s="736">
        <f t="shared" si="2"/>
        <v>79.166666666666671</v>
      </c>
      <c r="L54" s="737" t="s">
        <v>706</v>
      </c>
    </row>
    <row r="55" spans="1:12" s="738" customFormat="1" ht="13.15" customHeight="1" x14ac:dyDescent="0.2">
      <c r="A55" s="731"/>
      <c r="B55" s="732">
        <v>196</v>
      </c>
      <c r="C55" s="733">
        <v>178</v>
      </c>
      <c r="D55" s="734">
        <f t="shared" si="0"/>
        <v>1.101123595505618</v>
      </c>
      <c r="E55" s="735">
        <v>171</v>
      </c>
      <c r="F55" s="733">
        <v>161</v>
      </c>
      <c r="G55" s="734">
        <f t="shared" si="3"/>
        <v>1.1461988304093567</v>
      </c>
      <c r="H55" s="736">
        <f t="shared" si="1"/>
        <v>90.449438202247194</v>
      </c>
      <c r="I55" s="735">
        <v>158</v>
      </c>
      <c r="J55" s="733">
        <v>155</v>
      </c>
      <c r="K55" s="736">
        <f t="shared" si="2"/>
        <v>96.273291925465841</v>
      </c>
      <c r="L55" s="737" t="s">
        <v>628</v>
      </c>
    </row>
    <row r="56" spans="1:12" s="746" customFormat="1" ht="13.15" customHeight="1" x14ac:dyDescent="0.2">
      <c r="A56" s="739"/>
      <c r="B56" s="740">
        <v>681</v>
      </c>
      <c r="C56" s="741">
        <v>637</v>
      </c>
      <c r="D56" s="742">
        <f t="shared" si="0"/>
        <v>1.0690737833594977</v>
      </c>
      <c r="E56" s="743">
        <v>604</v>
      </c>
      <c r="F56" s="741">
        <v>577</v>
      </c>
      <c r="G56" s="742">
        <f t="shared" si="3"/>
        <v>1.1274834437086092</v>
      </c>
      <c r="H56" s="744">
        <f t="shared" si="1"/>
        <v>90.580847723704863</v>
      </c>
      <c r="I56" s="743">
        <v>535</v>
      </c>
      <c r="J56" s="741">
        <v>531</v>
      </c>
      <c r="K56" s="744">
        <f t="shared" si="2"/>
        <v>92.027729636048534</v>
      </c>
      <c r="L56" s="745" t="s">
        <v>707</v>
      </c>
    </row>
    <row r="57" spans="1:12" s="738" customFormat="1" ht="13.15" customHeight="1" x14ac:dyDescent="0.2">
      <c r="A57" s="731"/>
      <c r="B57" s="732">
        <v>20</v>
      </c>
      <c r="C57" s="733">
        <v>17</v>
      </c>
      <c r="D57" s="734">
        <f t="shared" si="0"/>
        <v>1.1764705882352942</v>
      </c>
      <c r="E57" s="735">
        <v>20</v>
      </c>
      <c r="F57" s="733">
        <v>17</v>
      </c>
      <c r="G57" s="734">
        <f t="shared" si="3"/>
        <v>1</v>
      </c>
      <c r="H57" s="736">
        <f t="shared" si="1"/>
        <v>100</v>
      </c>
      <c r="I57" s="735">
        <v>13</v>
      </c>
      <c r="J57" s="733">
        <v>13</v>
      </c>
      <c r="K57" s="736">
        <f t="shared" si="2"/>
        <v>76.470588235294116</v>
      </c>
      <c r="L57" s="737" t="s">
        <v>708</v>
      </c>
    </row>
    <row r="58" spans="1:12" s="738" customFormat="1" ht="13.15" customHeight="1" x14ac:dyDescent="0.2">
      <c r="A58" s="731"/>
      <c r="B58" s="732">
        <v>14</v>
      </c>
      <c r="C58" s="733">
        <v>14</v>
      </c>
      <c r="D58" s="734">
        <f t="shared" si="0"/>
        <v>1</v>
      </c>
      <c r="E58" s="735">
        <v>14</v>
      </c>
      <c r="F58" s="733">
        <v>14</v>
      </c>
      <c r="G58" s="734">
        <f t="shared" si="3"/>
        <v>1</v>
      </c>
      <c r="H58" s="736">
        <f t="shared" si="1"/>
        <v>100</v>
      </c>
      <c r="I58" s="735">
        <v>11</v>
      </c>
      <c r="J58" s="733">
        <v>11</v>
      </c>
      <c r="K58" s="736">
        <f t="shared" si="2"/>
        <v>78.571428571428569</v>
      </c>
      <c r="L58" s="737" t="s">
        <v>709</v>
      </c>
    </row>
    <row r="59" spans="1:12" s="746" customFormat="1" ht="13.15" customHeight="1" x14ac:dyDescent="0.2">
      <c r="A59" s="739"/>
      <c r="B59" s="740">
        <v>34</v>
      </c>
      <c r="C59" s="741">
        <v>30</v>
      </c>
      <c r="D59" s="742">
        <f t="shared" si="0"/>
        <v>1.1333333333333333</v>
      </c>
      <c r="E59" s="743">
        <v>34</v>
      </c>
      <c r="F59" s="741">
        <v>30</v>
      </c>
      <c r="G59" s="742">
        <f t="shared" si="3"/>
        <v>1</v>
      </c>
      <c r="H59" s="744">
        <f t="shared" si="1"/>
        <v>100</v>
      </c>
      <c r="I59" s="743">
        <v>24</v>
      </c>
      <c r="J59" s="741">
        <v>24</v>
      </c>
      <c r="K59" s="744">
        <f t="shared" si="2"/>
        <v>80</v>
      </c>
      <c r="L59" s="745" t="s">
        <v>710</v>
      </c>
    </row>
    <row r="60" spans="1:12" s="738" customFormat="1" ht="13.15" customHeight="1" x14ac:dyDescent="0.2">
      <c r="A60" s="731"/>
      <c r="B60" s="732">
        <v>83</v>
      </c>
      <c r="C60" s="733">
        <v>79</v>
      </c>
      <c r="D60" s="734">
        <f t="shared" si="0"/>
        <v>1.0506329113924051</v>
      </c>
      <c r="E60" s="735">
        <v>78</v>
      </c>
      <c r="F60" s="733">
        <v>76</v>
      </c>
      <c r="G60" s="734">
        <f t="shared" si="3"/>
        <v>1.0641025641025641</v>
      </c>
      <c r="H60" s="736">
        <f t="shared" si="1"/>
        <v>96.202531645569621</v>
      </c>
      <c r="I60" s="735">
        <v>48</v>
      </c>
      <c r="J60" s="733">
        <v>48</v>
      </c>
      <c r="K60" s="736">
        <f t="shared" si="2"/>
        <v>63.157894736842103</v>
      </c>
      <c r="L60" s="737" t="s">
        <v>625</v>
      </c>
    </row>
    <row r="61" spans="1:12" s="738" customFormat="1" ht="13.15" customHeight="1" x14ac:dyDescent="0.2">
      <c r="A61" s="731"/>
      <c r="B61" s="732">
        <v>23</v>
      </c>
      <c r="C61" s="733">
        <v>23</v>
      </c>
      <c r="D61" s="734">
        <f t="shared" si="0"/>
        <v>1</v>
      </c>
      <c r="E61" s="735">
        <v>23</v>
      </c>
      <c r="F61" s="733">
        <v>23</v>
      </c>
      <c r="G61" s="734">
        <f t="shared" si="3"/>
        <v>1</v>
      </c>
      <c r="H61" s="736">
        <f t="shared" si="1"/>
        <v>100</v>
      </c>
      <c r="I61" s="735">
        <v>19</v>
      </c>
      <c r="J61" s="733">
        <v>19</v>
      </c>
      <c r="K61" s="736">
        <f t="shared" si="2"/>
        <v>82.608695652173907</v>
      </c>
      <c r="L61" s="737" t="s">
        <v>643</v>
      </c>
    </row>
    <row r="62" spans="1:12" s="746" customFormat="1" ht="13.15" customHeight="1" x14ac:dyDescent="0.2">
      <c r="A62" s="739"/>
      <c r="B62" s="740">
        <v>106</v>
      </c>
      <c r="C62" s="741">
        <v>102</v>
      </c>
      <c r="D62" s="742">
        <f t="shared" si="0"/>
        <v>1.0392156862745099</v>
      </c>
      <c r="E62" s="743">
        <v>101</v>
      </c>
      <c r="F62" s="741">
        <v>99</v>
      </c>
      <c r="G62" s="742">
        <f t="shared" si="3"/>
        <v>1.0495049504950495</v>
      </c>
      <c r="H62" s="744">
        <f t="shared" si="1"/>
        <v>97.058823529411768</v>
      </c>
      <c r="I62" s="743">
        <v>67</v>
      </c>
      <c r="J62" s="741">
        <v>67</v>
      </c>
      <c r="K62" s="744">
        <f t="shared" si="2"/>
        <v>67.676767676767682</v>
      </c>
      <c r="L62" s="745" t="s">
        <v>711</v>
      </c>
    </row>
    <row r="63" spans="1:12" s="738" customFormat="1" ht="13.15" customHeight="1" x14ac:dyDescent="0.2">
      <c r="A63" s="731"/>
      <c r="B63" s="732">
        <v>16</v>
      </c>
      <c r="C63" s="733">
        <v>16</v>
      </c>
      <c r="D63" s="734">
        <f t="shared" si="0"/>
        <v>1</v>
      </c>
      <c r="E63" s="735">
        <v>15</v>
      </c>
      <c r="F63" s="733">
        <v>15</v>
      </c>
      <c r="G63" s="734">
        <f t="shared" si="3"/>
        <v>1.0666666666666667</v>
      </c>
      <c r="H63" s="736">
        <f t="shared" si="1"/>
        <v>93.75</v>
      </c>
      <c r="I63" s="735">
        <v>14</v>
      </c>
      <c r="J63" s="733">
        <v>14</v>
      </c>
      <c r="K63" s="736">
        <f t="shared" si="2"/>
        <v>93.333333333333329</v>
      </c>
      <c r="L63" s="737" t="s">
        <v>627</v>
      </c>
    </row>
    <row r="64" spans="1:12" s="738" customFormat="1" ht="13.15" customHeight="1" x14ac:dyDescent="0.2">
      <c r="A64" s="731"/>
      <c r="B64" s="732">
        <v>23</v>
      </c>
      <c r="C64" s="733">
        <v>23</v>
      </c>
      <c r="D64" s="734">
        <f t="shared" si="0"/>
        <v>1</v>
      </c>
      <c r="E64" s="735">
        <v>23</v>
      </c>
      <c r="F64" s="733">
        <v>23</v>
      </c>
      <c r="G64" s="734">
        <f t="shared" si="3"/>
        <v>1</v>
      </c>
      <c r="H64" s="736">
        <f t="shared" si="1"/>
        <v>100</v>
      </c>
      <c r="I64" s="735">
        <v>22</v>
      </c>
      <c r="J64" s="733">
        <v>22</v>
      </c>
      <c r="K64" s="736">
        <f t="shared" si="2"/>
        <v>95.652173913043484</v>
      </c>
      <c r="L64" s="737" t="s">
        <v>712</v>
      </c>
    </row>
    <row r="65" spans="1:12" s="746" customFormat="1" ht="13.15" customHeight="1" x14ac:dyDescent="0.2">
      <c r="A65" s="739"/>
      <c r="B65" s="740">
        <v>39</v>
      </c>
      <c r="C65" s="741">
        <v>39</v>
      </c>
      <c r="D65" s="742">
        <f t="shared" si="0"/>
        <v>1</v>
      </c>
      <c r="E65" s="743">
        <v>38</v>
      </c>
      <c r="F65" s="741">
        <v>38</v>
      </c>
      <c r="G65" s="742">
        <f t="shared" si="3"/>
        <v>1.0263157894736843</v>
      </c>
      <c r="H65" s="744">
        <f t="shared" si="1"/>
        <v>97.435897435897431</v>
      </c>
      <c r="I65" s="743">
        <v>36</v>
      </c>
      <c r="J65" s="741">
        <v>36</v>
      </c>
      <c r="K65" s="744">
        <f t="shared" si="2"/>
        <v>94.736842105263165</v>
      </c>
      <c r="L65" s="745" t="s">
        <v>713</v>
      </c>
    </row>
    <row r="66" spans="1:12" s="738" customFormat="1" ht="13.15" customHeight="1" x14ac:dyDescent="0.2">
      <c r="A66" s="731"/>
      <c r="B66" s="732">
        <v>166</v>
      </c>
      <c r="C66" s="733">
        <v>166</v>
      </c>
      <c r="D66" s="734">
        <f t="shared" si="0"/>
        <v>1</v>
      </c>
      <c r="E66" s="735">
        <v>150</v>
      </c>
      <c r="F66" s="733">
        <v>150</v>
      </c>
      <c r="G66" s="734">
        <f t="shared" si="3"/>
        <v>1.1066666666666667</v>
      </c>
      <c r="H66" s="736">
        <f t="shared" si="1"/>
        <v>90.361445783132524</v>
      </c>
      <c r="I66" s="735">
        <v>145</v>
      </c>
      <c r="J66" s="733">
        <v>145</v>
      </c>
      <c r="K66" s="736">
        <f t="shared" si="2"/>
        <v>96.666666666666671</v>
      </c>
      <c r="L66" s="737" t="s">
        <v>624</v>
      </c>
    </row>
    <row r="67" spans="1:12" s="738" customFormat="1" ht="13.15" customHeight="1" x14ac:dyDescent="0.2">
      <c r="A67" s="731"/>
      <c r="B67" s="732">
        <v>15</v>
      </c>
      <c r="C67" s="733">
        <v>15</v>
      </c>
      <c r="D67" s="734">
        <f t="shared" si="0"/>
        <v>1</v>
      </c>
      <c r="E67" s="735">
        <v>15</v>
      </c>
      <c r="F67" s="733">
        <v>15</v>
      </c>
      <c r="G67" s="734">
        <f t="shared" si="3"/>
        <v>1</v>
      </c>
      <c r="H67" s="736">
        <f t="shared" si="1"/>
        <v>100</v>
      </c>
      <c r="I67" s="735">
        <v>14</v>
      </c>
      <c r="J67" s="733">
        <v>14</v>
      </c>
      <c r="K67" s="736">
        <f t="shared" si="2"/>
        <v>93.333333333333329</v>
      </c>
      <c r="L67" s="737" t="s">
        <v>631</v>
      </c>
    </row>
    <row r="68" spans="1:12" s="746" customFormat="1" ht="13.15" customHeight="1" x14ac:dyDescent="0.2">
      <c r="A68" s="739"/>
      <c r="B68" s="740">
        <v>181</v>
      </c>
      <c r="C68" s="741">
        <v>181</v>
      </c>
      <c r="D68" s="742">
        <f t="shared" si="0"/>
        <v>1</v>
      </c>
      <c r="E68" s="743">
        <v>165</v>
      </c>
      <c r="F68" s="741">
        <v>165</v>
      </c>
      <c r="G68" s="742">
        <f t="shared" si="3"/>
        <v>1.0969696969696969</v>
      </c>
      <c r="H68" s="744">
        <f t="shared" si="1"/>
        <v>91.160220994475139</v>
      </c>
      <c r="I68" s="743">
        <v>159</v>
      </c>
      <c r="J68" s="741">
        <v>159</v>
      </c>
      <c r="K68" s="744">
        <f t="shared" si="2"/>
        <v>96.36363636363636</v>
      </c>
      <c r="L68" s="745" t="s">
        <v>714</v>
      </c>
    </row>
    <row r="69" spans="1:12" s="738" customFormat="1" ht="13.15" customHeight="1" x14ac:dyDescent="0.2">
      <c r="A69" s="731"/>
      <c r="B69" s="732">
        <v>10</v>
      </c>
      <c r="C69" s="733">
        <v>10</v>
      </c>
      <c r="D69" s="734">
        <f t="shared" ref="D69:D132" si="4">B69/C69</f>
        <v>1</v>
      </c>
      <c r="E69" s="735">
        <v>8</v>
      </c>
      <c r="F69" s="733">
        <v>8</v>
      </c>
      <c r="G69" s="734">
        <f t="shared" si="3"/>
        <v>1.25</v>
      </c>
      <c r="H69" s="736">
        <f t="shared" ref="H69:H86" si="5">F69*100/C69</f>
        <v>80</v>
      </c>
      <c r="I69" s="735">
        <v>8</v>
      </c>
      <c r="J69" s="733">
        <v>8</v>
      </c>
      <c r="K69" s="736">
        <f t="shared" ref="K69:K132" si="6">J69*100/F69</f>
        <v>100</v>
      </c>
      <c r="L69" s="737" t="s">
        <v>715</v>
      </c>
    </row>
    <row r="70" spans="1:12" s="738" customFormat="1" ht="13.15" customHeight="1" x14ac:dyDescent="0.2">
      <c r="A70" s="731"/>
      <c r="B70" s="732">
        <v>253</v>
      </c>
      <c r="C70" s="733">
        <v>233</v>
      </c>
      <c r="D70" s="734">
        <f t="shared" si="4"/>
        <v>1.0858369098712446</v>
      </c>
      <c r="E70" s="735">
        <v>232</v>
      </c>
      <c r="F70" s="733">
        <v>217</v>
      </c>
      <c r="G70" s="734">
        <f t="shared" ref="G70:G86" si="7">B70/E70</f>
        <v>1.0905172413793103</v>
      </c>
      <c r="H70" s="736">
        <f t="shared" si="5"/>
        <v>93.133047210300433</v>
      </c>
      <c r="I70" s="735">
        <v>201</v>
      </c>
      <c r="J70" s="733">
        <v>201</v>
      </c>
      <c r="K70" s="736">
        <f t="shared" si="6"/>
        <v>92.626728110599075</v>
      </c>
      <c r="L70" s="737" t="s">
        <v>716</v>
      </c>
    </row>
    <row r="71" spans="1:12" s="738" customFormat="1" ht="13.15" customHeight="1" x14ac:dyDescent="0.2">
      <c r="A71" s="731"/>
      <c r="B71" s="732">
        <v>55</v>
      </c>
      <c r="C71" s="733">
        <v>55</v>
      </c>
      <c r="D71" s="734">
        <f t="shared" si="4"/>
        <v>1</v>
      </c>
      <c r="E71" s="735">
        <v>49</v>
      </c>
      <c r="F71" s="733">
        <v>49</v>
      </c>
      <c r="G71" s="734">
        <f t="shared" si="7"/>
        <v>1.1224489795918366</v>
      </c>
      <c r="H71" s="736">
        <f t="shared" si="5"/>
        <v>89.090909090909093</v>
      </c>
      <c r="I71" s="735">
        <v>49</v>
      </c>
      <c r="J71" s="733">
        <v>49</v>
      </c>
      <c r="K71" s="736">
        <f t="shared" si="6"/>
        <v>100</v>
      </c>
      <c r="L71" s="737" t="s">
        <v>629</v>
      </c>
    </row>
    <row r="72" spans="1:12" s="738" customFormat="1" ht="13.15" customHeight="1" x14ac:dyDescent="0.2">
      <c r="A72" s="731"/>
      <c r="B72" s="732">
        <v>66</v>
      </c>
      <c r="C72" s="733">
        <v>65</v>
      </c>
      <c r="D72" s="734">
        <f t="shared" si="4"/>
        <v>1.0153846153846153</v>
      </c>
      <c r="E72" s="735">
        <v>62</v>
      </c>
      <c r="F72" s="733">
        <v>61</v>
      </c>
      <c r="G72" s="734">
        <f t="shared" si="7"/>
        <v>1.064516129032258</v>
      </c>
      <c r="H72" s="736">
        <f t="shared" si="5"/>
        <v>93.84615384615384</v>
      </c>
      <c r="I72" s="735">
        <v>55</v>
      </c>
      <c r="J72" s="733">
        <v>55</v>
      </c>
      <c r="K72" s="736">
        <f t="shared" si="6"/>
        <v>90.163934426229503</v>
      </c>
      <c r="L72" s="737" t="s">
        <v>717</v>
      </c>
    </row>
    <row r="73" spans="1:12" s="738" customFormat="1" ht="13.15" customHeight="1" x14ac:dyDescent="0.2">
      <c r="A73" s="731"/>
      <c r="B73" s="732">
        <v>103</v>
      </c>
      <c r="C73" s="733">
        <v>101</v>
      </c>
      <c r="D73" s="734">
        <f t="shared" si="4"/>
        <v>1.0198019801980198</v>
      </c>
      <c r="E73" s="735">
        <v>98</v>
      </c>
      <c r="F73" s="733">
        <v>97</v>
      </c>
      <c r="G73" s="734">
        <f t="shared" si="7"/>
        <v>1.0510204081632653</v>
      </c>
      <c r="H73" s="736">
        <f t="shared" si="5"/>
        <v>96.039603960396036</v>
      </c>
      <c r="I73" s="735">
        <v>86</v>
      </c>
      <c r="J73" s="733">
        <v>86</v>
      </c>
      <c r="K73" s="736">
        <f t="shared" si="6"/>
        <v>88.659793814432987</v>
      </c>
      <c r="L73" s="737" t="s">
        <v>632</v>
      </c>
    </row>
    <row r="74" spans="1:12" s="746" customFormat="1" ht="13.15" customHeight="1" x14ac:dyDescent="0.2">
      <c r="A74" s="739"/>
      <c r="B74" s="740">
        <v>487</v>
      </c>
      <c r="C74" s="741">
        <v>442</v>
      </c>
      <c r="D74" s="742">
        <f t="shared" si="4"/>
        <v>1.1018099547511313</v>
      </c>
      <c r="E74" s="743">
        <v>449</v>
      </c>
      <c r="F74" s="741">
        <v>414</v>
      </c>
      <c r="G74" s="742">
        <f t="shared" si="7"/>
        <v>1.0846325167037862</v>
      </c>
      <c r="H74" s="744">
        <f t="shared" si="5"/>
        <v>93.665158371040718</v>
      </c>
      <c r="I74" s="743">
        <v>399</v>
      </c>
      <c r="J74" s="741">
        <v>399</v>
      </c>
      <c r="K74" s="744">
        <f t="shared" si="6"/>
        <v>96.376811594202906</v>
      </c>
      <c r="L74" s="745" t="s">
        <v>718</v>
      </c>
    </row>
    <row r="75" spans="1:12" s="738" customFormat="1" ht="13.15" customHeight="1" x14ac:dyDescent="0.2">
      <c r="A75" s="731"/>
      <c r="B75" s="732">
        <v>30</v>
      </c>
      <c r="C75" s="733">
        <v>30</v>
      </c>
      <c r="D75" s="734">
        <f t="shared" si="4"/>
        <v>1</v>
      </c>
      <c r="E75" s="735">
        <v>30</v>
      </c>
      <c r="F75" s="733">
        <v>30</v>
      </c>
      <c r="G75" s="734">
        <f t="shared" si="7"/>
        <v>1</v>
      </c>
      <c r="H75" s="736">
        <f t="shared" si="5"/>
        <v>100</v>
      </c>
      <c r="I75" s="735">
        <v>29</v>
      </c>
      <c r="J75" s="733">
        <v>29</v>
      </c>
      <c r="K75" s="736">
        <f t="shared" si="6"/>
        <v>96.666666666666671</v>
      </c>
      <c r="L75" s="737" t="s">
        <v>719</v>
      </c>
    </row>
    <row r="76" spans="1:12" s="738" customFormat="1" ht="13.15" customHeight="1" x14ac:dyDescent="0.2">
      <c r="A76" s="731"/>
      <c r="B76" s="732">
        <v>1</v>
      </c>
      <c r="C76" s="733">
        <v>1</v>
      </c>
      <c r="D76" s="734">
        <f t="shared" si="4"/>
        <v>1</v>
      </c>
      <c r="E76" s="735">
        <v>1</v>
      </c>
      <c r="F76" s="733">
        <v>1</v>
      </c>
      <c r="G76" s="734">
        <f t="shared" si="7"/>
        <v>1</v>
      </c>
      <c r="H76" s="736">
        <f t="shared" si="5"/>
        <v>100</v>
      </c>
      <c r="I76" s="735">
        <v>1</v>
      </c>
      <c r="J76" s="733">
        <v>1</v>
      </c>
      <c r="K76" s="736">
        <f t="shared" si="6"/>
        <v>100</v>
      </c>
      <c r="L76" s="737" t="s">
        <v>720</v>
      </c>
    </row>
    <row r="77" spans="1:12" s="738" customFormat="1" ht="13.15" customHeight="1" x14ac:dyDescent="0.2">
      <c r="A77" s="731"/>
      <c r="B77" s="732">
        <v>165</v>
      </c>
      <c r="C77" s="733">
        <v>165</v>
      </c>
      <c r="D77" s="734">
        <f t="shared" si="4"/>
        <v>1</v>
      </c>
      <c r="E77" s="735">
        <v>165</v>
      </c>
      <c r="F77" s="733">
        <v>165</v>
      </c>
      <c r="G77" s="734">
        <f t="shared" si="7"/>
        <v>1</v>
      </c>
      <c r="H77" s="736">
        <f t="shared" si="5"/>
        <v>100</v>
      </c>
      <c r="I77" s="735">
        <v>152</v>
      </c>
      <c r="J77" s="733">
        <v>152</v>
      </c>
      <c r="K77" s="736">
        <f t="shared" si="6"/>
        <v>92.121212121212125</v>
      </c>
      <c r="L77" s="737" t="s">
        <v>626</v>
      </c>
    </row>
    <row r="78" spans="1:12" s="746" customFormat="1" ht="13.15" customHeight="1" x14ac:dyDescent="0.2">
      <c r="A78" s="739"/>
      <c r="B78" s="740">
        <v>196</v>
      </c>
      <c r="C78" s="741">
        <v>194</v>
      </c>
      <c r="D78" s="742">
        <f t="shared" si="4"/>
        <v>1.0103092783505154</v>
      </c>
      <c r="E78" s="743">
        <v>196</v>
      </c>
      <c r="F78" s="741">
        <v>194</v>
      </c>
      <c r="G78" s="742">
        <f t="shared" si="7"/>
        <v>1</v>
      </c>
      <c r="H78" s="744">
        <f t="shared" si="5"/>
        <v>100</v>
      </c>
      <c r="I78" s="743">
        <v>182</v>
      </c>
      <c r="J78" s="741">
        <v>182</v>
      </c>
      <c r="K78" s="744">
        <f t="shared" si="6"/>
        <v>93.814432989690715</v>
      </c>
      <c r="L78" s="745" t="s">
        <v>721</v>
      </c>
    </row>
    <row r="79" spans="1:12" s="738" customFormat="1" ht="13.15" customHeight="1" x14ac:dyDescent="0.2">
      <c r="A79" s="731"/>
      <c r="B79" s="732">
        <v>10</v>
      </c>
      <c r="C79" s="733">
        <v>10</v>
      </c>
      <c r="D79" s="734">
        <f t="shared" si="4"/>
        <v>1</v>
      </c>
      <c r="E79" s="735">
        <v>9</v>
      </c>
      <c r="F79" s="733">
        <v>9</v>
      </c>
      <c r="G79" s="734">
        <f t="shared" si="7"/>
        <v>1.1111111111111112</v>
      </c>
      <c r="H79" s="736">
        <f t="shared" si="5"/>
        <v>90</v>
      </c>
      <c r="I79" s="735">
        <v>9</v>
      </c>
      <c r="J79" s="733">
        <v>9</v>
      </c>
      <c r="K79" s="736">
        <f t="shared" si="6"/>
        <v>100</v>
      </c>
      <c r="L79" s="737" t="s">
        <v>722</v>
      </c>
    </row>
    <row r="80" spans="1:12" s="738" customFormat="1" ht="13.15" customHeight="1" x14ac:dyDescent="0.2">
      <c r="A80" s="731"/>
      <c r="B80" s="732">
        <v>7</v>
      </c>
      <c r="C80" s="733">
        <v>7</v>
      </c>
      <c r="D80" s="734">
        <f t="shared" si="4"/>
        <v>1</v>
      </c>
      <c r="E80" s="735">
        <v>6</v>
      </c>
      <c r="F80" s="733">
        <v>6</v>
      </c>
      <c r="G80" s="734">
        <f t="shared" si="7"/>
        <v>1.1666666666666667</v>
      </c>
      <c r="H80" s="736">
        <f t="shared" si="5"/>
        <v>85.714285714285708</v>
      </c>
      <c r="I80" s="735">
        <v>5</v>
      </c>
      <c r="J80" s="733">
        <v>5</v>
      </c>
      <c r="K80" s="736">
        <f t="shared" si="6"/>
        <v>83.333333333333329</v>
      </c>
      <c r="L80" s="737" t="s">
        <v>723</v>
      </c>
    </row>
    <row r="81" spans="1:13" s="738" customFormat="1" ht="13.15" customHeight="1" x14ac:dyDescent="0.2">
      <c r="A81" s="731"/>
      <c r="B81" s="732">
        <v>48</v>
      </c>
      <c r="C81" s="733">
        <v>47</v>
      </c>
      <c r="D81" s="734">
        <f t="shared" si="4"/>
        <v>1.0212765957446808</v>
      </c>
      <c r="E81" s="735">
        <v>45</v>
      </c>
      <c r="F81" s="733">
        <v>45</v>
      </c>
      <c r="G81" s="734">
        <f t="shared" si="7"/>
        <v>1.0666666666666667</v>
      </c>
      <c r="H81" s="736">
        <f t="shared" si="5"/>
        <v>95.744680851063833</v>
      </c>
      <c r="I81" s="735">
        <v>44</v>
      </c>
      <c r="J81" s="733">
        <v>44</v>
      </c>
      <c r="K81" s="736">
        <f t="shared" si="6"/>
        <v>97.777777777777771</v>
      </c>
      <c r="L81" s="737" t="s">
        <v>724</v>
      </c>
    </row>
    <row r="82" spans="1:13" s="738" customFormat="1" ht="13.15" customHeight="1" x14ac:dyDescent="0.2">
      <c r="A82" s="731"/>
      <c r="B82" s="732">
        <v>19</v>
      </c>
      <c r="C82" s="733">
        <v>18</v>
      </c>
      <c r="D82" s="734">
        <f t="shared" si="4"/>
        <v>1.0555555555555556</v>
      </c>
      <c r="E82" s="735">
        <v>16</v>
      </c>
      <c r="F82" s="733">
        <v>15</v>
      </c>
      <c r="G82" s="734">
        <f t="shared" si="7"/>
        <v>1.1875</v>
      </c>
      <c r="H82" s="736">
        <f t="shared" si="5"/>
        <v>83.333333333333329</v>
      </c>
      <c r="I82" s="735">
        <v>13</v>
      </c>
      <c r="J82" s="733">
        <v>13</v>
      </c>
      <c r="K82" s="736">
        <f t="shared" si="6"/>
        <v>86.666666666666671</v>
      </c>
      <c r="L82" s="737" t="s">
        <v>725</v>
      </c>
    </row>
    <row r="83" spans="1:13" s="738" customFormat="1" ht="13.15" customHeight="1" x14ac:dyDescent="0.2">
      <c r="A83" s="731"/>
      <c r="B83" s="732">
        <v>42</v>
      </c>
      <c r="C83" s="733">
        <v>40</v>
      </c>
      <c r="D83" s="734">
        <f t="shared" si="4"/>
        <v>1.05</v>
      </c>
      <c r="E83" s="735">
        <v>42</v>
      </c>
      <c r="F83" s="733">
        <v>40</v>
      </c>
      <c r="G83" s="734">
        <f t="shared" si="7"/>
        <v>1</v>
      </c>
      <c r="H83" s="736">
        <f t="shared" si="5"/>
        <v>100</v>
      </c>
      <c r="I83" s="735">
        <v>37</v>
      </c>
      <c r="J83" s="733">
        <v>37</v>
      </c>
      <c r="K83" s="736">
        <f t="shared" si="6"/>
        <v>92.5</v>
      </c>
      <c r="L83" s="737" t="s">
        <v>726</v>
      </c>
    </row>
    <row r="84" spans="1:13" s="738" customFormat="1" ht="13.15" customHeight="1" x14ac:dyDescent="0.2">
      <c r="A84" s="731"/>
      <c r="B84" s="732">
        <v>4</v>
      </c>
      <c r="C84" s="733">
        <v>4</v>
      </c>
      <c r="D84" s="734">
        <f t="shared" si="4"/>
        <v>1</v>
      </c>
      <c r="E84" s="735">
        <v>4</v>
      </c>
      <c r="F84" s="733">
        <v>4</v>
      </c>
      <c r="G84" s="734">
        <f t="shared" si="7"/>
        <v>1</v>
      </c>
      <c r="H84" s="736">
        <f t="shared" si="5"/>
        <v>100</v>
      </c>
      <c r="I84" s="735">
        <v>4</v>
      </c>
      <c r="J84" s="733">
        <v>4</v>
      </c>
      <c r="K84" s="736">
        <f t="shared" si="6"/>
        <v>100</v>
      </c>
      <c r="L84" s="737" t="s">
        <v>727</v>
      </c>
    </row>
    <row r="85" spans="1:13" s="746" customFormat="1" ht="13.15" customHeight="1" x14ac:dyDescent="0.2">
      <c r="A85" s="739"/>
      <c r="B85" s="740">
        <v>130</v>
      </c>
      <c r="C85" s="741">
        <v>125</v>
      </c>
      <c r="D85" s="742">
        <f t="shared" si="4"/>
        <v>1.04</v>
      </c>
      <c r="E85" s="743">
        <v>122</v>
      </c>
      <c r="F85" s="741">
        <v>118</v>
      </c>
      <c r="G85" s="742">
        <f t="shared" si="7"/>
        <v>1.0655737704918034</v>
      </c>
      <c r="H85" s="744">
        <f t="shared" si="5"/>
        <v>94.4</v>
      </c>
      <c r="I85" s="743">
        <v>112</v>
      </c>
      <c r="J85" s="741">
        <v>112</v>
      </c>
      <c r="K85" s="744">
        <f t="shared" si="6"/>
        <v>94.915254237288138</v>
      </c>
      <c r="L85" s="745" t="s">
        <v>728</v>
      </c>
    </row>
    <row r="86" spans="1:13" s="754" customFormat="1" ht="12.75" customHeight="1" x14ac:dyDescent="0.2">
      <c r="A86" s="758"/>
      <c r="B86" s="759">
        <v>3649</v>
      </c>
      <c r="C86" s="760">
        <v>3307</v>
      </c>
      <c r="D86" s="761">
        <f t="shared" si="4"/>
        <v>1.1034169942546115</v>
      </c>
      <c r="E86" s="762">
        <v>3292</v>
      </c>
      <c r="F86" s="760">
        <v>3091</v>
      </c>
      <c r="G86" s="761">
        <f t="shared" si="7"/>
        <v>1.1084447144592953</v>
      </c>
      <c r="H86" s="763">
        <f t="shared" si="5"/>
        <v>93.468400362866646</v>
      </c>
      <c r="I86" s="762">
        <v>2965</v>
      </c>
      <c r="J86" s="760">
        <v>2945</v>
      </c>
      <c r="K86" s="763">
        <f t="shared" si="6"/>
        <v>95.276609511484963</v>
      </c>
      <c r="L86" s="764" t="s">
        <v>729</v>
      </c>
    </row>
    <row r="87" spans="1:13" ht="6.75" customHeight="1" x14ac:dyDescent="0.2">
      <c r="A87" s="755"/>
      <c r="B87" s="756"/>
      <c r="C87" s="756"/>
      <c r="D87" s="734"/>
      <c r="E87" s="756"/>
      <c r="F87" s="756"/>
      <c r="G87" s="734"/>
      <c r="H87" s="736"/>
      <c r="I87" s="756"/>
      <c r="J87" s="756"/>
      <c r="K87" s="736"/>
      <c r="L87" s="757"/>
      <c r="M87" s="756"/>
    </row>
    <row r="88" spans="1:13" s="738" customFormat="1" ht="13.15" customHeight="1" x14ac:dyDescent="0.2">
      <c r="A88" s="731"/>
      <c r="B88" s="732">
        <v>26</v>
      </c>
      <c r="C88" s="733">
        <v>26</v>
      </c>
      <c r="D88" s="734">
        <f t="shared" si="4"/>
        <v>1</v>
      </c>
      <c r="E88" s="735">
        <v>23</v>
      </c>
      <c r="F88" s="733">
        <v>23</v>
      </c>
      <c r="G88" s="734">
        <f t="shared" ref="G88:G151" si="8">B88/E88</f>
        <v>1.1304347826086956</v>
      </c>
      <c r="H88" s="736">
        <f t="shared" ref="H88:H151" si="9">F88*100/C88</f>
        <v>88.461538461538467</v>
      </c>
      <c r="I88" s="735">
        <v>21</v>
      </c>
      <c r="J88" s="733">
        <v>21</v>
      </c>
      <c r="K88" s="736">
        <f t="shared" si="6"/>
        <v>91.304347826086953</v>
      </c>
      <c r="L88" s="737" t="s">
        <v>730</v>
      </c>
    </row>
    <row r="89" spans="1:13" s="738" customFormat="1" ht="13.15" customHeight="1" x14ac:dyDescent="0.2">
      <c r="A89" s="731"/>
      <c r="B89" s="732">
        <v>37</v>
      </c>
      <c r="C89" s="733">
        <v>37</v>
      </c>
      <c r="D89" s="734">
        <f t="shared" si="4"/>
        <v>1</v>
      </c>
      <c r="E89" s="735">
        <v>37</v>
      </c>
      <c r="F89" s="733">
        <v>37</v>
      </c>
      <c r="G89" s="734">
        <f t="shared" si="8"/>
        <v>1</v>
      </c>
      <c r="H89" s="736">
        <f t="shared" si="9"/>
        <v>100</v>
      </c>
      <c r="I89" s="735">
        <v>37</v>
      </c>
      <c r="J89" s="733">
        <v>37</v>
      </c>
      <c r="K89" s="736">
        <f t="shared" si="6"/>
        <v>100</v>
      </c>
      <c r="L89" s="737" t="s">
        <v>731</v>
      </c>
    </row>
    <row r="90" spans="1:13" s="738" customFormat="1" ht="13.15" customHeight="1" x14ac:dyDescent="0.2">
      <c r="A90" s="731"/>
      <c r="B90" s="732">
        <v>5</v>
      </c>
      <c r="C90" s="733">
        <v>5</v>
      </c>
      <c r="D90" s="734">
        <f t="shared" si="4"/>
        <v>1</v>
      </c>
      <c r="E90" s="735">
        <v>4</v>
      </c>
      <c r="F90" s="733">
        <v>4</v>
      </c>
      <c r="G90" s="734">
        <f t="shared" si="8"/>
        <v>1.25</v>
      </c>
      <c r="H90" s="736">
        <f t="shared" si="9"/>
        <v>80</v>
      </c>
      <c r="I90" s="735">
        <v>4</v>
      </c>
      <c r="J90" s="733">
        <v>4</v>
      </c>
      <c r="K90" s="736">
        <f t="shared" si="6"/>
        <v>100</v>
      </c>
      <c r="L90" s="737" t="s">
        <v>732</v>
      </c>
    </row>
    <row r="91" spans="1:13" s="738" customFormat="1" ht="13.15" customHeight="1" x14ac:dyDescent="0.2">
      <c r="A91" s="731"/>
      <c r="B91" s="732">
        <v>26</v>
      </c>
      <c r="C91" s="733">
        <v>26</v>
      </c>
      <c r="D91" s="734">
        <f t="shared" si="4"/>
        <v>1</v>
      </c>
      <c r="E91" s="735">
        <v>25</v>
      </c>
      <c r="F91" s="733">
        <v>25</v>
      </c>
      <c r="G91" s="734">
        <f t="shared" si="8"/>
        <v>1.04</v>
      </c>
      <c r="H91" s="736">
        <f t="shared" si="9"/>
        <v>96.15384615384616</v>
      </c>
      <c r="I91" s="735">
        <v>25</v>
      </c>
      <c r="J91" s="733">
        <v>25</v>
      </c>
      <c r="K91" s="736">
        <f t="shared" si="6"/>
        <v>100</v>
      </c>
      <c r="L91" s="737" t="s">
        <v>733</v>
      </c>
    </row>
    <row r="92" spans="1:13" s="738" customFormat="1" ht="13.15" customHeight="1" x14ac:dyDescent="0.2">
      <c r="A92" s="731"/>
      <c r="B92" s="732">
        <v>15</v>
      </c>
      <c r="C92" s="733">
        <v>15</v>
      </c>
      <c r="D92" s="734">
        <f t="shared" si="4"/>
        <v>1</v>
      </c>
      <c r="E92" s="735">
        <v>15</v>
      </c>
      <c r="F92" s="733">
        <v>15</v>
      </c>
      <c r="G92" s="734">
        <f t="shared" si="8"/>
        <v>1</v>
      </c>
      <c r="H92" s="736">
        <f t="shared" si="9"/>
        <v>100</v>
      </c>
      <c r="I92" s="735">
        <v>15</v>
      </c>
      <c r="J92" s="733">
        <v>15</v>
      </c>
      <c r="K92" s="736">
        <f t="shared" si="6"/>
        <v>100</v>
      </c>
      <c r="L92" s="737" t="s">
        <v>734</v>
      </c>
    </row>
    <row r="93" spans="1:13" s="738" customFormat="1" ht="13.15" customHeight="1" x14ac:dyDescent="0.2">
      <c r="A93" s="731"/>
      <c r="B93" s="732">
        <v>27</v>
      </c>
      <c r="C93" s="733">
        <v>27</v>
      </c>
      <c r="D93" s="734">
        <f t="shared" si="4"/>
        <v>1</v>
      </c>
      <c r="E93" s="735">
        <v>27</v>
      </c>
      <c r="F93" s="733">
        <v>27</v>
      </c>
      <c r="G93" s="734">
        <f t="shared" si="8"/>
        <v>1</v>
      </c>
      <c r="H93" s="736">
        <f t="shared" si="9"/>
        <v>100</v>
      </c>
      <c r="I93" s="735">
        <v>22</v>
      </c>
      <c r="J93" s="733">
        <v>22</v>
      </c>
      <c r="K93" s="736">
        <f t="shared" si="6"/>
        <v>81.481481481481481</v>
      </c>
      <c r="L93" s="737" t="s">
        <v>735</v>
      </c>
    </row>
    <row r="94" spans="1:13" s="738" customFormat="1" ht="13.15" customHeight="1" x14ac:dyDescent="0.2">
      <c r="A94" s="731"/>
      <c r="B94" s="732">
        <v>47</v>
      </c>
      <c r="C94" s="733">
        <v>47</v>
      </c>
      <c r="D94" s="734">
        <f t="shared" si="4"/>
        <v>1</v>
      </c>
      <c r="E94" s="735">
        <v>41</v>
      </c>
      <c r="F94" s="733">
        <v>41</v>
      </c>
      <c r="G94" s="734">
        <f t="shared" si="8"/>
        <v>1.1463414634146341</v>
      </c>
      <c r="H94" s="736">
        <f t="shared" si="9"/>
        <v>87.234042553191486</v>
      </c>
      <c r="I94" s="735">
        <v>38</v>
      </c>
      <c r="J94" s="733">
        <v>38</v>
      </c>
      <c r="K94" s="736">
        <f t="shared" si="6"/>
        <v>92.682926829268297</v>
      </c>
      <c r="L94" s="737" t="s">
        <v>736</v>
      </c>
    </row>
    <row r="95" spans="1:13" s="738" customFormat="1" ht="13.15" customHeight="1" x14ac:dyDescent="0.2">
      <c r="A95" s="731"/>
      <c r="B95" s="732">
        <v>23</v>
      </c>
      <c r="C95" s="733">
        <v>23</v>
      </c>
      <c r="D95" s="734">
        <f t="shared" si="4"/>
        <v>1</v>
      </c>
      <c r="E95" s="735">
        <v>23</v>
      </c>
      <c r="F95" s="733">
        <v>23</v>
      </c>
      <c r="G95" s="734">
        <f t="shared" si="8"/>
        <v>1</v>
      </c>
      <c r="H95" s="736">
        <f t="shared" si="9"/>
        <v>100</v>
      </c>
      <c r="I95" s="735">
        <v>22</v>
      </c>
      <c r="J95" s="733">
        <v>22</v>
      </c>
      <c r="K95" s="736">
        <f t="shared" si="6"/>
        <v>95.652173913043484</v>
      </c>
      <c r="L95" s="737" t="s">
        <v>737</v>
      </c>
    </row>
    <row r="96" spans="1:13" s="738" customFormat="1" ht="13.15" customHeight="1" x14ac:dyDescent="0.2">
      <c r="A96" s="731"/>
      <c r="B96" s="732">
        <v>50</v>
      </c>
      <c r="C96" s="733">
        <v>50</v>
      </c>
      <c r="D96" s="734">
        <f t="shared" si="4"/>
        <v>1</v>
      </c>
      <c r="E96" s="735">
        <v>49</v>
      </c>
      <c r="F96" s="733">
        <v>49</v>
      </c>
      <c r="G96" s="734">
        <f t="shared" si="8"/>
        <v>1.0204081632653061</v>
      </c>
      <c r="H96" s="736">
        <f t="shared" si="9"/>
        <v>98</v>
      </c>
      <c r="I96" s="735">
        <v>47</v>
      </c>
      <c r="J96" s="733">
        <v>47</v>
      </c>
      <c r="K96" s="736">
        <f t="shared" si="6"/>
        <v>95.91836734693878</v>
      </c>
      <c r="L96" s="737" t="s">
        <v>738</v>
      </c>
    </row>
    <row r="97" spans="1:12" s="738" customFormat="1" ht="13.15" customHeight="1" x14ac:dyDescent="0.2">
      <c r="A97" s="731"/>
      <c r="B97" s="732">
        <v>72</v>
      </c>
      <c r="C97" s="733">
        <v>72</v>
      </c>
      <c r="D97" s="734">
        <f t="shared" si="4"/>
        <v>1</v>
      </c>
      <c r="E97" s="735">
        <v>72</v>
      </c>
      <c r="F97" s="733">
        <v>72</v>
      </c>
      <c r="G97" s="734">
        <f t="shared" si="8"/>
        <v>1</v>
      </c>
      <c r="H97" s="736">
        <f t="shared" si="9"/>
        <v>100</v>
      </c>
      <c r="I97" s="735">
        <v>65</v>
      </c>
      <c r="J97" s="733">
        <v>65</v>
      </c>
      <c r="K97" s="736">
        <f t="shared" si="6"/>
        <v>90.277777777777771</v>
      </c>
      <c r="L97" s="737" t="s">
        <v>739</v>
      </c>
    </row>
    <row r="98" spans="1:12" s="738" customFormat="1" ht="13.15" customHeight="1" x14ac:dyDescent="0.2">
      <c r="A98" s="731"/>
      <c r="B98" s="732">
        <v>328</v>
      </c>
      <c r="C98" s="733">
        <v>322</v>
      </c>
      <c r="D98" s="734">
        <f t="shared" si="4"/>
        <v>1.0186335403726707</v>
      </c>
      <c r="E98" s="735">
        <v>316</v>
      </c>
      <c r="F98" s="733">
        <v>311</v>
      </c>
      <c r="G98" s="734">
        <f t="shared" si="8"/>
        <v>1.0379746835443038</v>
      </c>
      <c r="H98" s="736">
        <f t="shared" si="9"/>
        <v>96.58385093167702</v>
      </c>
      <c r="I98" s="735">
        <v>296</v>
      </c>
      <c r="J98" s="733">
        <v>296</v>
      </c>
      <c r="K98" s="736">
        <f t="shared" si="6"/>
        <v>95.176848874598065</v>
      </c>
      <c r="L98" s="737" t="s">
        <v>740</v>
      </c>
    </row>
    <row r="99" spans="1:12" s="746" customFormat="1" ht="13.15" customHeight="1" x14ac:dyDescent="0.2">
      <c r="A99" s="739"/>
      <c r="B99" s="740">
        <v>65</v>
      </c>
      <c r="C99" s="741">
        <v>60</v>
      </c>
      <c r="D99" s="742">
        <f t="shared" si="4"/>
        <v>1.0833333333333333</v>
      </c>
      <c r="E99" s="743">
        <v>59</v>
      </c>
      <c r="F99" s="741">
        <v>57</v>
      </c>
      <c r="G99" s="742">
        <f t="shared" si="8"/>
        <v>1.1016949152542372</v>
      </c>
      <c r="H99" s="744">
        <f t="shared" si="9"/>
        <v>95</v>
      </c>
      <c r="I99" s="743">
        <v>56</v>
      </c>
      <c r="J99" s="741">
        <v>56</v>
      </c>
      <c r="K99" s="744">
        <f t="shared" si="6"/>
        <v>98.245614035087726</v>
      </c>
      <c r="L99" s="745" t="s">
        <v>641</v>
      </c>
    </row>
    <row r="100" spans="1:12" s="738" customFormat="1" ht="13.15" customHeight="1" x14ac:dyDescent="0.2">
      <c r="A100" s="731"/>
      <c r="B100" s="732">
        <v>65</v>
      </c>
      <c r="C100" s="733">
        <v>60</v>
      </c>
      <c r="D100" s="734">
        <f t="shared" si="4"/>
        <v>1.0833333333333333</v>
      </c>
      <c r="E100" s="735">
        <v>59</v>
      </c>
      <c r="F100" s="733">
        <v>57</v>
      </c>
      <c r="G100" s="734">
        <f t="shared" si="8"/>
        <v>1.1016949152542372</v>
      </c>
      <c r="H100" s="736">
        <f t="shared" si="9"/>
        <v>95</v>
      </c>
      <c r="I100" s="735">
        <v>56</v>
      </c>
      <c r="J100" s="733">
        <v>56</v>
      </c>
      <c r="K100" s="736">
        <f t="shared" si="6"/>
        <v>98.245614035087726</v>
      </c>
      <c r="L100" s="737" t="s">
        <v>741</v>
      </c>
    </row>
    <row r="101" spans="1:12" s="746" customFormat="1" ht="13.15" customHeight="1" x14ac:dyDescent="0.2">
      <c r="A101" s="739"/>
      <c r="B101" s="740">
        <v>45</v>
      </c>
      <c r="C101" s="741">
        <v>45</v>
      </c>
      <c r="D101" s="742">
        <f t="shared" si="4"/>
        <v>1</v>
      </c>
      <c r="E101" s="743">
        <v>45</v>
      </c>
      <c r="F101" s="741">
        <v>45</v>
      </c>
      <c r="G101" s="742">
        <f t="shared" si="8"/>
        <v>1</v>
      </c>
      <c r="H101" s="744">
        <f t="shared" si="9"/>
        <v>100</v>
      </c>
      <c r="I101" s="743">
        <v>39</v>
      </c>
      <c r="J101" s="741">
        <v>39</v>
      </c>
      <c r="K101" s="744">
        <f t="shared" si="6"/>
        <v>86.666666666666671</v>
      </c>
      <c r="L101" s="745" t="s">
        <v>644</v>
      </c>
    </row>
    <row r="102" spans="1:12" s="738" customFormat="1" ht="13.15" customHeight="1" x14ac:dyDescent="0.2">
      <c r="A102" s="731"/>
      <c r="B102" s="732">
        <v>9</v>
      </c>
      <c r="C102" s="733">
        <v>9</v>
      </c>
      <c r="D102" s="734">
        <f t="shared" si="4"/>
        <v>1</v>
      </c>
      <c r="E102" s="735">
        <v>8</v>
      </c>
      <c r="F102" s="733">
        <v>8</v>
      </c>
      <c r="G102" s="734">
        <f t="shared" si="8"/>
        <v>1.125</v>
      </c>
      <c r="H102" s="736">
        <f t="shared" si="9"/>
        <v>88.888888888888886</v>
      </c>
      <c r="I102" s="735">
        <v>8</v>
      </c>
      <c r="J102" s="733">
        <v>8</v>
      </c>
      <c r="K102" s="736">
        <f t="shared" si="6"/>
        <v>100</v>
      </c>
      <c r="L102" s="737" t="s">
        <v>742</v>
      </c>
    </row>
    <row r="103" spans="1:12" s="738" customFormat="1" ht="13.15" customHeight="1" x14ac:dyDescent="0.2">
      <c r="A103" s="731"/>
      <c r="B103" s="732">
        <v>54</v>
      </c>
      <c r="C103" s="733">
        <v>54</v>
      </c>
      <c r="D103" s="734">
        <f t="shared" si="4"/>
        <v>1</v>
      </c>
      <c r="E103" s="735">
        <v>53</v>
      </c>
      <c r="F103" s="733">
        <v>53</v>
      </c>
      <c r="G103" s="734">
        <f t="shared" si="8"/>
        <v>1.0188679245283019</v>
      </c>
      <c r="H103" s="736">
        <f t="shared" si="9"/>
        <v>98.148148148148152</v>
      </c>
      <c r="I103" s="735">
        <v>47</v>
      </c>
      <c r="J103" s="733">
        <v>47</v>
      </c>
      <c r="K103" s="736">
        <f t="shared" si="6"/>
        <v>88.679245283018872</v>
      </c>
      <c r="L103" s="737" t="s">
        <v>743</v>
      </c>
    </row>
    <row r="104" spans="1:12" s="738" customFormat="1" ht="12.75" customHeight="1" x14ac:dyDescent="0.2">
      <c r="A104" s="765"/>
      <c r="B104" s="766">
        <v>447</v>
      </c>
      <c r="C104" s="767">
        <v>433</v>
      </c>
      <c r="D104" s="768">
        <f t="shared" si="4"/>
        <v>1.0323325635103926</v>
      </c>
      <c r="E104" s="769">
        <v>428</v>
      </c>
      <c r="F104" s="770">
        <v>418</v>
      </c>
      <c r="G104" s="768">
        <f t="shared" si="8"/>
        <v>1.044392523364486</v>
      </c>
      <c r="H104" s="771">
        <f t="shared" si="9"/>
        <v>96.535796766743644</v>
      </c>
      <c r="I104" s="769">
        <v>399</v>
      </c>
      <c r="J104" s="770">
        <v>399</v>
      </c>
      <c r="K104" s="771">
        <f t="shared" si="6"/>
        <v>95.454545454545453</v>
      </c>
      <c r="L104" s="772" t="s">
        <v>744</v>
      </c>
    </row>
    <row r="105" spans="1:12" s="738" customFormat="1" ht="6.75" customHeight="1" x14ac:dyDescent="0.2">
      <c r="A105" s="765"/>
      <c r="B105" s="766"/>
      <c r="C105" s="767"/>
      <c r="D105" s="768"/>
      <c r="E105" s="769"/>
      <c r="F105" s="770"/>
      <c r="G105" s="768"/>
      <c r="H105" s="771"/>
      <c r="I105" s="769"/>
      <c r="J105" s="770"/>
      <c r="K105" s="771"/>
      <c r="L105" s="772"/>
    </row>
    <row r="106" spans="1:12" s="738" customFormat="1" ht="13.15" customHeight="1" x14ac:dyDescent="0.2">
      <c r="A106" s="731"/>
      <c r="B106" s="732">
        <v>569</v>
      </c>
      <c r="C106" s="733">
        <v>521</v>
      </c>
      <c r="D106" s="734">
        <f t="shared" si="4"/>
        <v>1.092130518234165</v>
      </c>
      <c r="E106" s="735">
        <v>528</v>
      </c>
      <c r="F106" s="733">
        <v>496</v>
      </c>
      <c r="G106" s="734">
        <f t="shared" si="8"/>
        <v>1.0776515151515151</v>
      </c>
      <c r="H106" s="736">
        <f t="shared" si="9"/>
        <v>95.201535508637235</v>
      </c>
      <c r="I106" s="735">
        <v>441</v>
      </c>
      <c r="J106" s="733">
        <v>441</v>
      </c>
      <c r="K106" s="736">
        <f t="shared" si="6"/>
        <v>88.911290322580641</v>
      </c>
      <c r="L106" s="737" t="s">
        <v>636</v>
      </c>
    </row>
    <row r="107" spans="1:12" s="738" customFormat="1" ht="13.15" customHeight="1" x14ac:dyDescent="0.2">
      <c r="A107" s="731"/>
      <c r="B107" s="732">
        <v>219</v>
      </c>
      <c r="C107" s="733">
        <v>183</v>
      </c>
      <c r="D107" s="734">
        <f t="shared" si="4"/>
        <v>1.1967213114754098</v>
      </c>
      <c r="E107" s="735">
        <v>192</v>
      </c>
      <c r="F107" s="733">
        <v>159</v>
      </c>
      <c r="G107" s="734">
        <f t="shared" si="8"/>
        <v>1.140625</v>
      </c>
      <c r="H107" s="736">
        <f t="shared" si="9"/>
        <v>86.885245901639351</v>
      </c>
      <c r="I107" s="735">
        <v>150</v>
      </c>
      <c r="J107" s="733">
        <v>148</v>
      </c>
      <c r="K107" s="736">
        <f t="shared" si="6"/>
        <v>93.081761006289312</v>
      </c>
      <c r="L107" s="737" t="s">
        <v>638</v>
      </c>
    </row>
    <row r="108" spans="1:12" s="738" customFormat="1" ht="13.15" customHeight="1" x14ac:dyDescent="0.2">
      <c r="A108" s="731"/>
      <c r="B108" s="732">
        <v>29</v>
      </c>
      <c r="C108" s="733">
        <v>29</v>
      </c>
      <c r="D108" s="734">
        <f t="shared" si="4"/>
        <v>1</v>
      </c>
      <c r="E108" s="735">
        <v>18</v>
      </c>
      <c r="F108" s="733">
        <v>18</v>
      </c>
      <c r="G108" s="734">
        <f t="shared" si="8"/>
        <v>1.6111111111111112</v>
      </c>
      <c r="H108" s="736">
        <f t="shared" si="9"/>
        <v>62.068965517241381</v>
      </c>
      <c r="I108" s="735">
        <v>15</v>
      </c>
      <c r="J108" s="733">
        <v>15</v>
      </c>
      <c r="K108" s="736">
        <f t="shared" si="6"/>
        <v>83.333333333333329</v>
      </c>
      <c r="L108" s="737" t="s">
        <v>637</v>
      </c>
    </row>
    <row r="109" spans="1:12" s="738" customFormat="1" ht="13.15" customHeight="1" x14ac:dyDescent="0.2">
      <c r="A109" s="731"/>
      <c r="B109" s="732">
        <v>401</v>
      </c>
      <c r="C109" s="733">
        <v>315</v>
      </c>
      <c r="D109" s="734">
        <f t="shared" si="4"/>
        <v>1.2730158730158729</v>
      </c>
      <c r="E109" s="735">
        <v>336</v>
      </c>
      <c r="F109" s="733">
        <v>279</v>
      </c>
      <c r="G109" s="734">
        <f t="shared" si="8"/>
        <v>1.1934523809523809</v>
      </c>
      <c r="H109" s="736">
        <f t="shared" si="9"/>
        <v>88.571428571428569</v>
      </c>
      <c r="I109" s="735">
        <v>264</v>
      </c>
      <c r="J109" s="733">
        <v>263</v>
      </c>
      <c r="K109" s="736">
        <f t="shared" si="6"/>
        <v>94.26523297491039</v>
      </c>
      <c r="L109" s="737" t="s">
        <v>745</v>
      </c>
    </row>
    <row r="110" spans="1:12" s="738" customFormat="1" ht="13.15" customHeight="1" x14ac:dyDescent="0.2">
      <c r="A110" s="731"/>
      <c r="B110" s="732">
        <v>38</v>
      </c>
      <c r="C110" s="733">
        <v>37</v>
      </c>
      <c r="D110" s="734">
        <f t="shared" si="4"/>
        <v>1.027027027027027</v>
      </c>
      <c r="E110" s="735">
        <v>31</v>
      </c>
      <c r="F110" s="733">
        <v>31</v>
      </c>
      <c r="G110" s="734">
        <f t="shared" si="8"/>
        <v>1.2258064516129032</v>
      </c>
      <c r="H110" s="736">
        <f t="shared" si="9"/>
        <v>83.78378378378379</v>
      </c>
      <c r="I110" s="735">
        <v>20</v>
      </c>
      <c r="J110" s="733">
        <v>20</v>
      </c>
      <c r="K110" s="736">
        <f t="shared" si="6"/>
        <v>64.516129032258064</v>
      </c>
      <c r="L110" s="737" t="s">
        <v>746</v>
      </c>
    </row>
    <row r="111" spans="1:12" s="746" customFormat="1" ht="13.15" customHeight="1" x14ac:dyDescent="0.2">
      <c r="A111" s="739"/>
      <c r="B111" s="740">
        <v>1256</v>
      </c>
      <c r="C111" s="741">
        <v>1085</v>
      </c>
      <c r="D111" s="742">
        <f t="shared" si="4"/>
        <v>1.1576036866359447</v>
      </c>
      <c r="E111" s="743">
        <v>1105</v>
      </c>
      <c r="F111" s="741">
        <v>983</v>
      </c>
      <c r="G111" s="742">
        <f t="shared" si="8"/>
        <v>1.1366515837104072</v>
      </c>
      <c r="H111" s="744">
        <f t="shared" si="9"/>
        <v>90.599078341013822</v>
      </c>
      <c r="I111" s="743">
        <v>890</v>
      </c>
      <c r="J111" s="741">
        <v>887</v>
      </c>
      <c r="K111" s="744">
        <f t="shared" si="6"/>
        <v>90.233977619532041</v>
      </c>
      <c r="L111" s="745" t="s">
        <v>747</v>
      </c>
    </row>
    <row r="112" spans="1:12" s="738" customFormat="1" ht="12.75" customHeight="1" x14ac:dyDescent="0.2">
      <c r="A112" s="773"/>
      <c r="B112" s="774">
        <v>1256</v>
      </c>
      <c r="C112" s="775">
        <v>1085</v>
      </c>
      <c r="D112" s="776">
        <f t="shared" si="4"/>
        <v>1.1576036866359447</v>
      </c>
      <c r="E112" s="777">
        <v>1105</v>
      </c>
      <c r="F112" s="775">
        <v>983</v>
      </c>
      <c r="G112" s="776">
        <f t="shared" si="8"/>
        <v>1.1366515837104072</v>
      </c>
      <c r="H112" s="778">
        <f t="shared" si="9"/>
        <v>90.599078341013822</v>
      </c>
      <c r="I112" s="777">
        <v>890</v>
      </c>
      <c r="J112" s="775">
        <v>887</v>
      </c>
      <c r="K112" s="778">
        <f t="shared" si="6"/>
        <v>90.233977619532041</v>
      </c>
      <c r="L112" s="779" t="s">
        <v>748</v>
      </c>
    </row>
    <row r="113" spans="1:13" ht="6.75" customHeight="1" x14ac:dyDescent="0.2">
      <c r="A113" s="780"/>
      <c r="B113" s="756"/>
      <c r="C113" s="756"/>
      <c r="D113" s="734"/>
      <c r="E113" s="756"/>
      <c r="F113" s="756"/>
      <c r="G113" s="734"/>
      <c r="H113" s="736"/>
      <c r="I113" s="756"/>
      <c r="J113" s="756"/>
      <c r="K113" s="736"/>
      <c r="L113" s="781"/>
      <c r="M113" s="756"/>
    </row>
    <row r="114" spans="1:13" s="738" customFormat="1" ht="13.15" customHeight="1" x14ac:dyDescent="0.2">
      <c r="A114" s="731"/>
      <c r="B114" s="732">
        <v>36</v>
      </c>
      <c r="C114" s="733">
        <v>32</v>
      </c>
      <c r="D114" s="734">
        <f t="shared" si="4"/>
        <v>1.125</v>
      </c>
      <c r="E114" s="735">
        <v>27</v>
      </c>
      <c r="F114" s="733">
        <v>26</v>
      </c>
      <c r="G114" s="734">
        <f t="shared" si="8"/>
        <v>1.3333333333333333</v>
      </c>
      <c r="H114" s="736">
        <f t="shared" si="9"/>
        <v>81.25</v>
      </c>
      <c r="I114" s="735">
        <v>20</v>
      </c>
      <c r="J114" s="733">
        <v>20</v>
      </c>
      <c r="K114" s="736">
        <f t="shared" si="6"/>
        <v>76.92307692307692</v>
      </c>
      <c r="L114" s="737" t="s">
        <v>658</v>
      </c>
    </row>
    <row r="115" spans="1:13" s="738" customFormat="1" ht="13.15" customHeight="1" x14ac:dyDescent="0.2">
      <c r="A115" s="731"/>
      <c r="B115" s="732">
        <v>29</v>
      </c>
      <c r="C115" s="733">
        <v>29</v>
      </c>
      <c r="D115" s="734">
        <f t="shared" si="4"/>
        <v>1</v>
      </c>
      <c r="E115" s="735">
        <v>24</v>
      </c>
      <c r="F115" s="733">
        <v>24</v>
      </c>
      <c r="G115" s="734">
        <f t="shared" si="8"/>
        <v>1.2083333333333333</v>
      </c>
      <c r="H115" s="736">
        <f t="shared" si="9"/>
        <v>82.758620689655174</v>
      </c>
      <c r="I115" s="735">
        <v>20</v>
      </c>
      <c r="J115" s="733">
        <v>20</v>
      </c>
      <c r="K115" s="736">
        <f t="shared" si="6"/>
        <v>83.333333333333329</v>
      </c>
      <c r="L115" s="737" t="s">
        <v>749</v>
      </c>
    </row>
    <row r="116" spans="1:13" s="738" customFormat="1" ht="13.15" customHeight="1" x14ac:dyDescent="0.2">
      <c r="A116" s="731"/>
      <c r="B116" s="732">
        <v>47</v>
      </c>
      <c r="C116" s="733">
        <v>47</v>
      </c>
      <c r="D116" s="734">
        <f t="shared" si="4"/>
        <v>1</v>
      </c>
      <c r="E116" s="735">
        <v>47</v>
      </c>
      <c r="F116" s="733">
        <v>47</v>
      </c>
      <c r="G116" s="734">
        <f t="shared" si="8"/>
        <v>1</v>
      </c>
      <c r="H116" s="736">
        <f t="shared" si="9"/>
        <v>100</v>
      </c>
      <c r="I116" s="735">
        <v>33</v>
      </c>
      <c r="J116" s="733">
        <v>33</v>
      </c>
      <c r="K116" s="736">
        <f t="shared" si="6"/>
        <v>70.212765957446805</v>
      </c>
      <c r="L116" s="737" t="s">
        <v>750</v>
      </c>
    </row>
    <row r="117" spans="1:13" s="738" customFormat="1" ht="13.15" customHeight="1" x14ac:dyDescent="0.2">
      <c r="A117" s="731"/>
      <c r="B117" s="732">
        <v>3</v>
      </c>
      <c r="C117" s="733">
        <v>3</v>
      </c>
      <c r="D117" s="734">
        <f t="shared" si="4"/>
        <v>1</v>
      </c>
      <c r="E117" s="735">
        <v>3</v>
      </c>
      <c r="F117" s="733">
        <v>3</v>
      </c>
      <c r="G117" s="734">
        <f t="shared" si="8"/>
        <v>1</v>
      </c>
      <c r="H117" s="736">
        <f t="shared" si="9"/>
        <v>100</v>
      </c>
      <c r="I117" s="735">
        <v>2</v>
      </c>
      <c r="J117" s="733">
        <v>2</v>
      </c>
      <c r="K117" s="736">
        <f t="shared" si="6"/>
        <v>66.666666666666671</v>
      </c>
      <c r="L117" s="737" t="s">
        <v>751</v>
      </c>
    </row>
    <row r="118" spans="1:13" s="738" customFormat="1" ht="13.15" customHeight="1" x14ac:dyDescent="0.2">
      <c r="A118" s="731"/>
      <c r="B118" s="732">
        <v>40</v>
      </c>
      <c r="C118" s="733">
        <v>39</v>
      </c>
      <c r="D118" s="734">
        <f t="shared" si="4"/>
        <v>1.0256410256410255</v>
      </c>
      <c r="E118" s="735">
        <v>39</v>
      </c>
      <c r="F118" s="733">
        <v>38</v>
      </c>
      <c r="G118" s="734">
        <f t="shared" si="8"/>
        <v>1.0256410256410255</v>
      </c>
      <c r="H118" s="736">
        <f t="shared" si="9"/>
        <v>97.435897435897431</v>
      </c>
      <c r="I118" s="735">
        <v>33</v>
      </c>
      <c r="J118" s="733">
        <v>33</v>
      </c>
      <c r="K118" s="736">
        <f t="shared" si="6"/>
        <v>86.84210526315789</v>
      </c>
      <c r="L118" s="737" t="s">
        <v>660</v>
      </c>
    </row>
    <row r="119" spans="1:13" s="746" customFormat="1" ht="13.15" customHeight="1" x14ac:dyDescent="0.2">
      <c r="A119" s="739"/>
      <c r="B119" s="740">
        <v>155</v>
      </c>
      <c r="C119" s="741">
        <v>148</v>
      </c>
      <c r="D119" s="742">
        <f t="shared" si="4"/>
        <v>1.0472972972972974</v>
      </c>
      <c r="E119" s="743">
        <v>140</v>
      </c>
      <c r="F119" s="741">
        <v>136</v>
      </c>
      <c r="G119" s="742">
        <f t="shared" si="8"/>
        <v>1.1071428571428572</v>
      </c>
      <c r="H119" s="744">
        <f t="shared" si="9"/>
        <v>91.891891891891888</v>
      </c>
      <c r="I119" s="743">
        <v>108</v>
      </c>
      <c r="J119" s="741">
        <v>108</v>
      </c>
      <c r="K119" s="744">
        <f t="shared" si="6"/>
        <v>79.411764705882348</v>
      </c>
      <c r="L119" s="745" t="s">
        <v>752</v>
      </c>
    </row>
    <row r="120" spans="1:13" s="738" customFormat="1" ht="13.15" customHeight="1" x14ac:dyDescent="0.2">
      <c r="A120" s="731"/>
      <c r="B120" s="732">
        <v>148</v>
      </c>
      <c r="C120" s="733">
        <v>148</v>
      </c>
      <c r="D120" s="734">
        <f t="shared" si="4"/>
        <v>1</v>
      </c>
      <c r="E120" s="735">
        <v>112</v>
      </c>
      <c r="F120" s="733">
        <v>112</v>
      </c>
      <c r="G120" s="734">
        <f t="shared" si="8"/>
        <v>1.3214285714285714</v>
      </c>
      <c r="H120" s="736">
        <f t="shared" si="9"/>
        <v>75.675675675675677</v>
      </c>
      <c r="I120" s="735">
        <v>104</v>
      </c>
      <c r="J120" s="733">
        <v>104</v>
      </c>
      <c r="K120" s="736">
        <f t="shared" si="6"/>
        <v>92.857142857142861</v>
      </c>
      <c r="L120" s="737" t="s">
        <v>753</v>
      </c>
    </row>
    <row r="121" spans="1:13" s="738" customFormat="1" ht="13.15" customHeight="1" x14ac:dyDescent="0.2">
      <c r="A121" s="731"/>
      <c r="B121" s="732">
        <v>43</v>
      </c>
      <c r="C121" s="733">
        <v>43</v>
      </c>
      <c r="D121" s="734">
        <f t="shared" si="4"/>
        <v>1</v>
      </c>
      <c r="E121" s="735">
        <v>10</v>
      </c>
      <c r="F121" s="733">
        <v>10</v>
      </c>
      <c r="G121" s="734">
        <f t="shared" si="8"/>
        <v>4.3</v>
      </c>
      <c r="H121" s="736">
        <f t="shared" si="9"/>
        <v>23.255813953488371</v>
      </c>
      <c r="I121" s="735">
        <v>8</v>
      </c>
      <c r="J121" s="733">
        <v>8</v>
      </c>
      <c r="K121" s="736">
        <f t="shared" si="6"/>
        <v>80</v>
      </c>
      <c r="L121" s="737" t="s">
        <v>754</v>
      </c>
    </row>
    <row r="122" spans="1:13" s="738" customFormat="1" ht="13.15" customHeight="1" x14ac:dyDescent="0.2">
      <c r="A122" s="731"/>
      <c r="B122" s="732">
        <v>388</v>
      </c>
      <c r="C122" s="733">
        <v>383</v>
      </c>
      <c r="D122" s="734">
        <f t="shared" si="4"/>
        <v>1.0130548302872062</v>
      </c>
      <c r="E122" s="735">
        <v>291</v>
      </c>
      <c r="F122" s="733">
        <v>291</v>
      </c>
      <c r="G122" s="734">
        <f t="shared" si="8"/>
        <v>1.3333333333333333</v>
      </c>
      <c r="H122" s="736">
        <f t="shared" si="9"/>
        <v>75.979112271540473</v>
      </c>
      <c r="I122" s="735">
        <v>280</v>
      </c>
      <c r="J122" s="733">
        <v>280</v>
      </c>
      <c r="K122" s="736">
        <f t="shared" si="6"/>
        <v>96.219931271477662</v>
      </c>
      <c r="L122" s="737" t="s">
        <v>647</v>
      </c>
    </row>
    <row r="123" spans="1:13" s="738" customFormat="1" ht="13.15" customHeight="1" x14ac:dyDescent="0.2">
      <c r="A123" s="731"/>
      <c r="B123" s="732">
        <v>144</v>
      </c>
      <c r="C123" s="733">
        <v>142</v>
      </c>
      <c r="D123" s="734">
        <f t="shared" si="4"/>
        <v>1.0140845070422535</v>
      </c>
      <c r="E123" s="735">
        <v>128</v>
      </c>
      <c r="F123" s="733">
        <v>126</v>
      </c>
      <c r="G123" s="734">
        <f t="shared" si="8"/>
        <v>1.125</v>
      </c>
      <c r="H123" s="736">
        <f t="shared" si="9"/>
        <v>88.732394366197184</v>
      </c>
      <c r="I123" s="735">
        <v>122</v>
      </c>
      <c r="J123" s="733">
        <v>122</v>
      </c>
      <c r="K123" s="736">
        <f t="shared" si="6"/>
        <v>96.825396825396822</v>
      </c>
      <c r="L123" s="737" t="s">
        <v>755</v>
      </c>
    </row>
    <row r="124" spans="1:13" s="738" customFormat="1" ht="13.15" customHeight="1" x14ac:dyDescent="0.2">
      <c r="A124" s="731"/>
      <c r="B124" s="732">
        <v>85</v>
      </c>
      <c r="C124" s="733">
        <v>85</v>
      </c>
      <c r="D124" s="734">
        <f t="shared" si="4"/>
        <v>1</v>
      </c>
      <c r="E124" s="735">
        <v>78</v>
      </c>
      <c r="F124" s="733">
        <v>78</v>
      </c>
      <c r="G124" s="734">
        <f t="shared" si="8"/>
        <v>1.0897435897435896</v>
      </c>
      <c r="H124" s="736">
        <f t="shared" si="9"/>
        <v>91.764705882352942</v>
      </c>
      <c r="I124" s="735">
        <v>67</v>
      </c>
      <c r="J124" s="733">
        <v>67</v>
      </c>
      <c r="K124" s="736">
        <f t="shared" si="6"/>
        <v>85.897435897435898</v>
      </c>
      <c r="L124" s="737" t="s">
        <v>756</v>
      </c>
    </row>
    <row r="125" spans="1:13" s="738" customFormat="1" ht="13.15" customHeight="1" x14ac:dyDescent="0.2">
      <c r="A125" s="731"/>
      <c r="B125" s="732">
        <v>116</v>
      </c>
      <c r="C125" s="733">
        <v>112</v>
      </c>
      <c r="D125" s="734">
        <f t="shared" si="4"/>
        <v>1.0357142857142858</v>
      </c>
      <c r="E125" s="735">
        <v>111</v>
      </c>
      <c r="F125" s="733">
        <v>108</v>
      </c>
      <c r="G125" s="734">
        <f t="shared" si="8"/>
        <v>1.045045045045045</v>
      </c>
      <c r="H125" s="736">
        <f t="shared" si="9"/>
        <v>96.428571428571431</v>
      </c>
      <c r="I125" s="735">
        <v>95</v>
      </c>
      <c r="J125" s="733">
        <v>95</v>
      </c>
      <c r="K125" s="736">
        <f t="shared" si="6"/>
        <v>87.962962962962962</v>
      </c>
      <c r="L125" s="737" t="s">
        <v>757</v>
      </c>
    </row>
    <row r="126" spans="1:13" s="738" customFormat="1" ht="13.15" customHeight="1" x14ac:dyDescent="0.2">
      <c r="A126" s="731"/>
      <c r="B126" s="732">
        <v>11</v>
      </c>
      <c r="C126" s="733">
        <v>11</v>
      </c>
      <c r="D126" s="734">
        <f t="shared" si="4"/>
        <v>1</v>
      </c>
      <c r="E126" s="735">
        <v>11</v>
      </c>
      <c r="F126" s="733">
        <v>11</v>
      </c>
      <c r="G126" s="734">
        <f t="shared" si="8"/>
        <v>1</v>
      </c>
      <c r="H126" s="736">
        <f t="shared" si="9"/>
        <v>100</v>
      </c>
      <c r="I126" s="735">
        <v>11</v>
      </c>
      <c r="J126" s="733">
        <v>11</v>
      </c>
      <c r="K126" s="736">
        <f t="shared" si="6"/>
        <v>100</v>
      </c>
      <c r="L126" s="737" t="s">
        <v>758</v>
      </c>
    </row>
    <row r="127" spans="1:13" s="738" customFormat="1" ht="13.15" customHeight="1" x14ac:dyDescent="0.2">
      <c r="A127" s="731"/>
      <c r="B127" s="732">
        <v>73</v>
      </c>
      <c r="C127" s="733">
        <v>71</v>
      </c>
      <c r="D127" s="734">
        <f t="shared" si="4"/>
        <v>1.028169014084507</v>
      </c>
      <c r="E127" s="735">
        <v>46</v>
      </c>
      <c r="F127" s="733">
        <v>46</v>
      </c>
      <c r="G127" s="734">
        <f t="shared" si="8"/>
        <v>1.5869565217391304</v>
      </c>
      <c r="H127" s="736">
        <f t="shared" si="9"/>
        <v>64.788732394366193</v>
      </c>
      <c r="I127" s="735">
        <v>43</v>
      </c>
      <c r="J127" s="733">
        <v>43</v>
      </c>
      <c r="K127" s="736">
        <f t="shared" si="6"/>
        <v>93.478260869565219</v>
      </c>
      <c r="L127" s="737" t="s">
        <v>759</v>
      </c>
    </row>
    <row r="128" spans="1:13" s="738" customFormat="1" ht="13.15" customHeight="1" x14ac:dyDescent="0.2">
      <c r="A128" s="731"/>
      <c r="B128" s="732">
        <v>41</v>
      </c>
      <c r="C128" s="733">
        <v>41</v>
      </c>
      <c r="D128" s="734">
        <f t="shared" si="4"/>
        <v>1</v>
      </c>
      <c r="E128" s="735">
        <v>39</v>
      </c>
      <c r="F128" s="733">
        <v>39</v>
      </c>
      <c r="G128" s="734">
        <f t="shared" si="8"/>
        <v>1.0512820512820513</v>
      </c>
      <c r="H128" s="736">
        <f t="shared" si="9"/>
        <v>95.121951219512198</v>
      </c>
      <c r="I128" s="735">
        <v>37</v>
      </c>
      <c r="J128" s="733">
        <v>37</v>
      </c>
      <c r="K128" s="736">
        <f t="shared" si="6"/>
        <v>94.871794871794876</v>
      </c>
      <c r="L128" s="737" t="s">
        <v>760</v>
      </c>
    </row>
    <row r="129" spans="1:12" s="738" customFormat="1" ht="13.15" customHeight="1" x14ac:dyDescent="0.2">
      <c r="A129" s="731"/>
      <c r="B129" s="732">
        <v>152</v>
      </c>
      <c r="C129" s="733">
        <v>146</v>
      </c>
      <c r="D129" s="734">
        <f t="shared" si="4"/>
        <v>1.0410958904109588</v>
      </c>
      <c r="E129" s="735">
        <v>139</v>
      </c>
      <c r="F129" s="733">
        <v>139</v>
      </c>
      <c r="G129" s="734">
        <f t="shared" si="8"/>
        <v>1.0935251798561152</v>
      </c>
      <c r="H129" s="736">
        <f t="shared" si="9"/>
        <v>95.205479452054789</v>
      </c>
      <c r="I129" s="735">
        <v>125</v>
      </c>
      <c r="J129" s="733">
        <v>125</v>
      </c>
      <c r="K129" s="736">
        <f t="shared" si="6"/>
        <v>89.928057553956833</v>
      </c>
      <c r="L129" s="737" t="s">
        <v>761</v>
      </c>
    </row>
    <row r="130" spans="1:12" s="738" customFormat="1" ht="13.15" customHeight="1" x14ac:dyDescent="0.2">
      <c r="A130" s="731"/>
      <c r="B130" s="732">
        <v>26</v>
      </c>
      <c r="C130" s="733">
        <v>26</v>
      </c>
      <c r="D130" s="734">
        <f t="shared" si="4"/>
        <v>1</v>
      </c>
      <c r="E130" s="735">
        <v>25</v>
      </c>
      <c r="F130" s="733">
        <v>25</v>
      </c>
      <c r="G130" s="734">
        <f t="shared" si="8"/>
        <v>1.04</v>
      </c>
      <c r="H130" s="736">
        <f t="shared" si="9"/>
        <v>96.15384615384616</v>
      </c>
      <c r="I130" s="735">
        <v>23</v>
      </c>
      <c r="J130" s="733">
        <v>23</v>
      </c>
      <c r="K130" s="736">
        <f t="shared" si="6"/>
        <v>92</v>
      </c>
      <c r="L130" s="737" t="s">
        <v>762</v>
      </c>
    </row>
    <row r="131" spans="1:12" s="738" customFormat="1" ht="13.15" customHeight="1" x14ac:dyDescent="0.2">
      <c r="A131" s="731"/>
      <c r="B131" s="732">
        <v>147</v>
      </c>
      <c r="C131" s="733">
        <v>146</v>
      </c>
      <c r="D131" s="734">
        <f t="shared" si="4"/>
        <v>1.0068493150684932</v>
      </c>
      <c r="E131" s="735">
        <v>119</v>
      </c>
      <c r="F131" s="733">
        <v>118</v>
      </c>
      <c r="G131" s="734">
        <f t="shared" si="8"/>
        <v>1.2352941176470589</v>
      </c>
      <c r="H131" s="736">
        <f t="shared" si="9"/>
        <v>80.821917808219183</v>
      </c>
      <c r="I131" s="735">
        <v>110</v>
      </c>
      <c r="J131" s="733">
        <v>110</v>
      </c>
      <c r="K131" s="736">
        <f t="shared" si="6"/>
        <v>93.220338983050851</v>
      </c>
      <c r="L131" s="737" t="s">
        <v>763</v>
      </c>
    </row>
    <row r="132" spans="1:12" s="738" customFormat="1" ht="13.15" customHeight="1" x14ac:dyDescent="0.2">
      <c r="A132" s="731"/>
      <c r="B132" s="732">
        <v>264</v>
      </c>
      <c r="C132" s="733">
        <v>262</v>
      </c>
      <c r="D132" s="734">
        <f t="shared" si="4"/>
        <v>1.0076335877862594</v>
      </c>
      <c r="E132" s="735">
        <v>222</v>
      </c>
      <c r="F132" s="733">
        <v>221</v>
      </c>
      <c r="G132" s="734">
        <f t="shared" si="8"/>
        <v>1.1891891891891893</v>
      </c>
      <c r="H132" s="736">
        <f t="shared" si="9"/>
        <v>84.351145038167942</v>
      </c>
      <c r="I132" s="735">
        <v>190</v>
      </c>
      <c r="J132" s="733">
        <v>190</v>
      </c>
      <c r="K132" s="736">
        <f t="shared" si="6"/>
        <v>85.972850678733025</v>
      </c>
      <c r="L132" s="737" t="s">
        <v>764</v>
      </c>
    </row>
    <row r="133" spans="1:12" s="738" customFormat="1" ht="13.15" customHeight="1" x14ac:dyDescent="0.2">
      <c r="A133" s="731"/>
      <c r="B133" s="732">
        <v>1114</v>
      </c>
      <c r="C133" s="733">
        <v>1094</v>
      </c>
      <c r="D133" s="734">
        <f t="shared" ref="D133:D196" si="10">B133/C133</f>
        <v>1.0182815356489945</v>
      </c>
      <c r="E133" s="735">
        <v>954</v>
      </c>
      <c r="F133" s="733">
        <v>946</v>
      </c>
      <c r="G133" s="734">
        <f t="shared" si="8"/>
        <v>1.1677148846960168</v>
      </c>
      <c r="H133" s="736">
        <f t="shared" si="9"/>
        <v>86.471663619744064</v>
      </c>
      <c r="I133" s="735">
        <v>903</v>
      </c>
      <c r="J133" s="733">
        <v>903</v>
      </c>
      <c r="K133" s="736">
        <f t="shared" ref="K133:K196" si="11">J133*100/F133</f>
        <v>95.454545454545453</v>
      </c>
      <c r="L133" s="737" t="s">
        <v>765</v>
      </c>
    </row>
    <row r="134" spans="1:12" s="738" customFormat="1" ht="13.15" customHeight="1" x14ac:dyDescent="0.2">
      <c r="A134" s="731"/>
      <c r="B134" s="732">
        <v>909</v>
      </c>
      <c r="C134" s="733">
        <v>889</v>
      </c>
      <c r="D134" s="734">
        <f t="shared" si="10"/>
        <v>1.0224971878515186</v>
      </c>
      <c r="E134" s="735">
        <v>831</v>
      </c>
      <c r="F134" s="733">
        <v>823</v>
      </c>
      <c r="G134" s="734">
        <f t="shared" si="8"/>
        <v>1.0938628158844765</v>
      </c>
      <c r="H134" s="736">
        <f t="shared" si="9"/>
        <v>92.575928008998872</v>
      </c>
      <c r="I134" s="735">
        <v>769</v>
      </c>
      <c r="J134" s="733">
        <v>766</v>
      </c>
      <c r="K134" s="736">
        <f t="shared" si="11"/>
        <v>93.074119076549209</v>
      </c>
      <c r="L134" s="737" t="s">
        <v>766</v>
      </c>
    </row>
    <row r="135" spans="1:12" s="738" customFormat="1" ht="13.15" customHeight="1" x14ac:dyDescent="0.2">
      <c r="A135" s="731"/>
      <c r="B135" s="732">
        <v>51</v>
      </c>
      <c r="C135" s="733">
        <v>51</v>
      </c>
      <c r="D135" s="734">
        <f t="shared" si="10"/>
        <v>1</v>
      </c>
      <c r="E135" s="735">
        <v>36</v>
      </c>
      <c r="F135" s="733">
        <v>36</v>
      </c>
      <c r="G135" s="734">
        <f t="shared" si="8"/>
        <v>1.4166666666666667</v>
      </c>
      <c r="H135" s="736">
        <f t="shared" si="9"/>
        <v>70.588235294117652</v>
      </c>
      <c r="I135" s="735">
        <v>30</v>
      </c>
      <c r="J135" s="733">
        <v>30</v>
      </c>
      <c r="K135" s="736">
        <f t="shared" si="11"/>
        <v>83.333333333333329</v>
      </c>
      <c r="L135" s="737" t="s">
        <v>767</v>
      </c>
    </row>
    <row r="136" spans="1:12" s="746" customFormat="1" ht="13.15" customHeight="1" x14ac:dyDescent="0.2">
      <c r="A136" s="739"/>
      <c r="B136" s="740">
        <v>3712</v>
      </c>
      <c r="C136" s="741">
        <v>3378</v>
      </c>
      <c r="D136" s="742">
        <f t="shared" si="10"/>
        <v>1.0988750740082889</v>
      </c>
      <c r="E136" s="743">
        <v>3152</v>
      </c>
      <c r="F136" s="741">
        <v>3036</v>
      </c>
      <c r="G136" s="742">
        <f t="shared" si="8"/>
        <v>1.1776649746192893</v>
      </c>
      <c r="H136" s="744">
        <f t="shared" si="9"/>
        <v>89.87566607460036</v>
      </c>
      <c r="I136" s="743">
        <v>2917</v>
      </c>
      <c r="J136" s="741">
        <v>2907</v>
      </c>
      <c r="K136" s="744">
        <f t="shared" si="11"/>
        <v>95.750988142292485</v>
      </c>
      <c r="L136" s="745" t="s">
        <v>768</v>
      </c>
    </row>
    <row r="137" spans="1:12" s="738" customFormat="1" ht="13.15" customHeight="1" x14ac:dyDescent="0.2">
      <c r="A137" s="731"/>
      <c r="B137" s="732">
        <v>123</v>
      </c>
      <c r="C137" s="733">
        <v>117</v>
      </c>
      <c r="D137" s="734">
        <f t="shared" si="10"/>
        <v>1.0512820512820513</v>
      </c>
      <c r="E137" s="735">
        <v>107</v>
      </c>
      <c r="F137" s="733">
        <v>105</v>
      </c>
      <c r="G137" s="734">
        <f t="shared" si="8"/>
        <v>1.1495327102803738</v>
      </c>
      <c r="H137" s="736">
        <f t="shared" si="9"/>
        <v>89.743589743589737</v>
      </c>
      <c r="I137" s="735">
        <v>103</v>
      </c>
      <c r="J137" s="733">
        <v>103</v>
      </c>
      <c r="K137" s="736">
        <f t="shared" si="11"/>
        <v>98.095238095238102</v>
      </c>
      <c r="L137" s="737" t="s">
        <v>769</v>
      </c>
    </row>
    <row r="138" spans="1:12" s="746" customFormat="1" ht="13.15" customHeight="1" x14ac:dyDescent="0.2">
      <c r="A138" s="739"/>
      <c r="B138" s="740">
        <v>123</v>
      </c>
      <c r="C138" s="741">
        <v>117</v>
      </c>
      <c r="D138" s="742">
        <f t="shared" si="10"/>
        <v>1.0512820512820513</v>
      </c>
      <c r="E138" s="743">
        <v>107</v>
      </c>
      <c r="F138" s="741">
        <v>105</v>
      </c>
      <c r="G138" s="742">
        <f t="shared" si="8"/>
        <v>1.1495327102803738</v>
      </c>
      <c r="H138" s="744">
        <f t="shared" si="9"/>
        <v>89.743589743589737</v>
      </c>
      <c r="I138" s="743">
        <v>103</v>
      </c>
      <c r="J138" s="741">
        <v>103</v>
      </c>
      <c r="K138" s="744">
        <f t="shared" si="11"/>
        <v>98.095238095238102</v>
      </c>
      <c r="L138" s="745" t="s">
        <v>770</v>
      </c>
    </row>
    <row r="139" spans="1:12" s="738" customFormat="1" ht="13.15" customHeight="1" x14ac:dyDescent="0.2">
      <c r="A139" s="731"/>
      <c r="B139" s="732">
        <v>147</v>
      </c>
      <c r="C139" s="733">
        <v>140</v>
      </c>
      <c r="D139" s="734">
        <f t="shared" si="10"/>
        <v>1.05</v>
      </c>
      <c r="E139" s="735">
        <v>105</v>
      </c>
      <c r="F139" s="733">
        <v>104</v>
      </c>
      <c r="G139" s="734">
        <f t="shared" si="8"/>
        <v>1.4</v>
      </c>
      <c r="H139" s="736">
        <f t="shared" si="9"/>
        <v>74.285714285714292</v>
      </c>
      <c r="I139" s="735">
        <v>88</v>
      </c>
      <c r="J139" s="733">
        <v>88</v>
      </c>
      <c r="K139" s="736">
        <f t="shared" si="11"/>
        <v>84.615384615384613</v>
      </c>
      <c r="L139" s="737" t="s">
        <v>771</v>
      </c>
    </row>
    <row r="140" spans="1:12" s="738" customFormat="1" ht="13.15" customHeight="1" x14ac:dyDescent="0.2">
      <c r="A140" s="731"/>
      <c r="B140" s="732">
        <v>203</v>
      </c>
      <c r="C140" s="733">
        <v>197</v>
      </c>
      <c r="D140" s="734">
        <f t="shared" si="10"/>
        <v>1.0304568527918783</v>
      </c>
      <c r="E140" s="735">
        <v>164</v>
      </c>
      <c r="F140" s="733">
        <v>162</v>
      </c>
      <c r="G140" s="734">
        <f t="shared" si="8"/>
        <v>1.2378048780487805</v>
      </c>
      <c r="H140" s="736">
        <f t="shared" si="9"/>
        <v>82.233502538071065</v>
      </c>
      <c r="I140" s="735">
        <v>148</v>
      </c>
      <c r="J140" s="733">
        <v>147</v>
      </c>
      <c r="K140" s="736">
        <f t="shared" si="11"/>
        <v>90.740740740740748</v>
      </c>
      <c r="L140" s="737" t="s">
        <v>772</v>
      </c>
    </row>
    <row r="141" spans="1:12" s="738" customFormat="1" ht="13.15" customHeight="1" x14ac:dyDescent="0.2">
      <c r="A141" s="731"/>
      <c r="B141" s="732">
        <v>44</v>
      </c>
      <c r="C141" s="733">
        <v>39</v>
      </c>
      <c r="D141" s="734">
        <f t="shared" si="10"/>
        <v>1.1282051282051282</v>
      </c>
      <c r="E141" s="735">
        <v>31</v>
      </c>
      <c r="F141" s="733">
        <v>31</v>
      </c>
      <c r="G141" s="734">
        <f t="shared" si="8"/>
        <v>1.4193548387096775</v>
      </c>
      <c r="H141" s="736">
        <f t="shared" si="9"/>
        <v>79.487179487179489</v>
      </c>
      <c r="I141" s="735">
        <v>26</v>
      </c>
      <c r="J141" s="733">
        <v>26</v>
      </c>
      <c r="K141" s="736">
        <f t="shared" si="11"/>
        <v>83.870967741935488</v>
      </c>
      <c r="L141" s="737" t="s">
        <v>649</v>
      </c>
    </row>
    <row r="142" spans="1:12" s="738" customFormat="1" ht="13.15" customHeight="1" x14ac:dyDescent="0.2">
      <c r="A142" s="731"/>
      <c r="B142" s="732">
        <v>62</v>
      </c>
      <c r="C142" s="733">
        <v>61</v>
      </c>
      <c r="D142" s="734">
        <f t="shared" si="10"/>
        <v>1.0163934426229508</v>
      </c>
      <c r="E142" s="735">
        <v>44</v>
      </c>
      <c r="F142" s="733">
        <v>43</v>
      </c>
      <c r="G142" s="734">
        <f t="shared" si="8"/>
        <v>1.4090909090909092</v>
      </c>
      <c r="H142" s="736">
        <f t="shared" si="9"/>
        <v>70.491803278688522</v>
      </c>
      <c r="I142" s="735">
        <v>37</v>
      </c>
      <c r="J142" s="733">
        <v>37</v>
      </c>
      <c r="K142" s="736">
        <f t="shared" si="11"/>
        <v>86.04651162790698</v>
      </c>
      <c r="L142" s="737" t="s">
        <v>773</v>
      </c>
    </row>
    <row r="143" spans="1:12" s="738" customFormat="1" ht="13.15" customHeight="1" x14ac:dyDescent="0.2">
      <c r="A143" s="731"/>
      <c r="B143" s="732">
        <v>5</v>
      </c>
      <c r="C143" s="733">
        <v>5</v>
      </c>
      <c r="D143" s="734">
        <f t="shared" si="10"/>
        <v>1</v>
      </c>
      <c r="E143" s="735">
        <v>4</v>
      </c>
      <c r="F143" s="733">
        <v>4</v>
      </c>
      <c r="G143" s="734">
        <f t="shared" si="8"/>
        <v>1.25</v>
      </c>
      <c r="H143" s="736">
        <f t="shared" si="9"/>
        <v>80</v>
      </c>
      <c r="I143" s="735">
        <v>3</v>
      </c>
      <c r="J143" s="733">
        <v>3</v>
      </c>
      <c r="K143" s="736">
        <f t="shared" si="11"/>
        <v>75</v>
      </c>
      <c r="L143" s="737" t="s">
        <v>774</v>
      </c>
    </row>
    <row r="144" spans="1:12" s="746" customFormat="1" ht="13.15" customHeight="1" x14ac:dyDescent="0.2">
      <c r="A144" s="739"/>
      <c r="B144" s="740">
        <v>461</v>
      </c>
      <c r="C144" s="741">
        <v>409</v>
      </c>
      <c r="D144" s="742">
        <f t="shared" si="10"/>
        <v>1.1271393643031784</v>
      </c>
      <c r="E144" s="743">
        <v>348</v>
      </c>
      <c r="F144" s="741">
        <v>333</v>
      </c>
      <c r="G144" s="742">
        <f t="shared" si="8"/>
        <v>1.3247126436781609</v>
      </c>
      <c r="H144" s="744">
        <f t="shared" si="9"/>
        <v>81.418092909535446</v>
      </c>
      <c r="I144" s="743">
        <v>302</v>
      </c>
      <c r="J144" s="741">
        <v>301</v>
      </c>
      <c r="K144" s="744">
        <f t="shared" si="11"/>
        <v>90.390390390390394</v>
      </c>
      <c r="L144" s="745" t="s">
        <v>775</v>
      </c>
    </row>
    <row r="145" spans="1:12" s="738" customFormat="1" ht="13.15" customHeight="1" x14ac:dyDescent="0.2">
      <c r="A145" s="731"/>
      <c r="B145" s="732">
        <v>1020</v>
      </c>
      <c r="C145" s="733">
        <v>964</v>
      </c>
      <c r="D145" s="734">
        <f t="shared" si="10"/>
        <v>1.058091286307054</v>
      </c>
      <c r="E145" s="735">
        <v>956</v>
      </c>
      <c r="F145" s="733">
        <v>920</v>
      </c>
      <c r="G145" s="734">
        <f t="shared" si="8"/>
        <v>1.0669456066945606</v>
      </c>
      <c r="H145" s="736">
        <f t="shared" si="9"/>
        <v>95.435684647302907</v>
      </c>
      <c r="I145" s="735">
        <v>890</v>
      </c>
      <c r="J145" s="733">
        <v>888</v>
      </c>
      <c r="K145" s="736">
        <f t="shared" si="11"/>
        <v>96.521739130434781</v>
      </c>
      <c r="L145" s="737" t="s">
        <v>650</v>
      </c>
    </row>
    <row r="146" spans="1:12" s="746" customFormat="1" ht="13.15" customHeight="1" x14ac:dyDescent="0.2">
      <c r="A146" s="739"/>
      <c r="B146" s="740">
        <v>1020</v>
      </c>
      <c r="C146" s="741">
        <v>964</v>
      </c>
      <c r="D146" s="742">
        <f t="shared" si="10"/>
        <v>1.058091286307054</v>
      </c>
      <c r="E146" s="743">
        <v>956</v>
      </c>
      <c r="F146" s="741">
        <v>920</v>
      </c>
      <c r="G146" s="742">
        <f t="shared" si="8"/>
        <v>1.0669456066945606</v>
      </c>
      <c r="H146" s="744">
        <f t="shared" si="9"/>
        <v>95.435684647302907</v>
      </c>
      <c r="I146" s="743">
        <v>890</v>
      </c>
      <c r="J146" s="741">
        <v>888</v>
      </c>
      <c r="K146" s="744">
        <f t="shared" si="11"/>
        <v>96.521739130434781</v>
      </c>
      <c r="L146" s="745" t="s">
        <v>776</v>
      </c>
    </row>
    <row r="147" spans="1:12" s="738" customFormat="1" ht="13.15" customHeight="1" x14ac:dyDescent="0.2">
      <c r="A147" s="731"/>
      <c r="B147" s="732">
        <v>10</v>
      </c>
      <c r="C147" s="733">
        <v>9</v>
      </c>
      <c r="D147" s="734">
        <f t="shared" si="10"/>
        <v>1.1111111111111112</v>
      </c>
      <c r="E147" s="735">
        <v>6</v>
      </c>
      <c r="F147" s="733">
        <v>6</v>
      </c>
      <c r="G147" s="734">
        <f t="shared" si="8"/>
        <v>1.6666666666666667</v>
      </c>
      <c r="H147" s="736">
        <f t="shared" si="9"/>
        <v>66.666666666666671</v>
      </c>
      <c r="I147" s="735">
        <v>5</v>
      </c>
      <c r="J147" s="733">
        <v>5</v>
      </c>
      <c r="K147" s="736">
        <f t="shared" si="11"/>
        <v>83.333333333333329</v>
      </c>
      <c r="L147" s="737" t="s">
        <v>777</v>
      </c>
    </row>
    <row r="148" spans="1:12" s="738" customFormat="1" ht="13.15" customHeight="1" x14ac:dyDescent="0.2">
      <c r="A148" s="731"/>
      <c r="B148" s="732">
        <v>23</v>
      </c>
      <c r="C148" s="733">
        <v>23</v>
      </c>
      <c r="D148" s="734">
        <f t="shared" si="10"/>
        <v>1</v>
      </c>
      <c r="E148" s="735">
        <v>19</v>
      </c>
      <c r="F148" s="733">
        <v>19</v>
      </c>
      <c r="G148" s="734">
        <f t="shared" si="8"/>
        <v>1.2105263157894737</v>
      </c>
      <c r="H148" s="736">
        <f t="shared" si="9"/>
        <v>82.608695652173907</v>
      </c>
      <c r="I148" s="735">
        <v>19</v>
      </c>
      <c r="J148" s="733">
        <v>19</v>
      </c>
      <c r="K148" s="736">
        <f t="shared" si="11"/>
        <v>100</v>
      </c>
      <c r="L148" s="737" t="s">
        <v>778</v>
      </c>
    </row>
    <row r="149" spans="1:12" s="738" customFormat="1" ht="13.15" customHeight="1" x14ac:dyDescent="0.2">
      <c r="A149" s="731"/>
      <c r="B149" s="732">
        <v>60</v>
      </c>
      <c r="C149" s="733">
        <v>55</v>
      </c>
      <c r="D149" s="734">
        <f t="shared" si="10"/>
        <v>1.0909090909090908</v>
      </c>
      <c r="E149" s="735">
        <v>53</v>
      </c>
      <c r="F149" s="733">
        <v>50</v>
      </c>
      <c r="G149" s="734">
        <f t="shared" si="8"/>
        <v>1.1320754716981132</v>
      </c>
      <c r="H149" s="736">
        <f t="shared" si="9"/>
        <v>90.909090909090907</v>
      </c>
      <c r="I149" s="735">
        <v>45</v>
      </c>
      <c r="J149" s="733">
        <v>45</v>
      </c>
      <c r="K149" s="736">
        <f t="shared" si="11"/>
        <v>90</v>
      </c>
      <c r="L149" s="737" t="s">
        <v>779</v>
      </c>
    </row>
    <row r="150" spans="1:12" s="738" customFormat="1" ht="13.15" customHeight="1" x14ac:dyDescent="0.2">
      <c r="A150" s="731"/>
      <c r="B150" s="732">
        <v>25</v>
      </c>
      <c r="C150" s="733">
        <v>25</v>
      </c>
      <c r="D150" s="734">
        <f t="shared" si="10"/>
        <v>1</v>
      </c>
      <c r="E150" s="735">
        <v>25</v>
      </c>
      <c r="F150" s="733">
        <v>25</v>
      </c>
      <c r="G150" s="734">
        <f t="shared" si="8"/>
        <v>1</v>
      </c>
      <c r="H150" s="736">
        <f t="shared" si="9"/>
        <v>100</v>
      </c>
      <c r="I150" s="735">
        <v>24</v>
      </c>
      <c r="J150" s="733">
        <v>24</v>
      </c>
      <c r="K150" s="736">
        <f t="shared" si="11"/>
        <v>96</v>
      </c>
      <c r="L150" s="737" t="s">
        <v>659</v>
      </c>
    </row>
    <row r="151" spans="1:12" s="738" customFormat="1" ht="13.15" customHeight="1" x14ac:dyDescent="0.2">
      <c r="A151" s="731"/>
      <c r="B151" s="732">
        <v>2</v>
      </c>
      <c r="C151" s="733">
        <v>2</v>
      </c>
      <c r="D151" s="734">
        <f t="shared" si="10"/>
        <v>1</v>
      </c>
      <c r="E151" s="735">
        <v>2</v>
      </c>
      <c r="F151" s="733">
        <v>2</v>
      </c>
      <c r="G151" s="734">
        <f t="shared" si="8"/>
        <v>1</v>
      </c>
      <c r="H151" s="736">
        <f t="shared" si="9"/>
        <v>100</v>
      </c>
      <c r="I151" s="735">
        <v>1</v>
      </c>
      <c r="J151" s="733">
        <v>1</v>
      </c>
      <c r="K151" s="736">
        <f t="shared" si="11"/>
        <v>50</v>
      </c>
      <c r="L151" s="737" t="s">
        <v>780</v>
      </c>
    </row>
    <row r="152" spans="1:12" s="738" customFormat="1" ht="13.15" customHeight="1" x14ac:dyDescent="0.2">
      <c r="A152" s="731"/>
      <c r="B152" s="732">
        <v>4</v>
      </c>
      <c r="C152" s="733">
        <v>4</v>
      </c>
      <c r="D152" s="734">
        <f t="shared" si="10"/>
        <v>1</v>
      </c>
      <c r="E152" s="735">
        <v>4</v>
      </c>
      <c r="F152" s="733">
        <v>4</v>
      </c>
      <c r="G152" s="734">
        <f t="shared" ref="G152:G212" si="12">B152/E152</f>
        <v>1</v>
      </c>
      <c r="H152" s="736">
        <f t="shared" ref="H152:H212" si="13">F152*100/C152</f>
        <v>100</v>
      </c>
      <c r="I152" s="735">
        <v>4</v>
      </c>
      <c r="J152" s="733">
        <v>4</v>
      </c>
      <c r="K152" s="736">
        <f t="shared" si="11"/>
        <v>100</v>
      </c>
      <c r="L152" s="737" t="s">
        <v>781</v>
      </c>
    </row>
    <row r="153" spans="1:12" s="738" customFormat="1" ht="13.15" customHeight="1" x14ac:dyDescent="0.2">
      <c r="A153" s="731"/>
      <c r="B153" s="732">
        <v>9</v>
      </c>
      <c r="C153" s="733">
        <v>9</v>
      </c>
      <c r="D153" s="734">
        <f t="shared" si="10"/>
        <v>1</v>
      </c>
      <c r="E153" s="735">
        <v>7</v>
      </c>
      <c r="F153" s="733">
        <v>7</v>
      </c>
      <c r="G153" s="734">
        <f t="shared" si="12"/>
        <v>1.2857142857142858</v>
      </c>
      <c r="H153" s="736">
        <f t="shared" si="13"/>
        <v>77.777777777777771</v>
      </c>
      <c r="I153" s="735">
        <v>7</v>
      </c>
      <c r="J153" s="733">
        <v>7</v>
      </c>
      <c r="K153" s="736">
        <f t="shared" si="11"/>
        <v>100</v>
      </c>
      <c r="L153" s="737" t="s">
        <v>782</v>
      </c>
    </row>
    <row r="154" spans="1:12" s="746" customFormat="1" ht="13.15" customHeight="1" x14ac:dyDescent="0.2">
      <c r="A154" s="739"/>
      <c r="B154" s="740">
        <v>133</v>
      </c>
      <c r="C154" s="741">
        <v>125</v>
      </c>
      <c r="D154" s="742">
        <f t="shared" si="10"/>
        <v>1.0640000000000001</v>
      </c>
      <c r="E154" s="743">
        <v>116</v>
      </c>
      <c r="F154" s="741">
        <v>112</v>
      </c>
      <c r="G154" s="742">
        <f t="shared" si="12"/>
        <v>1.146551724137931</v>
      </c>
      <c r="H154" s="744">
        <f t="shared" si="13"/>
        <v>89.6</v>
      </c>
      <c r="I154" s="743">
        <v>105</v>
      </c>
      <c r="J154" s="741">
        <v>105</v>
      </c>
      <c r="K154" s="744">
        <f t="shared" si="11"/>
        <v>93.75</v>
      </c>
      <c r="L154" s="745" t="s">
        <v>783</v>
      </c>
    </row>
    <row r="155" spans="1:12" s="738" customFormat="1" ht="13.15" customHeight="1" x14ac:dyDescent="0.2">
      <c r="A155" s="731"/>
      <c r="B155" s="732">
        <v>57</v>
      </c>
      <c r="C155" s="733">
        <v>52</v>
      </c>
      <c r="D155" s="734">
        <f t="shared" si="10"/>
        <v>1.0961538461538463</v>
      </c>
      <c r="E155" s="735">
        <v>52</v>
      </c>
      <c r="F155" s="733">
        <v>49</v>
      </c>
      <c r="G155" s="734">
        <f t="shared" si="12"/>
        <v>1.0961538461538463</v>
      </c>
      <c r="H155" s="736">
        <f t="shared" si="13"/>
        <v>94.230769230769226</v>
      </c>
      <c r="I155" s="735">
        <v>48</v>
      </c>
      <c r="J155" s="733">
        <v>48</v>
      </c>
      <c r="K155" s="736">
        <f t="shared" si="11"/>
        <v>97.959183673469383</v>
      </c>
      <c r="L155" s="737" t="s">
        <v>784</v>
      </c>
    </row>
    <row r="156" spans="1:12" s="738" customFormat="1" ht="13.15" customHeight="1" x14ac:dyDescent="0.2">
      <c r="A156" s="731"/>
      <c r="B156" s="732">
        <v>544</v>
      </c>
      <c r="C156" s="733">
        <v>520</v>
      </c>
      <c r="D156" s="734">
        <f t="shared" si="10"/>
        <v>1.0461538461538462</v>
      </c>
      <c r="E156" s="735">
        <v>412</v>
      </c>
      <c r="F156" s="733">
        <v>404</v>
      </c>
      <c r="G156" s="734">
        <f t="shared" si="12"/>
        <v>1.3203883495145632</v>
      </c>
      <c r="H156" s="736">
        <f t="shared" si="13"/>
        <v>77.692307692307693</v>
      </c>
      <c r="I156" s="735">
        <v>363</v>
      </c>
      <c r="J156" s="733">
        <v>362</v>
      </c>
      <c r="K156" s="736">
        <f t="shared" si="11"/>
        <v>89.603960396039611</v>
      </c>
      <c r="L156" s="737" t="s">
        <v>785</v>
      </c>
    </row>
    <row r="157" spans="1:12" s="738" customFormat="1" ht="13.15" customHeight="1" x14ac:dyDescent="0.2">
      <c r="A157" s="731"/>
      <c r="B157" s="732">
        <v>68</v>
      </c>
      <c r="C157" s="733">
        <v>65</v>
      </c>
      <c r="D157" s="734">
        <f t="shared" si="10"/>
        <v>1.0461538461538462</v>
      </c>
      <c r="E157" s="735">
        <v>63</v>
      </c>
      <c r="F157" s="733">
        <v>60</v>
      </c>
      <c r="G157" s="734">
        <f t="shared" si="12"/>
        <v>1.0793650793650793</v>
      </c>
      <c r="H157" s="736">
        <f t="shared" si="13"/>
        <v>92.307692307692307</v>
      </c>
      <c r="I157" s="735">
        <v>52</v>
      </c>
      <c r="J157" s="733">
        <v>52</v>
      </c>
      <c r="K157" s="736">
        <f t="shared" si="11"/>
        <v>86.666666666666671</v>
      </c>
      <c r="L157" s="737" t="s">
        <v>786</v>
      </c>
    </row>
    <row r="158" spans="1:12" s="746" customFormat="1" ht="13.15" customHeight="1" x14ac:dyDescent="0.2">
      <c r="A158" s="739"/>
      <c r="B158" s="740">
        <v>669</v>
      </c>
      <c r="C158" s="741">
        <v>625</v>
      </c>
      <c r="D158" s="742">
        <f t="shared" si="10"/>
        <v>1.0704</v>
      </c>
      <c r="E158" s="743">
        <v>527</v>
      </c>
      <c r="F158" s="741">
        <v>508</v>
      </c>
      <c r="G158" s="742">
        <f t="shared" si="12"/>
        <v>1.269449715370019</v>
      </c>
      <c r="H158" s="744">
        <f t="shared" si="13"/>
        <v>81.28</v>
      </c>
      <c r="I158" s="743">
        <v>463</v>
      </c>
      <c r="J158" s="741">
        <v>461</v>
      </c>
      <c r="K158" s="744">
        <f t="shared" si="11"/>
        <v>90.748031496062993</v>
      </c>
      <c r="L158" s="745" t="s">
        <v>787</v>
      </c>
    </row>
    <row r="159" spans="1:12" s="738" customFormat="1" ht="13.15" customHeight="1" x14ac:dyDescent="0.2">
      <c r="A159" s="731"/>
      <c r="B159" s="732">
        <v>30</v>
      </c>
      <c r="C159" s="733">
        <v>30</v>
      </c>
      <c r="D159" s="734">
        <f t="shared" si="10"/>
        <v>1</v>
      </c>
      <c r="E159" s="735">
        <v>27</v>
      </c>
      <c r="F159" s="733">
        <v>27</v>
      </c>
      <c r="G159" s="734">
        <f t="shared" si="12"/>
        <v>1.1111111111111112</v>
      </c>
      <c r="H159" s="736">
        <f t="shared" si="13"/>
        <v>90</v>
      </c>
      <c r="I159" s="735">
        <v>22</v>
      </c>
      <c r="J159" s="733">
        <v>22</v>
      </c>
      <c r="K159" s="736">
        <f t="shared" si="11"/>
        <v>81.481481481481481</v>
      </c>
      <c r="L159" s="737" t="s">
        <v>788</v>
      </c>
    </row>
    <row r="160" spans="1:12" s="738" customFormat="1" ht="13.15" customHeight="1" x14ac:dyDescent="0.2">
      <c r="A160" s="731"/>
      <c r="B160" s="732">
        <v>244</v>
      </c>
      <c r="C160" s="733">
        <v>219</v>
      </c>
      <c r="D160" s="734">
        <f t="shared" si="10"/>
        <v>1.1141552511415524</v>
      </c>
      <c r="E160" s="735">
        <v>223</v>
      </c>
      <c r="F160" s="733">
        <v>208</v>
      </c>
      <c r="G160" s="734">
        <f t="shared" si="12"/>
        <v>1.094170403587444</v>
      </c>
      <c r="H160" s="736">
        <f t="shared" si="13"/>
        <v>94.977168949771695</v>
      </c>
      <c r="I160" s="735">
        <v>178</v>
      </c>
      <c r="J160" s="733">
        <v>178</v>
      </c>
      <c r="K160" s="736">
        <f t="shared" si="11"/>
        <v>85.57692307692308</v>
      </c>
      <c r="L160" s="737" t="s">
        <v>789</v>
      </c>
    </row>
    <row r="161" spans="1:12" s="738" customFormat="1" ht="13.15" customHeight="1" x14ac:dyDescent="0.2">
      <c r="A161" s="731"/>
      <c r="B161" s="732">
        <v>104</v>
      </c>
      <c r="C161" s="733">
        <v>101</v>
      </c>
      <c r="D161" s="734">
        <f t="shared" si="10"/>
        <v>1.0297029702970297</v>
      </c>
      <c r="E161" s="735">
        <v>100</v>
      </c>
      <c r="F161" s="733">
        <v>97</v>
      </c>
      <c r="G161" s="734">
        <f t="shared" si="12"/>
        <v>1.04</v>
      </c>
      <c r="H161" s="736">
        <f t="shared" si="13"/>
        <v>96.039603960396036</v>
      </c>
      <c r="I161" s="735">
        <v>90</v>
      </c>
      <c r="J161" s="733">
        <v>90</v>
      </c>
      <c r="K161" s="736">
        <f t="shared" si="11"/>
        <v>92.783505154639172</v>
      </c>
      <c r="L161" s="737" t="s">
        <v>790</v>
      </c>
    </row>
    <row r="162" spans="1:12" s="738" customFormat="1" ht="13.15" customHeight="1" x14ac:dyDescent="0.2">
      <c r="A162" s="731"/>
      <c r="B162" s="732">
        <v>11</v>
      </c>
      <c r="C162" s="733">
        <v>11</v>
      </c>
      <c r="D162" s="734">
        <f t="shared" si="10"/>
        <v>1</v>
      </c>
      <c r="E162" s="735">
        <v>10</v>
      </c>
      <c r="F162" s="733">
        <v>10</v>
      </c>
      <c r="G162" s="734">
        <f t="shared" si="12"/>
        <v>1.1000000000000001</v>
      </c>
      <c r="H162" s="736">
        <f t="shared" si="13"/>
        <v>90.909090909090907</v>
      </c>
      <c r="I162" s="735">
        <v>8</v>
      </c>
      <c r="J162" s="733">
        <v>8</v>
      </c>
      <c r="K162" s="736">
        <f t="shared" si="11"/>
        <v>80</v>
      </c>
      <c r="L162" s="737" t="s">
        <v>791</v>
      </c>
    </row>
    <row r="163" spans="1:12" s="738" customFormat="1" ht="13.15" customHeight="1" x14ac:dyDescent="0.2">
      <c r="A163" s="731"/>
      <c r="B163" s="732">
        <v>57</v>
      </c>
      <c r="C163" s="733">
        <v>57</v>
      </c>
      <c r="D163" s="734">
        <f t="shared" si="10"/>
        <v>1</v>
      </c>
      <c r="E163" s="735">
        <v>53</v>
      </c>
      <c r="F163" s="733">
        <v>53</v>
      </c>
      <c r="G163" s="734">
        <f t="shared" si="12"/>
        <v>1.0754716981132075</v>
      </c>
      <c r="H163" s="736">
        <f t="shared" si="13"/>
        <v>92.982456140350877</v>
      </c>
      <c r="I163" s="735">
        <v>44</v>
      </c>
      <c r="J163" s="733">
        <v>44</v>
      </c>
      <c r="K163" s="736">
        <f t="shared" si="11"/>
        <v>83.018867924528308</v>
      </c>
      <c r="L163" s="737" t="s">
        <v>792</v>
      </c>
    </row>
    <row r="164" spans="1:12" s="738" customFormat="1" ht="13.15" customHeight="1" x14ac:dyDescent="0.2">
      <c r="A164" s="731"/>
      <c r="B164" s="732">
        <v>15</v>
      </c>
      <c r="C164" s="733">
        <v>15</v>
      </c>
      <c r="D164" s="734">
        <f t="shared" si="10"/>
        <v>1</v>
      </c>
      <c r="E164" s="735">
        <v>15</v>
      </c>
      <c r="F164" s="733">
        <v>15</v>
      </c>
      <c r="G164" s="734">
        <f t="shared" si="12"/>
        <v>1</v>
      </c>
      <c r="H164" s="736">
        <f t="shared" si="13"/>
        <v>100</v>
      </c>
      <c r="I164" s="735">
        <v>13</v>
      </c>
      <c r="J164" s="733">
        <v>13</v>
      </c>
      <c r="K164" s="736">
        <f t="shared" si="11"/>
        <v>86.666666666666671</v>
      </c>
      <c r="L164" s="737" t="s">
        <v>793</v>
      </c>
    </row>
    <row r="165" spans="1:12" s="746" customFormat="1" ht="13.15" customHeight="1" x14ac:dyDescent="0.2">
      <c r="A165" s="739"/>
      <c r="B165" s="740">
        <v>461</v>
      </c>
      <c r="C165" s="741">
        <v>415</v>
      </c>
      <c r="D165" s="742">
        <f t="shared" si="10"/>
        <v>1.110843373493976</v>
      </c>
      <c r="E165" s="743">
        <v>428</v>
      </c>
      <c r="F165" s="741">
        <v>395</v>
      </c>
      <c r="G165" s="742">
        <f t="shared" si="12"/>
        <v>1.0771028037383177</v>
      </c>
      <c r="H165" s="744">
        <f t="shared" si="13"/>
        <v>95.180722891566262</v>
      </c>
      <c r="I165" s="743">
        <v>355</v>
      </c>
      <c r="J165" s="741">
        <v>354</v>
      </c>
      <c r="K165" s="744">
        <f t="shared" si="11"/>
        <v>89.620253164556956</v>
      </c>
      <c r="L165" s="745" t="s">
        <v>794</v>
      </c>
    </row>
    <row r="166" spans="1:12" s="738" customFormat="1" ht="13.15" customHeight="1" x14ac:dyDescent="0.2">
      <c r="A166" s="731"/>
      <c r="B166" s="732">
        <v>189</v>
      </c>
      <c r="C166" s="733">
        <v>188</v>
      </c>
      <c r="D166" s="734">
        <f t="shared" si="10"/>
        <v>1.0053191489361701</v>
      </c>
      <c r="E166" s="735">
        <v>173</v>
      </c>
      <c r="F166" s="733">
        <v>173</v>
      </c>
      <c r="G166" s="734">
        <f t="shared" si="12"/>
        <v>1.0924855491329479</v>
      </c>
      <c r="H166" s="736">
        <f t="shared" si="13"/>
        <v>92.021276595744681</v>
      </c>
      <c r="I166" s="735">
        <v>164</v>
      </c>
      <c r="J166" s="733">
        <v>164</v>
      </c>
      <c r="K166" s="736">
        <f t="shared" si="11"/>
        <v>94.797687861271683</v>
      </c>
      <c r="L166" s="737" t="s">
        <v>795</v>
      </c>
    </row>
    <row r="167" spans="1:12" s="746" customFormat="1" ht="13.15" customHeight="1" x14ac:dyDescent="0.2">
      <c r="A167" s="739"/>
      <c r="B167" s="740">
        <v>189</v>
      </c>
      <c r="C167" s="741">
        <v>188</v>
      </c>
      <c r="D167" s="742">
        <f t="shared" si="10"/>
        <v>1.0053191489361701</v>
      </c>
      <c r="E167" s="743">
        <v>173</v>
      </c>
      <c r="F167" s="741">
        <v>173</v>
      </c>
      <c r="G167" s="742">
        <f t="shared" si="12"/>
        <v>1.0924855491329479</v>
      </c>
      <c r="H167" s="744">
        <f t="shared" si="13"/>
        <v>92.021276595744681</v>
      </c>
      <c r="I167" s="743">
        <v>164</v>
      </c>
      <c r="J167" s="741">
        <v>164</v>
      </c>
      <c r="K167" s="744">
        <f t="shared" si="11"/>
        <v>94.797687861271683</v>
      </c>
      <c r="L167" s="745" t="s">
        <v>796</v>
      </c>
    </row>
    <row r="168" spans="1:12" s="738" customFormat="1" ht="13.15" customHeight="1" x14ac:dyDescent="0.2">
      <c r="A168" s="731"/>
      <c r="B168" s="732">
        <v>62</v>
      </c>
      <c r="C168" s="733">
        <v>61</v>
      </c>
      <c r="D168" s="734">
        <f t="shared" si="10"/>
        <v>1.0163934426229508</v>
      </c>
      <c r="E168" s="735">
        <v>54</v>
      </c>
      <c r="F168" s="733">
        <v>54</v>
      </c>
      <c r="G168" s="734">
        <f t="shared" si="12"/>
        <v>1.1481481481481481</v>
      </c>
      <c r="H168" s="736">
        <f t="shared" si="13"/>
        <v>88.52459016393442</v>
      </c>
      <c r="I168" s="735">
        <v>37</v>
      </c>
      <c r="J168" s="733">
        <v>37</v>
      </c>
      <c r="K168" s="736">
        <f t="shared" si="11"/>
        <v>68.518518518518519</v>
      </c>
      <c r="L168" s="737" t="s">
        <v>797</v>
      </c>
    </row>
    <row r="169" spans="1:12" s="738" customFormat="1" ht="13.15" customHeight="1" x14ac:dyDescent="0.2">
      <c r="A169" s="731"/>
      <c r="B169" s="732">
        <v>261</v>
      </c>
      <c r="C169" s="733">
        <v>242</v>
      </c>
      <c r="D169" s="734">
        <f t="shared" si="10"/>
        <v>1.0785123966942149</v>
      </c>
      <c r="E169" s="735">
        <v>227</v>
      </c>
      <c r="F169" s="733">
        <v>218</v>
      </c>
      <c r="G169" s="734">
        <f t="shared" si="12"/>
        <v>1.1497797356828194</v>
      </c>
      <c r="H169" s="736">
        <f t="shared" si="13"/>
        <v>90.082644628099175</v>
      </c>
      <c r="I169" s="735">
        <v>204</v>
      </c>
      <c r="J169" s="733">
        <v>204</v>
      </c>
      <c r="K169" s="736">
        <f t="shared" si="11"/>
        <v>93.577981651376149</v>
      </c>
      <c r="L169" s="737" t="s">
        <v>798</v>
      </c>
    </row>
    <row r="170" spans="1:12" s="738" customFormat="1" ht="13.15" customHeight="1" x14ac:dyDescent="0.2">
      <c r="A170" s="731"/>
      <c r="B170" s="732">
        <v>1316</v>
      </c>
      <c r="C170" s="733">
        <v>1087</v>
      </c>
      <c r="D170" s="734">
        <f t="shared" si="10"/>
        <v>1.2106715731370745</v>
      </c>
      <c r="E170" s="735">
        <v>1181</v>
      </c>
      <c r="F170" s="733">
        <v>1039</v>
      </c>
      <c r="G170" s="734">
        <f t="shared" si="12"/>
        <v>1.1143099068585944</v>
      </c>
      <c r="H170" s="736">
        <f t="shared" si="13"/>
        <v>95.584176632934685</v>
      </c>
      <c r="I170" s="735">
        <v>935</v>
      </c>
      <c r="J170" s="733">
        <v>935</v>
      </c>
      <c r="K170" s="736">
        <f t="shared" si="11"/>
        <v>89.990375360923963</v>
      </c>
      <c r="L170" s="737" t="s">
        <v>799</v>
      </c>
    </row>
    <row r="171" spans="1:12" s="746" customFormat="1" ht="13.15" customHeight="1" x14ac:dyDescent="0.2">
      <c r="A171" s="739"/>
      <c r="B171" s="740">
        <v>1639</v>
      </c>
      <c r="C171" s="741">
        <v>1373</v>
      </c>
      <c r="D171" s="742">
        <f t="shared" si="10"/>
        <v>1.1937363437727604</v>
      </c>
      <c r="E171" s="743">
        <v>1462</v>
      </c>
      <c r="F171" s="741">
        <v>1301</v>
      </c>
      <c r="G171" s="742">
        <f t="shared" si="12"/>
        <v>1.1210670314637483</v>
      </c>
      <c r="H171" s="744">
        <f t="shared" si="13"/>
        <v>94.756008739985432</v>
      </c>
      <c r="I171" s="743">
        <v>1176</v>
      </c>
      <c r="J171" s="741">
        <v>1176</v>
      </c>
      <c r="K171" s="744">
        <f t="shared" si="11"/>
        <v>90.392006149116071</v>
      </c>
      <c r="L171" s="745" t="s">
        <v>800</v>
      </c>
    </row>
    <row r="172" spans="1:12" s="738" customFormat="1" ht="13.15" customHeight="1" x14ac:dyDescent="0.2">
      <c r="A172" s="731"/>
      <c r="B172" s="732">
        <v>169</v>
      </c>
      <c r="C172" s="733">
        <v>160</v>
      </c>
      <c r="D172" s="734">
        <f t="shared" si="10"/>
        <v>1.0562499999999999</v>
      </c>
      <c r="E172" s="735">
        <v>166</v>
      </c>
      <c r="F172" s="733">
        <v>157</v>
      </c>
      <c r="G172" s="734">
        <f t="shared" si="12"/>
        <v>1.0180722891566265</v>
      </c>
      <c r="H172" s="736">
        <f t="shared" si="13"/>
        <v>98.125</v>
      </c>
      <c r="I172" s="735">
        <v>122</v>
      </c>
      <c r="J172" s="733">
        <v>122</v>
      </c>
      <c r="K172" s="736">
        <f t="shared" si="11"/>
        <v>77.70700636942675</v>
      </c>
      <c r="L172" s="737" t="s">
        <v>654</v>
      </c>
    </row>
    <row r="173" spans="1:12" s="738" customFormat="1" ht="13.15" customHeight="1" x14ac:dyDescent="0.2">
      <c r="A173" s="731"/>
      <c r="B173" s="732">
        <v>329</v>
      </c>
      <c r="C173" s="733">
        <v>329</v>
      </c>
      <c r="D173" s="734">
        <f t="shared" si="10"/>
        <v>1</v>
      </c>
      <c r="E173" s="735">
        <v>328</v>
      </c>
      <c r="F173" s="733">
        <v>328</v>
      </c>
      <c r="G173" s="734">
        <f t="shared" si="12"/>
        <v>1.0030487804878048</v>
      </c>
      <c r="H173" s="736">
        <f t="shared" si="13"/>
        <v>99.696048632218847</v>
      </c>
      <c r="I173" s="735">
        <v>312</v>
      </c>
      <c r="J173" s="733">
        <v>312</v>
      </c>
      <c r="K173" s="736">
        <f t="shared" si="11"/>
        <v>95.121951219512198</v>
      </c>
      <c r="L173" s="737" t="s">
        <v>801</v>
      </c>
    </row>
    <row r="174" spans="1:12" s="738" customFormat="1" ht="13.15" customHeight="1" x14ac:dyDescent="0.2">
      <c r="A174" s="731"/>
      <c r="B174" s="732">
        <v>94</v>
      </c>
      <c r="C174" s="733">
        <v>90</v>
      </c>
      <c r="D174" s="734">
        <f t="shared" si="10"/>
        <v>1.0444444444444445</v>
      </c>
      <c r="E174" s="735">
        <v>88</v>
      </c>
      <c r="F174" s="733">
        <v>85</v>
      </c>
      <c r="G174" s="734">
        <f t="shared" si="12"/>
        <v>1.0681818181818181</v>
      </c>
      <c r="H174" s="736">
        <f t="shared" si="13"/>
        <v>94.444444444444443</v>
      </c>
      <c r="I174" s="735">
        <v>71</v>
      </c>
      <c r="J174" s="733">
        <v>71</v>
      </c>
      <c r="K174" s="736">
        <f t="shared" si="11"/>
        <v>83.529411764705884</v>
      </c>
      <c r="L174" s="737" t="s">
        <v>802</v>
      </c>
    </row>
    <row r="175" spans="1:12" s="738" customFormat="1" ht="13.15" customHeight="1" x14ac:dyDescent="0.2">
      <c r="A175" s="731"/>
      <c r="B175" s="732">
        <v>133</v>
      </c>
      <c r="C175" s="733">
        <v>127</v>
      </c>
      <c r="D175" s="734">
        <f t="shared" si="10"/>
        <v>1.0472440944881889</v>
      </c>
      <c r="E175" s="735">
        <v>120</v>
      </c>
      <c r="F175" s="733">
        <v>116</v>
      </c>
      <c r="G175" s="734">
        <f t="shared" si="12"/>
        <v>1.1083333333333334</v>
      </c>
      <c r="H175" s="736">
        <f t="shared" si="13"/>
        <v>91.338582677165348</v>
      </c>
      <c r="I175" s="735">
        <v>104</v>
      </c>
      <c r="J175" s="733">
        <v>104</v>
      </c>
      <c r="K175" s="736">
        <f t="shared" si="11"/>
        <v>89.65517241379311</v>
      </c>
      <c r="L175" s="737" t="s">
        <v>803</v>
      </c>
    </row>
    <row r="176" spans="1:12" s="746" customFormat="1" ht="13.15" customHeight="1" x14ac:dyDescent="0.2">
      <c r="A176" s="739"/>
      <c r="B176" s="740">
        <v>725</v>
      </c>
      <c r="C176" s="741">
        <v>705</v>
      </c>
      <c r="D176" s="742">
        <f t="shared" si="10"/>
        <v>1.0283687943262412</v>
      </c>
      <c r="E176" s="743">
        <v>702</v>
      </c>
      <c r="F176" s="741">
        <v>685</v>
      </c>
      <c r="G176" s="742">
        <f t="shared" si="12"/>
        <v>1.0327635327635327</v>
      </c>
      <c r="H176" s="744">
        <f t="shared" si="13"/>
        <v>97.163120567375884</v>
      </c>
      <c r="I176" s="743">
        <v>609</v>
      </c>
      <c r="J176" s="741">
        <v>609</v>
      </c>
      <c r="K176" s="744">
        <f t="shared" si="11"/>
        <v>88.9051094890511</v>
      </c>
      <c r="L176" s="745" t="s">
        <v>804</v>
      </c>
    </row>
    <row r="177" spans="1:13" s="738" customFormat="1" ht="13.15" customHeight="1" x14ac:dyDescent="0.2">
      <c r="A177" s="731"/>
      <c r="B177" s="732">
        <v>1145</v>
      </c>
      <c r="C177" s="733">
        <v>744</v>
      </c>
      <c r="D177" s="734">
        <f t="shared" si="10"/>
        <v>1.538978494623656</v>
      </c>
      <c r="E177" s="735">
        <v>706</v>
      </c>
      <c r="F177" s="733">
        <v>601</v>
      </c>
      <c r="G177" s="734">
        <f t="shared" si="12"/>
        <v>1.6218130311614731</v>
      </c>
      <c r="H177" s="736">
        <f t="shared" si="13"/>
        <v>80.77956989247312</v>
      </c>
      <c r="I177" s="735">
        <v>565</v>
      </c>
      <c r="J177" s="733">
        <v>565</v>
      </c>
      <c r="K177" s="736">
        <f t="shared" si="11"/>
        <v>94.009983361064897</v>
      </c>
      <c r="L177" s="737" t="s">
        <v>651</v>
      </c>
    </row>
    <row r="178" spans="1:13" s="738" customFormat="1" ht="13.15" customHeight="1" x14ac:dyDescent="0.2">
      <c r="A178" s="731"/>
      <c r="B178" s="732">
        <v>801</v>
      </c>
      <c r="C178" s="733">
        <v>787</v>
      </c>
      <c r="D178" s="734">
        <f t="shared" si="10"/>
        <v>1.0177890724269378</v>
      </c>
      <c r="E178" s="735">
        <v>779</v>
      </c>
      <c r="F178" s="733">
        <v>768</v>
      </c>
      <c r="G178" s="734">
        <f t="shared" si="12"/>
        <v>1.0282413350449293</v>
      </c>
      <c r="H178" s="736">
        <f t="shared" si="13"/>
        <v>97.585768742058448</v>
      </c>
      <c r="I178" s="735">
        <v>636</v>
      </c>
      <c r="J178" s="733">
        <v>636</v>
      </c>
      <c r="K178" s="736">
        <f t="shared" si="11"/>
        <v>82.8125</v>
      </c>
      <c r="L178" s="737" t="s">
        <v>652</v>
      </c>
    </row>
    <row r="179" spans="1:13" s="738" customFormat="1" ht="13.15" customHeight="1" x14ac:dyDescent="0.2">
      <c r="A179" s="731"/>
      <c r="B179" s="732">
        <v>27</v>
      </c>
      <c r="C179" s="733">
        <v>27</v>
      </c>
      <c r="D179" s="734">
        <f t="shared" si="10"/>
        <v>1</v>
      </c>
      <c r="E179" s="735">
        <v>17</v>
      </c>
      <c r="F179" s="733">
        <v>17</v>
      </c>
      <c r="G179" s="734">
        <f t="shared" si="12"/>
        <v>1.588235294117647</v>
      </c>
      <c r="H179" s="736">
        <f t="shared" si="13"/>
        <v>62.962962962962962</v>
      </c>
      <c r="I179" s="735">
        <v>17</v>
      </c>
      <c r="J179" s="733">
        <v>17</v>
      </c>
      <c r="K179" s="736">
        <f t="shared" si="11"/>
        <v>100</v>
      </c>
      <c r="L179" s="737" t="s">
        <v>805</v>
      </c>
    </row>
    <row r="180" spans="1:13" s="738" customFormat="1" ht="13.15" customHeight="1" x14ac:dyDescent="0.2">
      <c r="A180" s="731"/>
      <c r="B180" s="732">
        <v>14</v>
      </c>
      <c r="C180" s="733">
        <v>14</v>
      </c>
      <c r="D180" s="734">
        <f t="shared" si="10"/>
        <v>1</v>
      </c>
      <c r="E180" s="735">
        <v>10</v>
      </c>
      <c r="F180" s="733">
        <v>10</v>
      </c>
      <c r="G180" s="734">
        <f t="shared" si="12"/>
        <v>1.4</v>
      </c>
      <c r="H180" s="736">
        <f t="shared" si="13"/>
        <v>71.428571428571431</v>
      </c>
      <c r="I180" s="735">
        <v>9</v>
      </c>
      <c r="J180" s="733">
        <v>9</v>
      </c>
      <c r="K180" s="736">
        <f t="shared" si="11"/>
        <v>90</v>
      </c>
      <c r="L180" s="737" t="s">
        <v>806</v>
      </c>
    </row>
    <row r="181" spans="1:13" s="746" customFormat="1" ht="13.15" customHeight="1" x14ac:dyDescent="0.2">
      <c r="A181" s="739"/>
      <c r="B181" s="740">
        <v>1987</v>
      </c>
      <c r="C181" s="741">
        <v>1564</v>
      </c>
      <c r="D181" s="742">
        <f t="shared" si="10"/>
        <v>1.2704603580562659</v>
      </c>
      <c r="E181" s="743">
        <v>1512</v>
      </c>
      <c r="F181" s="741">
        <v>1395</v>
      </c>
      <c r="G181" s="742">
        <f t="shared" si="12"/>
        <v>1.3141534391534391</v>
      </c>
      <c r="H181" s="744">
        <f t="shared" si="13"/>
        <v>89.19437340153452</v>
      </c>
      <c r="I181" s="743">
        <v>1227</v>
      </c>
      <c r="J181" s="741">
        <v>1227</v>
      </c>
      <c r="K181" s="744">
        <f t="shared" si="11"/>
        <v>87.956989247311824</v>
      </c>
      <c r="L181" s="745" t="s">
        <v>807</v>
      </c>
    </row>
    <row r="182" spans="1:13" s="738" customFormat="1" ht="13.15" customHeight="1" x14ac:dyDescent="0.2">
      <c r="A182" s="731"/>
      <c r="B182" s="732">
        <v>1138</v>
      </c>
      <c r="C182" s="733">
        <v>1060</v>
      </c>
      <c r="D182" s="734">
        <f t="shared" si="10"/>
        <v>1.0735849056603775</v>
      </c>
      <c r="E182" s="735">
        <v>1052</v>
      </c>
      <c r="F182" s="733">
        <v>1002</v>
      </c>
      <c r="G182" s="734">
        <f t="shared" si="12"/>
        <v>1.0817490494296578</v>
      </c>
      <c r="H182" s="736">
        <f t="shared" si="13"/>
        <v>94.528301886792448</v>
      </c>
      <c r="I182" s="735">
        <v>953</v>
      </c>
      <c r="J182" s="733">
        <v>953</v>
      </c>
      <c r="K182" s="736">
        <f t="shared" si="11"/>
        <v>95.109780439121749</v>
      </c>
      <c r="L182" s="737" t="s">
        <v>808</v>
      </c>
    </row>
    <row r="183" spans="1:13" s="746" customFormat="1" ht="13.15" customHeight="1" x14ac:dyDescent="0.2">
      <c r="A183" s="739"/>
      <c r="B183" s="740">
        <v>1138</v>
      </c>
      <c r="C183" s="741">
        <v>1060</v>
      </c>
      <c r="D183" s="742">
        <f t="shared" si="10"/>
        <v>1.0735849056603775</v>
      </c>
      <c r="E183" s="743">
        <v>1052</v>
      </c>
      <c r="F183" s="741">
        <v>1002</v>
      </c>
      <c r="G183" s="742">
        <f t="shared" si="12"/>
        <v>1.0817490494296578</v>
      </c>
      <c r="H183" s="744">
        <f t="shared" si="13"/>
        <v>94.528301886792448</v>
      </c>
      <c r="I183" s="743">
        <v>953</v>
      </c>
      <c r="J183" s="741">
        <v>953</v>
      </c>
      <c r="K183" s="744">
        <f t="shared" si="11"/>
        <v>95.109780439121749</v>
      </c>
      <c r="L183" s="745" t="s">
        <v>808</v>
      </c>
    </row>
    <row r="184" spans="1:13" s="738" customFormat="1" ht="12.75" customHeight="1" x14ac:dyDescent="0.2">
      <c r="A184" s="782"/>
      <c r="B184" s="783">
        <v>12412</v>
      </c>
      <c r="C184" s="783">
        <v>10896</v>
      </c>
      <c r="D184" s="784">
        <f t="shared" si="10"/>
        <v>1.1391336270190895</v>
      </c>
      <c r="E184" s="785">
        <v>10675</v>
      </c>
      <c r="F184" s="786">
        <v>10006</v>
      </c>
      <c r="G184" s="784">
        <f t="shared" si="12"/>
        <v>1.1627166276346603</v>
      </c>
      <c r="H184" s="787">
        <f t="shared" si="13"/>
        <v>91.831864904552134</v>
      </c>
      <c r="I184" s="785">
        <v>9372</v>
      </c>
      <c r="J184" s="786">
        <v>9345</v>
      </c>
      <c r="K184" s="788">
        <f t="shared" si="11"/>
        <v>93.393963621826899</v>
      </c>
      <c r="L184" s="789" t="s">
        <v>809</v>
      </c>
    </row>
    <row r="185" spans="1:13" ht="6.75" customHeight="1" x14ac:dyDescent="0.2">
      <c r="A185" s="780"/>
      <c r="B185" s="756"/>
      <c r="C185" s="756"/>
      <c r="D185" s="734"/>
      <c r="E185" s="756"/>
      <c r="F185" s="756"/>
      <c r="G185" s="734"/>
      <c r="H185" s="736"/>
      <c r="I185" s="756"/>
      <c r="J185" s="756"/>
      <c r="K185" s="736"/>
      <c r="L185" s="781"/>
      <c r="M185" s="756"/>
    </row>
    <row r="186" spans="1:13" s="738" customFormat="1" ht="13.15" customHeight="1" x14ac:dyDescent="0.2">
      <c r="A186" s="731"/>
      <c r="B186" s="732">
        <v>7</v>
      </c>
      <c r="C186" s="733">
        <v>7</v>
      </c>
      <c r="D186" s="734">
        <f t="shared" si="10"/>
        <v>1</v>
      </c>
      <c r="E186" s="735">
        <v>6</v>
      </c>
      <c r="F186" s="733">
        <v>6</v>
      </c>
      <c r="G186" s="734">
        <f t="shared" si="12"/>
        <v>1.1666666666666667</v>
      </c>
      <c r="H186" s="736">
        <f t="shared" si="13"/>
        <v>85.714285714285708</v>
      </c>
      <c r="I186" s="735">
        <v>3</v>
      </c>
      <c r="J186" s="733">
        <v>3</v>
      </c>
      <c r="K186" s="736">
        <f t="shared" si="11"/>
        <v>50</v>
      </c>
      <c r="L186" s="737" t="s">
        <v>810</v>
      </c>
    </row>
    <row r="187" spans="1:13" s="738" customFormat="1" ht="13.15" customHeight="1" x14ac:dyDescent="0.2">
      <c r="A187" s="731"/>
      <c r="B187" s="732">
        <v>13</v>
      </c>
      <c r="C187" s="733">
        <v>12</v>
      </c>
      <c r="D187" s="734">
        <f t="shared" si="10"/>
        <v>1.0833333333333333</v>
      </c>
      <c r="E187" s="735">
        <v>10</v>
      </c>
      <c r="F187" s="733">
        <v>9</v>
      </c>
      <c r="G187" s="734">
        <f t="shared" si="12"/>
        <v>1.3</v>
      </c>
      <c r="H187" s="736">
        <f t="shared" si="13"/>
        <v>75</v>
      </c>
      <c r="I187" s="735">
        <v>8</v>
      </c>
      <c r="J187" s="733">
        <v>8</v>
      </c>
      <c r="K187" s="736">
        <f t="shared" si="11"/>
        <v>88.888888888888886</v>
      </c>
      <c r="L187" s="737" t="s">
        <v>661</v>
      </c>
    </row>
    <row r="188" spans="1:13" s="738" customFormat="1" ht="13.15" customHeight="1" x14ac:dyDescent="0.2">
      <c r="A188" s="731"/>
      <c r="B188" s="732">
        <v>7</v>
      </c>
      <c r="C188" s="733">
        <v>7</v>
      </c>
      <c r="D188" s="734">
        <f t="shared" si="10"/>
        <v>1</v>
      </c>
      <c r="E188" s="735">
        <v>6</v>
      </c>
      <c r="F188" s="733">
        <v>6</v>
      </c>
      <c r="G188" s="734">
        <f t="shared" si="12"/>
        <v>1.1666666666666667</v>
      </c>
      <c r="H188" s="736">
        <f t="shared" si="13"/>
        <v>85.714285714285708</v>
      </c>
      <c r="I188" s="735">
        <v>6</v>
      </c>
      <c r="J188" s="733">
        <v>6</v>
      </c>
      <c r="K188" s="736">
        <f t="shared" si="11"/>
        <v>100</v>
      </c>
      <c r="L188" s="737" t="s">
        <v>811</v>
      </c>
    </row>
    <row r="189" spans="1:13" s="738" customFormat="1" ht="13.15" customHeight="1" x14ac:dyDescent="0.2">
      <c r="A189" s="731"/>
      <c r="B189" s="732">
        <v>13</v>
      </c>
      <c r="C189" s="733">
        <v>13</v>
      </c>
      <c r="D189" s="734">
        <f t="shared" si="10"/>
        <v>1</v>
      </c>
      <c r="E189" s="735">
        <v>12</v>
      </c>
      <c r="F189" s="733">
        <v>12</v>
      </c>
      <c r="G189" s="734">
        <f t="shared" si="12"/>
        <v>1.0833333333333333</v>
      </c>
      <c r="H189" s="736">
        <f t="shared" si="13"/>
        <v>92.307692307692307</v>
      </c>
      <c r="I189" s="735">
        <v>10</v>
      </c>
      <c r="J189" s="733">
        <v>10</v>
      </c>
      <c r="K189" s="736">
        <f t="shared" si="11"/>
        <v>83.333333333333329</v>
      </c>
      <c r="L189" s="737" t="s">
        <v>812</v>
      </c>
    </row>
    <row r="190" spans="1:13" s="738" customFormat="1" ht="13.15" customHeight="1" x14ac:dyDescent="0.2">
      <c r="A190" s="731"/>
      <c r="B190" s="732">
        <v>23</v>
      </c>
      <c r="C190" s="733">
        <v>22</v>
      </c>
      <c r="D190" s="734">
        <f t="shared" si="10"/>
        <v>1.0454545454545454</v>
      </c>
      <c r="E190" s="735">
        <v>21</v>
      </c>
      <c r="F190" s="733">
        <v>20</v>
      </c>
      <c r="G190" s="734">
        <f t="shared" si="12"/>
        <v>1.0952380952380953</v>
      </c>
      <c r="H190" s="736">
        <f t="shared" si="13"/>
        <v>90.909090909090907</v>
      </c>
      <c r="I190" s="735">
        <v>15</v>
      </c>
      <c r="J190" s="733">
        <v>15</v>
      </c>
      <c r="K190" s="736">
        <f t="shared" si="11"/>
        <v>75</v>
      </c>
      <c r="L190" s="737" t="s">
        <v>813</v>
      </c>
    </row>
    <row r="191" spans="1:13" s="738" customFormat="1" ht="13.15" customHeight="1" x14ac:dyDescent="0.2">
      <c r="A191" s="731"/>
      <c r="B191" s="732">
        <v>28</v>
      </c>
      <c r="C191" s="733">
        <v>28</v>
      </c>
      <c r="D191" s="734">
        <f t="shared" si="10"/>
        <v>1</v>
      </c>
      <c r="E191" s="735">
        <v>28</v>
      </c>
      <c r="F191" s="733">
        <v>28</v>
      </c>
      <c r="G191" s="734">
        <f t="shared" si="12"/>
        <v>1</v>
      </c>
      <c r="H191" s="736">
        <f t="shared" si="13"/>
        <v>100</v>
      </c>
      <c r="I191" s="735">
        <v>20</v>
      </c>
      <c r="J191" s="733">
        <v>20</v>
      </c>
      <c r="K191" s="736">
        <f t="shared" si="11"/>
        <v>71.428571428571431</v>
      </c>
      <c r="L191" s="737" t="s">
        <v>814</v>
      </c>
    </row>
    <row r="192" spans="1:13" s="746" customFormat="1" ht="13.15" customHeight="1" x14ac:dyDescent="0.2">
      <c r="A192" s="739"/>
      <c r="B192" s="740">
        <v>91</v>
      </c>
      <c r="C192" s="741">
        <v>83</v>
      </c>
      <c r="D192" s="742">
        <f t="shared" si="10"/>
        <v>1.0963855421686748</v>
      </c>
      <c r="E192" s="743">
        <v>83</v>
      </c>
      <c r="F192" s="741">
        <v>77</v>
      </c>
      <c r="G192" s="742">
        <f t="shared" si="12"/>
        <v>1.0963855421686748</v>
      </c>
      <c r="H192" s="744">
        <f t="shared" si="13"/>
        <v>92.771084337349393</v>
      </c>
      <c r="I192" s="743">
        <v>62</v>
      </c>
      <c r="J192" s="741">
        <v>62</v>
      </c>
      <c r="K192" s="744">
        <f t="shared" si="11"/>
        <v>80.519480519480524</v>
      </c>
      <c r="L192" s="745" t="s">
        <v>815</v>
      </c>
    </row>
    <row r="193" spans="1:13" s="738" customFormat="1" ht="13.15" customHeight="1" x14ac:dyDescent="0.2">
      <c r="A193" s="731"/>
      <c r="B193" s="732">
        <v>103</v>
      </c>
      <c r="C193" s="733">
        <v>102</v>
      </c>
      <c r="D193" s="734">
        <f t="shared" si="10"/>
        <v>1.0098039215686274</v>
      </c>
      <c r="E193" s="735">
        <v>82</v>
      </c>
      <c r="F193" s="733">
        <v>82</v>
      </c>
      <c r="G193" s="734">
        <f t="shared" si="12"/>
        <v>1.2560975609756098</v>
      </c>
      <c r="H193" s="736">
        <f t="shared" si="13"/>
        <v>80.392156862745097</v>
      </c>
      <c r="I193" s="735">
        <v>77</v>
      </c>
      <c r="J193" s="733">
        <v>77</v>
      </c>
      <c r="K193" s="736">
        <f t="shared" si="11"/>
        <v>93.902439024390247</v>
      </c>
      <c r="L193" s="737" t="s">
        <v>663</v>
      </c>
    </row>
    <row r="194" spans="1:13" s="738" customFormat="1" ht="13.15" customHeight="1" x14ac:dyDescent="0.2">
      <c r="A194" s="731"/>
      <c r="B194" s="732">
        <v>36</v>
      </c>
      <c r="C194" s="733">
        <v>35</v>
      </c>
      <c r="D194" s="734">
        <f t="shared" si="10"/>
        <v>1.0285714285714285</v>
      </c>
      <c r="E194" s="735">
        <v>27</v>
      </c>
      <c r="F194" s="733">
        <v>27</v>
      </c>
      <c r="G194" s="734">
        <f t="shared" si="12"/>
        <v>1.3333333333333333</v>
      </c>
      <c r="H194" s="736">
        <f t="shared" si="13"/>
        <v>77.142857142857139</v>
      </c>
      <c r="I194" s="735">
        <v>26</v>
      </c>
      <c r="J194" s="733">
        <v>26</v>
      </c>
      <c r="K194" s="736">
        <f t="shared" si="11"/>
        <v>96.296296296296291</v>
      </c>
      <c r="L194" s="737" t="s">
        <v>816</v>
      </c>
    </row>
    <row r="195" spans="1:13" s="738" customFormat="1" ht="13.15" customHeight="1" x14ac:dyDescent="0.2">
      <c r="A195" s="731"/>
      <c r="B195" s="732">
        <v>25</v>
      </c>
      <c r="C195" s="733">
        <v>25</v>
      </c>
      <c r="D195" s="734">
        <f t="shared" si="10"/>
        <v>1</v>
      </c>
      <c r="E195" s="735">
        <v>25</v>
      </c>
      <c r="F195" s="733">
        <v>25</v>
      </c>
      <c r="G195" s="734">
        <f t="shared" si="12"/>
        <v>1</v>
      </c>
      <c r="H195" s="736">
        <f t="shared" si="13"/>
        <v>100</v>
      </c>
      <c r="I195" s="735">
        <v>23</v>
      </c>
      <c r="J195" s="733">
        <v>23</v>
      </c>
      <c r="K195" s="736">
        <f t="shared" si="11"/>
        <v>92</v>
      </c>
      <c r="L195" s="737" t="s">
        <v>817</v>
      </c>
    </row>
    <row r="196" spans="1:13" s="738" customFormat="1" ht="13.15" customHeight="1" x14ac:dyDescent="0.2">
      <c r="A196" s="731"/>
      <c r="B196" s="732">
        <v>19</v>
      </c>
      <c r="C196" s="733">
        <v>19</v>
      </c>
      <c r="D196" s="734">
        <f t="shared" si="10"/>
        <v>1</v>
      </c>
      <c r="E196" s="735">
        <v>12</v>
      </c>
      <c r="F196" s="733">
        <v>12</v>
      </c>
      <c r="G196" s="734">
        <f t="shared" si="12"/>
        <v>1.5833333333333333</v>
      </c>
      <c r="H196" s="736">
        <f t="shared" si="13"/>
        <v>63.157894736842103</v>
      </c>
      <c r="I196" s="735">
        <v>12</v>
      </c>
      <c r="J196" s="733">
        <v>12</v>
      </c>
      <c r="K196" s="736">
        <f t="shared" si="11"/>
        <v>100</v>
      </c>
      <c r="L196" s="737" t="s">
        <v>818</v>
      </c>
    </row>
    <row r="197" spans="1:13" s="738" customFormat="1" ht="13.15" customHeight="1" x14ac:dyDescent="0.2">
      <c r="A197" s="731"/>
      <c r="B197" s="732">
        <v>58</v>
      </c>
      <c r="C197" s="733">
        <v>50</v>
      </c>
      <c r="D197" s="734">
        <f t="shared" ref="D197:D212" si="14">B197/C197</f>
        <v>1.1599999999999999</v>
      </c>
      <c r="E197" s="735">
        <v>45</v>
      </c>
      <c r="F197" s="733">
        <v>44</v>
      </c>
      <c r="G197" s="734">
        <f t="shared" si="12"/>
        <v>1.288888888888889</v>
      </c>
      <c r="H197" s="736">
        <f t="shared" si="13"/>
        <v>88</v>
      </c>
      <c r="I197" s="735">
        <v>44</v>
      </c>
      <c r="J197" s="733">
        <v>44</v>
      </c>
      <c r="K197" s="736">
        <f t="shared" ref="K197:K212" si="15">J197*100/F197</f>
        <v>100</v>
      </c>
      <c r="L197" s="737" t="s">
        <v>819</v>
      </c>
    </row>
    <row r="198" spans="1:13" s="738" customFormat="1" ht="13.15" customHeight="1" x14ac:dyDescent="0.2">
      <c r="A198" s="731"/>
      <c r="B198" s="732">
        <v>8</v>
      </c>
      <c r="C198" s="733">
        <v>8</v>
      </c>
      <c r="D198" s="734">
        <f t="shared" si="14"/>
        <v>1</v>
      </c>
      <c r="E198" s="735">
        <v>7</v>
      </c>
      <c r="F198" s="733">
        <v>7</v>
      </c>
      <c r="G198" s="734">
        <f t="shared" si="12"/>
        <v>1.1428571428571428</v>
      </c>
      <c r="H198" s="736">
        <f t="shared" si="13"/>
        <v>87.5</v>
      </c>
      <c r="I198" s="735">
        <v>6</v>
      </c>
      <c r="J198" s="733">
        <v>6</v>
      </c>
      <c r="K198" s="736">
        <f t="shared" si="15"/>
        <v>85.714285714285708</v>
      </c>
      <c r="L198" s="737" t="s">
        <v>820</v>
      </c>
    </row>
    <row r="199" spans="1:13" s="738" customFormat="1" ht="13.15" customHeight="1" x14ac:dyDescent="0.2">
      <c r="A199" s="731"/>
      <c r="B199" s="732">
        <v>35</v>
      </c>
      <c r="C199" s="733">
        <v>34</v>
      </c>
      <c r="D199" s="734">
        <f t="shared" si="14"/>
        <v>1.0294117647058822</v>
      </c>
      <c r="E199" s="735">
        <v>31</v>
      </c>
      <c r="F199" s="733">
        <v>31</v>
      </c>
      <c r="G199" s="734">
        <f t="shared" si="12"/>
        <v>1.1290322580645162</v>
      </c>
      <c r="H199" s="736">
        <f t="shared" si="13"/>
        <v>91.17647058823529</v>
      </c>
      <c r="I199" s="735">
        <v>25</v>
      </c>
      <c r="J199" s="733">
        <v>25</v>
      </c>
      <c r="K199" s="736">
        <f t="shared" si="15"/>
        <v>80.645161290322577</v>
      </c>
      <c r="L199" s="737" t="s">
        <v>821</v>
      </c>
    </row>
    <row r="200" spans="1:13" s="738" customFormat="1" ht="13.15" customHeight="1" x14ac:dyDescent="0.2">
      <c r="A200" s="731"/>
      <c r="B200" s="732">
        <v>99</v>
      </c>
      <c r="C200" s="733">
        <v>93</v>
      </c>
      <c r="D200" s="734">
        <f t="shared" si="14"/>
        <v>1.064516129032258</v>
      </c>
      <c r="E200" s="735">
        <v>91</v>
      </c>
      <c r="F200" s="733">
        <v>87</v>
      </c>
      <c r="G200" s="734">
        <f t="shared" si="12"/>
        <v>1.0879120879120878</v>
      </c>
      <c r="H200" s="736">
        <f t="shared" si="13"/>
        <v>93.548387096774192</v>
      </c>
      <c r="I200" s="735">
        <v>86</v>
      </c>
      <c r="J200" s="733">
        <v>86</v>
      </c>
      <c r="K200" s="736">
        <f t="shared" si="15"/>
        <v>98.850574712643677</v>
      </c>
      <c r="L200" s="737" t="s">
        <v>822</v>
      </c>
    </row>
    <row r="201" spans="1:13" s="738" customFormat="1" ht="13.15" customHeight="1" x14ac:dyDescent="0.2">
      <c r="A201" s="731"/>
      <c r="B201" s="732">
        <v>7</v>
      </c>
      <c r="C201" s="733">
        <v>7</v>
      </c>
      <c r="D201" s="734">
        <f t="shared" si="14"/>
        <v>1</v>
      </c>
      <c r="E201" s="735">
        <v>7</v>
      </c>
      <c r="F201" s="733">
        <v>7</v>
      </c>
      <c r="G201" s="734">
        <f t="shared" si="12"/>
        <v>1</v>
      </c>
      <c r="H201" s="736">
        <f t="shared" si="13"/>
        <v>100</v>
      </c>
      <c r="I201" s="735">
        <v>7</v>
      </c>
      <c r="J201" s="733">
        <v>7</v>
      </c>
      <c r="K201" s="736">
        <f t="shared" si="15"/>
        <v>100</v>
      </c>
      <c r="L201" s="737" t="s">
        <v>823</v>
      </c>
    </row>
    <row r="202" spans="1:13" s="746" customFormat="1" ht="13.15" customHeight="1" x14ac:dyDescent="0.2">
      <c r="A202" s="739"/>
      <c r="B202" s="740">
        <v>390</v>
      </c>
      <c r="C202" s="741">
        <v>365</v>
      </c>
      <c r="D202" s="742">
        <f t="shared" si="14"/>
        <v>1.0684931506849316</v>
      </c>
      <c r="E202" s="743">
        <v>327</v>
      </c>
      <c r="F202" s="741">
        <v>317</v>
      </c>
      <c r="G202" s="742">
        <f t="shared" si="12"/>
        <v>1.1926605504587156</v>
      </c>
      <c r="H202" s="744">
        <f t="shared" si="13"/>
        <v>86.849315068493155</v>
      </c>
      <c r="I202" s="743">
        <v>306</v>
      </c>
      <c r="J202" s="741">
        <v>306</v>
      </c>
      <c r="K202" s="744">
        <f t="shared" si="15"/>
        <v>96.529968454258679</v>
      </c>
      <c r="L202" s="745" t="s">
        <v>824</v>
      </c>
    </row>
    <row r="203" spans="1:13" s="738" customFormat="1" ht="13.15" customHeight="1" x14ac:dyDescent="0.2">
      <c r="A203" s="790"/>
      <c r="B203" s="791">
        <v>481</v>
      </c>
      <c r="C203" s="792">
        <v>445</v>
      </c>
      <c r="D203" s="793">
        <f t="shared" si="14"/>
        <v>1.0808988764044944</v>
      </c>
      <c r="E203" s="794">
        <v>410</v>
      </c>
      <c r="F203" s="792">
        <v>392</v>
      </c>
      <c r="G203" s="793">
        <f t="shared" si="12"/>
        <v>1.173170731707317</v>
      </c>
      <c r="H203" s="795">
        <f t="shared" si="13"/>
        <v>88.089887640449433</v>
      </c>
      <c r="I203" s="794">
        <v>368</v>
      </c>
      <c r="J203" s="792">
        <v>368</v>
      </c>
      <c r="K203" s="795">
        <f t="shared" si="15"/>
        <v>93.877551020408163</v>
      </c>
      <c r="L203" s="796" t="s">
        <v>825</v>
      </c>
    </row>
    <row r="204" spans="1:13" ht="6.75" customHeight="1" x14ac:dyDescent="0.2">
      <c r="A204" s="780"/>
      <c r="B204" s="756"/>
      <c r="C204" s="756"/>
      <c r="D204" s="734"/>
      <c r="E204" s="756"/>
      <c r="F204" s="756"/>
      <c r="G204" s="734"/>
      <c r="H204" s="736"/>
      <c r="I204" s="756"/>
      <c r="J204" s="756"/>
      <c r="K204" s="736"/>
      <c r="L204" s="781"/>
      <c r="M204" s="756"/>
    </row>
    <row r="205" spans="1:13" s="738" customFormat="1" ht="13.15" customHeight="1" x14ac:dyDescent="0.2">
      <c r="A205" s="731"/>
      <c r="B205" s="732">
        <v>33</v>
      </c>
      <c r="C205" s="733">
        <v>32</v>
      </c>
      <c r="D205" s="734">
        <f t="shared" si="14"/>
        <v>1.03125</v>
      </c>
      <c r="E205" s="735">
        <v>33</v>
      </c>
      <c r="F205" s="733">
        <v>32</v>
      </c>
      <c r="G205" s="734">
        <f t="shared" si="12"/>
        <v>1</v>
      </c>
      <c r="H205" s="736">
        <f t="shared" si="13"/>
        <v>100</v>
      </c>
      <c r="I205" s="735">
        <v>27</v>
      </c>
      <c r="J205" s="733">
        <v>27</v>
      </c>
      <c r="K205" s="736">
        <f t="shared" si="15"/>
        <v>84.375</v>
      </c>
      <c r="L205" s="737" t="s">
        <v>826</v>
      </c>
    </row>
    <row r="206" spans="1:13" s="738" customFormat="1" ht="13.15" customHeight="1" x14ac:dyDescent="0.2">
      <c r="A206" s="731"/>
      <c r="B206" s="732">
        <v>50</v>
      </c>
      <c r="C206" s="733">
        <v>49</v>
      </c>
      <c r="D206" s="734">
        <f t="shared" si="14"/>
        <v>1.0204081632653061</v>
      </c>
      <c r="E206" s="735">
        <v>50</v>
      </c>
      <c r="F206" s="733">
        <v>49</v>
      </c>
      <c r="G206" s="734">
        <f t="shared" si="12"/>
        <v>1</v>
      </c>
      <c r="H206" s="736">
        <f t="shared" si="13"/>
        <v>100</v>
      </c>
      <c r="I206" s="735">
        <v>47</v>
      </c>
      <c r="J206" s="733">
        <v>47</v>
      </c>
      <c r="K206" s="736">
        <f t="shared" si="15"/>
        <v>95.91836734693878</v>
      </c>
      <c r="L206" s="737" t="s">
        <v>827</v>
      </c>
    </row>
    <row r="207" spans="1:13" s="738" customFormat="1" ht="13.15" customHeight="1" x14ac:dyDescent="0.2">
      <c r="A207" s="731"/>
      <c r="B207" s="732">
        <v>79</v>
      </c>
      <c r="C207" s="733">
        <v>79</v>
      </c>
      <c r="D207" s="734">
        <f t="shared" si="14"/>
        <v>1</v>
      </c>
      <c r="E207" s="735">
        <v>78</v>
      </c>
      <c r="F207" s="733">
        <v>78</v>
      </c>
      <c r="G207" s="734">
        <f t="shared" si="12"/>
        <v>1.0128205128205128</v>
      </c>
      <c r="H207" s="736">
        <f t="shared" si="13"/>
        <v>98.734177215189874</v>
      </c>
      <c r="I207" s="735">
        <v>74</v>
      </c>
      <c r="J207" s="733">
        <v>74</v>
      </c>
      <c r="K207" s="736">
        <f t="shared" si="15"/>
        <v>94.871794871794876</v>
      </c>
      <c r="L207" s="737" t="s">
        <v>828</v>
      </c>
    </row>
    <row r="208" spans="1:13" s="738" customFormat="1" ht="13.15" customHeight="1" x14ac:dyDescent="0.2">
      <c r="A208" s="731"/>
      <c r="B208" s="732">
        <v>329</v>
      </c>
      <c r="C208" s="733">
        <v>328</v>
      </c>
      <c r="D208" s="734">
        <f t="shared" si="14"/>
        <v>1.0030487804878048</v>
      </c>
      <c r="E208" s="735">
        <v>317</v>
      </c>
      <c r="F208" s="733">
        <v>316</v>
      </c>
      <c r="G208" s="734">
        <f t="shared" si="12"/>
        <v>1.0378548895899053</v>
      </c>
      <c r="H208" s="736">
        <f t="shared" si="13"/>
        <v>96.341463414634148</v>
      </c>
      <c r="I208" s="735">
        <v>307</v>
      </c>
      <c r="J208" s="733">
        <v>307</v>
      </c>
      <c r="K208" s="736">
        <f t="shared" si="15"/>
        <v>97.151898734177209</v>
      </c>
      <c r="L208" s="737" t="s">
        <v>829</v>
      </c>
    </row>
    <row r="209" spans="1:13" s="738" customFormat="1" ht="13.15" customHeight="1" x14ac:dyDescent="0.2">
      <c r="A209" s="731"/>
      <c r="B209" s="732">
        <v>491</v>
      </c>
      <c r="C209" s="733">
        <v>481</v>
      </c>
      <c r="D209" s="734">
        <f t="shared" si="14"/>
        <v>1.0207900207900207</v>
      </c>
      <c r="E209" s="735">
        <v>478</v>
      </c>
      <c r="F209" s="733">
        <v>468</v>
      </c>
      <c r="G209" s="734">
        <f t="shared" si="12"/>
        <v>1.0271966527196652</v>
      </c>
      <c r="H209" s="736">
        <f t="shared" si="13"/>
        <v>97.297297297297291</v>
      </c>
      <c r="I209" s="735">
        <v>455</v>
      </c>
      <c r="J209" s="733">
        <v>455</v>
      </c>
      <c r="K209" s="736">
        <f t="shared" si="15"/>
        <v>97.222222222222229</v>
      </c>
      <c r="L209" s="737" t="s">
        <v>830</v>
      </c>
    </row>
    <row r="210" spans="1:13" s="754" customFormat="1" ht="12.75" customHeight="1" x14ac:dyDescent="0.2">
      <c r="A210" s="797"/>
      <c r="B210" s="798">
        <v>491</v>
      </c>
      <c r="C210" s="799">
        <v>481</v>
      </c>
      <c r="D210" s="800">
        <f t="shared" si="14"/>
        <v>1.0207900207900207</v>
      </c>
      <c r="E210" s="801">
        <v>478</v>
      </c>
      <c r="F210" s="799">
        <v>468</v>
      </c>
      <c r="G210" s="800">
        <f t="shared" si="12"/>
        <v>1.0271966527196652</v>
      </c>
      <c r="H210" s="802">
        <f t="shared" si="13"/>
        <v>97.297297297297291</v>
      </c>
      <c r="I210" s="801">
        <v>455</v>
      </c>
      <c r="J210" s="799">
        <v>455</v>
      </c>
      <c r="K210" s="802">
        <f t="shared" si="15"/>
        <v>97.222222222222229</v>
      </c>
      <c r="L210" s="803" t="s">
        <v>831</v>
      </c>
    </row>
    <row r="211" spans="1:13" ht="6.75" customHeight="1" x14ac:dyDescent="0.2">
      <c r="A211" s="780"/>
      <c r="B211" s="756"/>
      <c r="C211" s="756"/>
      <c r="D211" s="734"/>
      <c r="E211" s="756"/>
      <c r="F211" s="756"/>
      <c r="G211" s="734"/>
      <c r="H211" s="736"/>
      <c r="I211" s="756"/>
      <c r="J211" s="756"/>
      <c r="K211" s="736"/>
      <c r="L211" s="781"/>
      <c r="M211" s="756"/>
    </row>
    <row r="212" spans="1:13" s="738" customFormat="1" ht="12.75" customHeight="1" x14ac:dyDescent="0.2">
      <c r="B212" s="804">
        <v>19516</v>
      </c>
      <c r="C212" s="804">
        <v>17048</v>
      </c>
      <c r="D212" s="805">
        <f t="shared" si="14"/>
        <v>1.14476771468794</v>
      </c>
      <c r="E212" s="806">
        <v>16978</v>
      </c>
      <c r="F212" s="804">
        <v>15828</v>
      </c>
      <c r="G212" s="807">
        <f t="shared" si="12"/>
        <v>1.1494875721521969</v>
      </c>
      <c r="H212" s="808">
        <f t="shared" si="13"/>
        <v>92.843735335523235</v>
      </c>
      <c r="I212" s="806">
        <v>14956</v>
      </c>
      <c r="J212" s="804">
        <v>14893</v>
      </c>
      <c r="K212" s="808">
        <f t="shared" si="15"/>
        <v>94.092747030578721</v>
      </c>
      <c r="L212" s="809" t="s">
        <v>375</v>
      </c>
    </row>
    <row r="213" spans="1:13" s="861" customFormat="1" ht="25.5" customHeight="1" x14ac:dyDescent="0.2">
      <c r="B213" s="718" t="s">
        <v>1028</v>
      </c>
    </row>
  </sheetData>
  <sheetProtection algorithmName="SHA-512" hashValue="XKbkaMKunCIpMYPNqqJ+QG0bmTuS5eHRRv95HqHFjv9IB1r+Iznu18mrUw69wnGFMrjRquhq3kObwbUIgtlr2A==" saltValue="Ck95pY95qHhy/M0544idfw==" spinCount="100000" sheet="1" objects="1" scenarios="1"/>
  <mergeCells count="1">
    <mergeCell ref="B2:L2"/>
  </mergeCells>
  <printOptions horizontalCentered="1"/>
  <pageMargins left="0.59055118110236227" right="0.59055118110236227" top="0.70866141732283472" bottom="0.70866141732283472" header="0.39370078740157483" footer="0.39370078740157483"/>
  <pageSetup paperSize="9" firstPageNumber="31" orientation="landscape" useFirstPageNumber="1" r:id="rId1"/>
  <headerFooter alignWithMargins="0">
    <oddHeader>&amp;R&amp;"Times New Roman,Kurzíva"T 07a</oddHeader>
    <oddFooter>&amp;L&amp;"Times New Roman,Kurzíva"CVTI SR&amp;C&amp;"Times New Roman,Normálne"&amp;P&amp;R&amp;"Times New Roman,Kurzíva"PK na VŠ SR  2024   2. stupeň</oddFooter>
  </headerFooter>
  <rowBreaks count="3" manualBreakCount="3">
    <brk id="59" min="1" max="11" man="1"/>
    <brk id="176" min="1" max="11" man="1"/>
    <brk id="20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22</vt:i4>
      </vt:variant>
      <vt:variant>
        <vt:lpstr>Pomenované rozsahy</vt:lpstr>
      </vt:variant>
      <vt:variant>
        <vt:i4>33</vt:i4>
      </vt:variant>
    </vt:vector>
  </HeadingPairs>
  <TitlesOfParts>
    <vt:vector size="55" baseType="lpstr">
      <vt:lpstr>OBSAH</vt:lpstr>
      <vt:lpstr>Úvod</vt:lpstr>
      <vt:lpstr> VŠ</vt:lpstr>
      <vt:lpstr>T 01</vt:lpstr>
      <vt:lpstr>T 02</vt:lpstr>
      <vt:lpstr>T 03</vt:lpstr>
      <vt:lpstr>T 04</vt:lpstr>
      <vt:lpstr>T 05</vt:lpstr>
      <vt:lpstr>T 07a</vt:lpstr>
      <vt:lpstr>T 07b</vt:lpstr>
      <vt:lpstr>T 08</vt:lpstr>
      <vt:lpstr>T 10</vt:lpstr>
      <vt:lpstr>T 13</vt:lpstr>
      <vt:lpstr>T 15</vt:lpstr>
      <vt:lpstr>T 15e</vt:lpstr>
      <vt:lpstr>T 14</vt:lpstr>
      <vt:lpstr>G 11</vt:lpstr>
      <vt:lpstr>T 16</vt:lpstr>
      <vt:lpstr>G 12</vt:lpstr>
      <vt:lpstr>T 17</vt:lpstr>
      <vt:lpstr>T 19</vt:lpstr>
      <vt:lpstr>T 20</vt:lpstr>
      <vt:lpstr>'T 01'!Názvy_tlače</vt:lpstr>
      <vt:lpstr>'T 02'!Názvy_tlače</vt:lpstr>
      <vt:lpstr>'T 03'!Názvy_tlače</vt:lpstr>
      <vt:lpstr>'T 04'!Názvy_tlače</vt:lpstr>
      <vt:lpstr>'T 05'!Názvy_tlače</vt:lpstr>
      <vt:lpstr>'T 07a'!Názvy_tlače</vt:lpstr>
      <vt:lpstr>'T 07b'!Názvy_tlače</vt:lpstr>
      <vt:lpstr>'T 10'!Názvy_tlače</vt:lpstr>
      <vt:lpstr>'T 13'!Názvy_tlače</vt:lpstr>
      <vt:lpstr>'T 17'!Názvy_tlače</vt:lpstr>
      <vt:lpstr>'T 19'!Názvy_tlače</vt:lpstr>
      <vt:lpstr>'T 20'!Názvy_tlače</vt:lpstr>
      <vt:lpstr>' VŠ'!Oblasť_tlače</vt:lpstr>
      <vt:lpstr>'G 11'!Oblasť_tlače</vt:lpstr>
      <vt:lpstr>'G 12'!Oblasť_tlače</vt:lpstr>
      <vt:lpstr>OBSAH!Oblasť_tlače</vt:lpstr>
      <vt:lpstr>'T 01'!Oblasť_tlače</vt:lpstr>
      <vt:lpstr>'T 02'!Oblasť_tlače</vt:lpstr>
      <vt:lpstr>'T 03'!Oblasť_tlače</vt:lpstr>
      <vt:lpstr>'T 04'!Oblasť_tlače</vt:lpstr>
      <vt:lpstr>'T 05'!Oblasť_tlače</vt:lpstr>
      <vt:lpstr>'T 07a'!Oblasť_tlače</vt:lpstr>
      <vt:lpstr>'T 07b'!Oblasť_tlače</vt:lpstr>
      <vt:lpstr>'T 08'!Oblasť_tlače</vt:lpstr>
      <vt:lpstr>'T 10'!Oblasť_tlače</vt:lpstr>
      <vt:lpstr>'T 13'!Oblasť_tlače</vt:lpstr>
      <vt:lpstr>'T 14'!Oblasť_tlače</vt:lpstr>
      <vt:lpstr>'T 15'!Oblasť_tlače</vt:lpstr>
      <vt:lpstr>'T 15e'!Oblasť_tlače</vt:lpstr>
      <vt:lpstr>'T 16'!Oblasť_tlače</vt:lpstr>
      <vt:lpstr>'T 17'!Oblasť_tlače</vt:lpstr>
      <vt:lpstr>'T 19'!Oblasť_tlače</vt:lpstr>
      <vt:lpstr>Úvod!Oblasť_tlače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Antalikova Stefania</dc:creator>
  <cp:lastModifiedBy>Antalikova Stefania</cp:lastModifiedBy>
  <cp:lastPrinted>2025-06-13T09:31:28Z</cp:lastPrinted>
  <dcterms:created xsi:type="dcterms:W3CDTF">2025-03-17T13:46:16Z</dcterms:created>
  <dcterms:modified xsi:type="dcterms:W3CDTF">2025-06-16T06:22:03Z</dcterms:modified>
</cp:coreProperties>
</file>