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1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charts/chart17.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PK2024\SPRACOVANIE1\TLAC1st\"/>
    </mc:Choice>
  </mc:AlternateContent>
  <bookViews>
    <workbookView xWindow="0" yWindow="0" windowWidth="28800" windowHeight="12300" tabRatio="987"/>
  </bookViews>
  <sheets>
    <sheet name="OBSAH" sheetId="41" r:id="rId1"/>
    <sheet name="Úvod" sheetId="40" r:id="rId2"/>
    <sheet name=" VŠ" sheetId="39" r:id="rId3"/>
    <sheet name="G 01" sheetId="38" r:id="rId4"/>
    <sheet name="T 01" sheetId="37" r:id="rId5"/>
    <sheet name="T 02" sheetId="36" r:id="rId6"/>
    <sheet name="T 03" sheetId="35" r:id="rId7"/>
    <sheet name="T 04" sheetId="34" r:id="rId8"/>
    <sheet name="T 05" sheetId="33" r:id="rId9"/>
    <sheet name="T 07b" sheetId="32" r:id="rId10"/>
    <sheet name="G 02b" sheetId="31" r:id="rId11"/>
    <sheet name="T 07a" sheetId="30" r:id="rId12"/>
    <sheet name="G 02" sheetId="29" r:id="rId13"/>
    <sheet name="G 03" sheetId="28" r:id="rId14"/>
    <sheet name="T 08" sheetId="27" r:id="rId15"/>
    <sheet name="T 10" sheetId="26" r:id="rId16"/>
    <sheet name="T 09" sheetId="25" r:id="rId17"/>
    <sheet name="T 11" sheetId="24" r:id="rId18"/>
    <sheet name="G 04" sheetId="23" r:id="rId19"/>
    <sheet name="T 12" sheetId="22" r:id="rId20"/>
    <sheet name="T14" sheetId="21" r:id="rId21"/>
    <sheet name="G 08" sheetId="20" r:id="rId22"/>
    <sheet name="G 09" sheetId="19" r:id="rId23"/>
    <sheet name="G 10" sheetId="18" r:id="rId24"/>
    <sheet name="T 13" sheetId="17" r:id="rId25"/>
    <sheet name="G 07" sheetId="16" r:id="rId26"/>
    <sheet name="G 11" sheetId="15" r:id="rId27"/>
    <sheet name="T 16" sheetId="14" r:id="rId28"/>
    <sheet name="G 12" sheetId="13" r:id="rId29"/>
    <sheet name="T 15" sheetId="12" r:id="rId30"/>
    <sheet name="T 15e" sheetId="11" r:id="rId31"/>
    <sheet name="T 18" sheetId="10" r:id="rId32"/>
    <sheet name="T 17" sheetId="9" r:id="rId33"/>
    <sheet name="T 20" sheetId="8" r:id="rId34"/>
    <sheet name="T 19b" sheetId="7" r:id="rId35"/>
  </sheets>
  <definedNames>
    <definedName name="_xlnm.Print_Titles" localSheetId="4">'T 01'!$2:$2</definedName>
    <definedName name="_xlnm.Print_Titles" localSheetId="5">'T 02'!$2:$2</definedName>
    <definedName name="_xlnm.Print_Titles" localSheetId="6">'T 03'!$2:$2</definedName>
    <definedName name="_xlnm.Print_Titles" localSheetId="7">'T 04'!$2:$4</definedName>
    <definedName name="_xlnm.Print_Titles" localSheetId="8">'T 05'!$4:$6</definedName>
    <definedName name="_xlnm.Print_Titles" localSheetId="11">'T 07a'!$3:$3</definedName>
    <definedName name="_xlnm.Print_Titles" localSheetId="9">'T 07b'!$3:$3</definedName>
    <definedName name="_xlnm.Print_Titles" localSheetId="15">'T 10'!$3:$7</definedName>
    <definedName name="_xlnm.Print_Titles" localSheetId="19">'T 12'!$2:$3</definedName>
    <definedName name="_xlnm.Print_Titles" localSheetId="24">'T 13'!$3:$4</definedName>
    <definedName name="_xlnm.Print_Titles" localSheetId="32">'T 17'!$2:$4</definedName>
    <definedName name="_xlnm.Print_Titles" localSheetId="33">'T 20'!$2:$4</definedName>
    <definedName name="_xlnm.Print_Area" localSheetId="2">' VŠ'!$B$2:$C$211</definedName>
    <definedName name="_xlnm.Print_Area" localSheetId="3">'G 01'!$B$2:$O$37</definedName>
    <definedName name="_xlnm.Print_Area" localSheetId="12">'G 02'!$B$2:$O$35</definedName>
    <definedName name="_xlnm.Print_Area" localSheetId="10">'G 02b'!$B$1:$O$31</definedName>
    <definedName name="_xlnm.Print_Area" localSheetId="13">'G 03'!$B$2:$P$35</definedName>
    <definedName name="_xlnm.Print_Area" localSheetId="18">'G 04'!$B$2:$K$35</definedName>
    <definedName name="_xlnm.Print_Area" localSheetId="25">'G 07'!$B$2:$O$39</definedName>
    <definedName name="_xlnm.Print_Area" localSheetId="21">'G 08'!$A$1:$N$37</definedName>
    <definedName name="_xlnm.Print_Area" localSheetId="28">'G 12'!$B$1:$O$36</definedName>
    <definedName name="_xlnm.Print_Area" localSheetId="0">OBSAH!$B$2:$D$72</definedName>
    <definedName name="_xlnm.Print_Area" localSheetId="4">'T 01'!$B$1:$N$177</definedName>
    <definedName name="_xlnm.Print_Area" localSheetId="5">'T 02'!$B$1:$N$116</definedName>
    <definedName name="_xlnm.Print_Area" localSheetId="6">'T 03'!$B$1:$N$182</definedName>
    <definedName name="_xlnm.Print_Area" localSheetId="7">'T 04'!$B$1:$T$77</definedName>
    <definedName name="_xlnm.Print_Area" localSheetId="8">'T 05'!$B$2:$T$80</definedName>
    <definedName name="_xlnm.Print_Area" localSheetId="11">'T 07a'!$B$2:$M$230</definedName>
    <definedName name="_xlnm.Print_Area" localSheetId="9">'T 07b'!$B$2:$M$68</definedName>
    <definedName name="_xlnm.Print_Area" localSheetId="14">'T 08'!$B$1:$T$25</definedName>
    <definedName name="_xlnm.Print_Area" localSheetId="16">'T 09'!$B$1:$L$27</definedName>
    <definedName name="_xlnm.Print_Area" localSheetId="15">'T 10'!$B$2:$K$279</definedName>
    <definedName name="_xlnm.Print_Area" localSheetId="17">'T 11'!$B$2:$I$33</definedName>
    <definedName name="_xlnm.Print_Area" localSheetId="19">'T 12'!$B$1:$J$34</definedName>
    <definedName name="_xlnm.Print_Area" localSheetId="24">'T 13'!$B$2:$T$106</definedName>
    <definedName name="_xlnm.Print_Area" localSheetId="29">'T 15'!$B$1:$AG$35</definedName>
    <definedName name="_xlnm.Print_Area" localSheetId="30">'T 15e'!$B$2:$Q$32</definedName>
    <definedName name="_xlnm.Print_Area" localSheetId="27">'T 16'!$B$1:$L$17</definedName>
    <definedName name="_xlnm.Print_Area" localSheetId="32">'T 17'!$B$1:$Q$44</definedName>
    <definedName name="_xlnm.Print_Area" localSheetId="31">'T 18'!$B$1:$L$20</definedName>
    <definedName name="_xlnm.Print_Area" localSheetId="34">'T 19b'!$B$1:$N$15</definedName>
    <definedName name="_xlnm.Print_Area" localSheetId="33">'T 20'!$B$1:$N$67</definedName>
    <definedName name="_xlnm.Print_Area" localSheetId="20">'T14'!$B$2:$T$37</definedName>
    <definedName name="_xlnm.Print_Area" localSheetId="1">Úvod!$B$2:$D$61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3" i="12" l="1"/>
  <c r="AE33" i="12"/>
  <c r="AE35" i="12" s="1"/>
  <c r="AA33" i="12"/>
  <c r="AC35" i="12"/>
  <c r="AA35" i="12"/>
  <c r="F33" i="38" l="1"/>
  <c r="E33" i="38"/>
  <c r="C33" i="38"/>
  <c r="D30" i="38" s="1"/>
  <c r="D33" i="38" s="1"/>
  <c r="D32" i="38"/>
  <c r="D31" i="38"/>
  <c r="E27" i="38"/>
  <c r="C27" i="38"/>
  <c r="D26" i="38" s="1"/>
  <c r="F22" i="38"/>
  <c r="E22" i="38"/>
  <c r="C22" i="38"/>
  <c r="D19" i="38" s="1"/>
  <c r="D21" i="38"/>
  <c r="D20" i="38"/>
  <c r="D18" i="38"/>
  <c r="D17" i="38"/>
  <c r="D16" i="38"/>
  <c r="F13" i="38"/>
  <c r="E13" i="38"/>
  <c r="C13" i="38"/>
  <c r="D12" i="38"/>
  <c r="D11" i="38"/>
  <c r="D10" i="38"/>
  <c r="D13" i="38" s="1"/>
  <c r="D9" i="38"/>
  <c r="F7" i="38"/>
  <c r="E7" i="38"/>
  <c r="C7" i="38"/>
  <c r="D6" i="38"/>
  <c r="D5" i="38"/>
  <c r="D4" i="38"/>
  <c r="D7" i="38" s="1"/>
  <c r="D25" i="38" l="1"/>
  <c r="D27" i="38" s="1"/>
  <c r="D15" i="38"/>
  <c r="D22" i="38" s="1"/>
  <c r="N177" i="37" l="1"/>
  <c r="M177" i="37"/>
  <c r="L177" i="37"/>
  <c r="K177" i="37"/>
  <c r="J177" i="37"/>
  <c r="N176" i="37"/>
  <c r="M176" i="37"/>
  <c r="L176" i="37"/>
  <c r="K176" i="37"/>
  <c r="J176" i="37"/>
  <c r="N175" i="37"/>
  <c r="M175" i="37"/>
  <c r="L175" i="37"/>
  <c r="K175" i="37"/>
  <c r="J175" i="37"/>
  <c r="N174" i="37"/>
  <c r="M174" i="37"/>
  <c r="L174" i="37"/>
  <c r="K174" i="37"/>
  <c r="J174" i="37"/>
  <c r="N173" i="37"/>
  <c r="M173" i="37"/>
  <c r="L173" i="37"/>
  <c r="K173" i="37"/>
  <c r="H173" i="37"/>
  <c r="H171" i="37" s="1"/>
  <c r="F173" i="37"/>
  <c r="D173" i="37"/>
  <c r="D171" i="37" s="1"/>
  <c r="C173" i="37"/>
  <c r="J173" i="37" s="1"/>
  <c r="N172" i="37"/>
  <c r="M172" i="37"/>
  <c r="L172" i="37"/>
  <c r="K172" i="37"/>
  <c r="J172" i="37"/>
  <c r="N171" i="37"/>
  <c r="M171" i="37"/>
  <c r="L171" i="37"/>
  <c r="K171" i="37"/>
  <c r="F171" i="37"/>
  <c r="N170" i="37"/>
  <c r="M170" i="37"/>
  <c r="L170" i="37"/>
  <c r="K170" i="37"/>
  <c r="J170" i="37"/>
  <c r="N169" i="37"/>
  <c r="M169" i="37"/>
  <c r="L169" i="37"/>
  <c r="K169" i="37"/>
  <c r="J169" i="37"/>
  <c r="N168" i="37"/>
  <c r="M168" i="37"/>
  <c r="L168" i="37"/>
  <c r="K168" i="37"/>
  <c r="J168" i="37"/>
  <c r="N167" i="37"/>
  <c r="M167" i="37"/>
  <c r="L167" i="37"/>
  <c r="K167" i="37"/>
  <c r="J167" i="37"/>
  <c r="N166" i="37"/>
  <c r="M166" i="37"/>
  <c r="L166" i="37"/>
  <c r="K166" i="37"/>
  <c r="J166" i="37"/>
  <c r="N165" i="37"/>
  <c r="M165" i="37"/>
  <c r="L165" i="37"/>
  <c r="K165" i="37"/>
  <c r="J165" i="37"/>
  <c r="N164" i="37"/>
  <c r="M164" i="37"/>
  <c r="L164" i="37"/>
  <c r="K164" i="37"/>
  <c r="J164" i="37"/>
  <c r="N163" i="37"/>
  <c r="M163" i="37"/>
  <c r="L163" i="37"/>
  <c r="K163" i="37"/>
  <c r="J163" i="37"/>
  <c r="N162" i="37"/>
  <c r="M162" i="37"/>
  <c r="L162" i="37"/>
  <c r="K162" i="37"/>
  <c r="H162" i="37"/>
  <c r="F162" i="37"/>
  <c r="D162" i="37"/>
  <c r="C162" i="37"/>
  <c r="J162" i="37" s="1"/>
  <c r="N161" i="37"/>
  <c r="M161" i="37"/>
  <c r="L161" i="37"/>
  <c r="K161" i="37"/>
  <c r="J161" i="37"/>
  <c r="N160" i="37"/>
  <c r="M160" i="37"/>
  <c r="L160" i="37"/>
  <c r="K160" i="37"/>
  <c r="J160" i="37"/>
  <c r="N159" i="37"/>
  <c r="M159" i="37"/>
  <c r="L159" i="37"/>
  <c r="K159" i="37"/>
  <c r="J159" i="37"/>
  <c r="N158" i="37"/>
  <c r="M158" i="37"/>
  <c r="L158" i="37"/>
  <c r="K158" i="37"/>
  <c r="J158" i="37"/>
  <c r="N157" i="37"/>
  <c r="M157" i="37"/>
  <c r="L157" i="37"/>
  <c r="K157" i="37"/>
  <c r="J157" i="37"/>
  <c r="N156" i="37"/>
  <c r="M156" i="37"/>
  <c r="L156" i="37"/>
  <c r="K156" i="37"/>
  <c r="H156" i="37"/>
  <c r="F156" i="37"/>
  <c r="D156" i="37"/>
  <c r="C156" i="37"/>
  <c r="J156" i="37" s="1"/>
  <c r="N155" i="37"/>
  <c r="M155" i="37"/>
  <c r="L155" i="37"/>
  <c r="K155" i="37"/>
  <c r="J155" i="37"/>
  <c r="N154" i="37"/>
  <c r="M154" i="37"/>
  <c r="L154" i="37"/>
  <c r="K154" i="37"/>
  <c r="J154" i="37"/>
  <c r="N153" i="37"/>
  <c r="M153" i="37"/>
  <c r="L153" i="37"/>
  <c r="K153" i="37"/>
  <c r="N152" i="37"/>
  <c r="M152" i="37"/>
  <c r="L152" i="37"/>
  <c r="K152" i="37"/>
  <c r="N151" i="37"/>
  <c r="M151" i="37"/>
  <c r="L151" i="37"/>
  <c r="K151" i="37"/>
  <c r="N150" i="37"/>
  <c r="M150" i="37"/>
  <c r="L150" i="37"/>
  <c r="K150" i="37"/>
  <c r="N149" i="37"/>
  <c r="M149" i="37"/>
  <c r="L149" i="37"/>
  <c r="K149" i="37"/>
  <c r="N148" i="37"/>
  <c r="M148" i="37"/>
  <c r="L148" i="37"/>
  <c r="K148" i="37"/>
  <c r="N147" i="37"/>
  <c r="M147" i="37"/>
  <c r="L147" i="37"/>
  <c r="K147" i="37"/>
  <c r="J147" i="37"/>
  <c r="H147" i="37"/>
  <c r="H146" i="37" s="1"/>
  <c r="F147" i="37"/>
  <c r="F146" i="37" s="1"/>
  <c r="F144" i="37" s="1"/>
  <c r="D147" i="37"/>
  <c r="D146" i="37" s="1"/>
  <c r="N146" i="37"/>
  <c r="M146" i="37"/>
  <c r="L146" i="37"/>
  <c r="K146" i="37"/>
  <c r="C146" i="37"/>
  <c r="J146" i="37" s="1"/>
  <c r="N145" i="37"/>
  <c r="M145" i="37"/>
  <c r="L145" i="37"/>
  <c r="K145" i="37"/>
  <c r="N144" i="37"/>
  <c r="M144" i="37"/>
  <c r="L144" i="37"/>
  <c r="K144" i="37"/>
  <c r="N143" i="37"/>
  <c r="M143" i="37"/>
  <c r="L143" i="37"/>
  <c r="K143" i="37"/>
  <c r="J143" i="37"/>
  <c r="N142" i="37"/>
  <c r="M142" i="37"/>
  <c r="L142" i="37"/>
  <c r="K142" i="37"/>
  <c r="J142" i="37"/>
  <c r="N141" i="37"/>
  <c r="M141" i="37"/>
  <c r="L141" i="37"/>
  <c r="K141" i="37"/>
  <c r="J141" i="37"/>
  <c r="N140" i="37"/>
  <c r="M140" i="37"/>
  <c r="L140" i="37"/>
  <c r="K140" i="37"/>
  <c r="H140" i="37"/>
  <c r="F140" i="37"/>
  <c r="D140" i="37"/>
  <c r="C140" i="37"/>
  <c r="J140" i="37" s="1"/>
  <c r="N139" i="37"/>
  <c r="M139" i="37"/>
  <c r="L139" i="37"/>
  <c r="K139" i="37"/>
  <c r="J139" i="37"/>
  <c r="N138" i="37"/>
  <c r="M138" i="37"/>
  <c r="L138" i="37"/>
  <c r="K138" i="37"/>
  <c r="N137" i="37"/>
  <c r="M137" i="37"/>
  <c r="L137" i="37"/>
  <c r="K137" i="37"/>
  <c r="N136" i="37"/>
  <c r="M136" i="37"/>
  <c r="L136" i="37"/>
  <c r="K136" i="37"/>
  <c r="J136" i="37"/>
  <c r="H136" i="37"/>
  <c r="H133" i="37" s="1"/>
  <c r="F136" i="37"/>
  <c r="D136" i="37"/>
  <c r="N135" i="37"/>
  <c r="M135" i="37"/>
  <c r="L135" i="37"/>
  <c r="K135" i="37"/>
  <c r="J135" i="37"/>
  <c r="N134" i="37"/>
  <c r="M134" i="37"/>
  <c r="L134" i="37"/>
  <c r="K134" i="37"/>
  <c r="J134" i="37"/>
  <c r="N133" i="37"/>
  <c r="M133" i="37"/>
  <c r="L133" i="37"/>
  <c r="K133" i="37"/>
  <c r="F133" i="37"/>
  <c r="D133" i="37"/>
  <c r="C133" i="37"/>
  <c r="J133" i="37" s="1"/>
  <c r="N132" i="37"/>
  <c r="M132" i="37"/>
  <c r="L132" i="37"/>
  <c r="K132" i="37"/>
  <c r="J132" i="37"/>
  <c r="N131" i="37"/>
  <c r="M131" i="37"/>
  <c r="L131" i="37"/>
  <c r="K131" i="37"/>
  <c r="J131" i="37"/>
  <c r="N130" i="37"/>
  <c r="M130" i="37"/>
  <c r="L130" i="37"/>
  <c r="K130" i="37"/>
  <c r="J130" i="37"/>
  <c r="N129" i="37"/>
  <c r="M129" i="37"/>
  <c r="L129" i="37"/>
  <c r="K129" i="37"/>
  <c r="J129" i="37"/>
  <c r="N128" i="37"/>
  <c r="M128" i="37"/>
  <c r="L128" i="37"/>
  <c r="K128" i="37"/>
  <c r="J128" i="37"/>
  <c r="N127" i="37"/>
  <c r="M127" i="37"/>
  <c r="L127" i="37"/>
  <c r="K127" i="37"/>
  <c r="J127" i="37"/>
  <c r="N126" i="37"/>
  <c r="M126" i="37"/>
  <c r="L126" i="37"/>
  <c r="K126" i="37"/>
  <c r="H126" i="37"/>
  <c r="F126" i="37"/>
  <c r="D126" i="37"/>
  <c r="C126" i="37"/>
  <c r="J126" i="37" s="1"/>
  <c r="N125" i="37"/>
  <c r="M125" i="37"/>
  <c r="L125" i="37"/>
  <c r="K125" i="37"/>
  <c r="J125" i="37"/>
  <c r="N124" i="37"/>
  <c r="M124" i="37"/>
  <c r="L124" i="37"/>
  <c r="K124" i="37"/>
  <c r="J124" i="37"/>
  <c r="N123" i="37"/>
  <c r="M123" i="37"/>
  <c r="L123" i="37"/>
  <c r="K123" i="37"/>
  <c r="J123" i="37"/>
  <c r="N122" i="37"/>
  <c r="M122" i="37"/>
  <c r="L122" i="37"/>
  <c r="K122" i="37"/>
  <c r="J122" i="37"/>
  <c r="N121" i="37"/>
  <c r="M121" i="37"/>
  <c r="L121" i="37"/>
  <c r="K121" i="37"/>
  <c r="J121" i="37"/>
  <c r="N120" i="37"/>
  <c r="M120" i="37"/>
  <c r="L120" i="37"/>
  <c r="K120" i="37"/>
  <c r="H120" i="37"/>
  <c r="F120" i="37"/>
  <c r="D120" i="37"/>
  <c r="C120" i="37"/>
  <c r="J120" i="37" s="1"/>
  <c r="N119" i="37"/>
  <c r="M119" i="37"/>
  <c r="L119" i="37"/>
  <c r="K119" i="37"/>
  <c r="J119" i="37"/>
  <c r="N118" i="37"/>
  <c r="M118" i="37"/>
  <c r="L118" i="37"/>
  <c r="K118" i="37"/>
  <c r="J118" i="37"/>
  <c r="N117" i="37"/>
  <c r="M117" i="37"/>
  <c r="L117" i="37"/>
  <c r="K117" i="37"/>
  <c r="J117" i="37"/>
  <c r="N116" i="37"/>
  <c r="M116" i="37"/>
  <c r="L116" i="37"/>
  <c r="K116" i="37"/>
  <c r="H116" i="37"/>
  <c r="F116" i="37"/>
  <c r="D116" i="37"/>
  <c r="C116" i="37"/>
  <c r="J116" i="37" s="1"/>
  <c r="N115" i="37"/>
  <c r="M115" i="37"/>
  <c r="L115" i="37"/>
  <c r="K115" i="37"/>
  <c r="J115" i="37"/>
  <c r="N114" i="37"/>
  <c r="M114" i="37"/>
  <c r="L114" i="37"/>
  <c r="K114" i="37"/>
  <c r="J114" i="37"/>
  <c r="N113" i="37"/>
  <c r="M113" i="37"/>
  <c r="L113" i="37"/>
  <c r="K113" i="37"/>
  <c r="J113" i="37"/>
  <c r="N112" i="37"/>
  <c r="M112" i="37"/>
  <c r="L112" i="37"/>
  <c r="K112" i="37"/>
  <c r="J112" i="37"/>
  <c r="N111" i="37"/>
  <c r="M111" i="37"/>
  <c r="L111" i="37"/>
  <c r="K111" i="37"/>
  <c r="J111" i="37"/>
  <c r="N110" i="37"/>
  <c r="M110" i="37"/>
  <c r="L110" i="37"/>
  <c r="K110" i="37"/>
  <c r="J110" i="37"/>
  <c r="N109" i="37"/>
  <c r="M109" i="37"/>
  <c r="L109" i="37"/>
  <c r="K109" i="37"/>
  <c r="J109" i="37"/>
  <c r="N108" i="37"/>
  <c r="M108" i="37"/>
  <c r="L108" i="37"/>
  <c r="K108" i="37"/>
  <c r="J108" i="37"/>
  <c r="N107" i="37"/>
  <c r="M107" i="37"/>
  <c r="L107" i="37"/>
  <c r="K107" i="37"/>
  <c r="J107" i="37"/>
  <c r="N106" i="37"/>
  <c r="M106" i="37"/>
  <c r="L106" i="37"/>
  <c r="K106" i="37"/>
  <c r="H106" i="37"/>
  <c r="F106" i="37"/>
  <c r="D106" i="37"/>
  <c r="C106" i="37"/>
  <c r="J106" i="37" s="1"/>
  <c r="N105" i="37"/>
  <c r="M105" i="37"/>
  <c r="L105" i="37"/>
  <c r="K105" i="37"/>
  <c r="J105" i="37"/>
  <c r="N104" i="37"/>
  <c r="M104" i="37"/>
  <c r="L104" i="37"/>
  <c r="K104" i="37"/>
  <c r="J104" i="37"/>
  <c r="N103" i="37"/>
  <c r="M103" i="37"/>
  <c r="L103" i="37"/>
  <c r="K103" i="37"/>
  <c r="J103" i="37"/>
  <c r="N102" i="37"/>
  <c r="M102" i="37"/>
  <c r="L102" i="37"/>
  <c r="K102" i="37"/>
  <c r="J102" i="37"/>
  <c r="N101" i="37"/>
  <c r="M101" i="37"/>
  <c r="L101" i="37"/>
  <c r="K101" i="37"/>
  <c r="J101" i="37"/>
  <c r="N100" i="37"/>
  <c r="M100" i="37"/>
  <c r="L100" i="37"/>
  <c r="K100" i="37"/>
  <c r="H100" i="37"/>
  <c r="F100" i="37"/>
  <c r="D100" i="37"/>
  <c r="C100" i="37"/>
  <c r="J100" i="37" s="1"/>
  <c r="N99" i="37"/>
  <c r="M99" i="37"/>
  <c r="L99" i="37"/>
  <c r="K99" i="37"/>
  <c r="J99" i="37"/>
  <c r="N98" i="37"/>
  <c r="M98" i="37"/>
  <c r="L98" i="37"/>
  <c r="K98" i="37"/>
  <c r="J98" i="37"/>
  <c r="N97" i="37"/>
  <c r="M97" i="37"/>
  <c r="L97" i="37"/>
  <c r="K97" i="37"/>
  <c r="J97" i="37"/>
  <c r="N96" i="37"/>
  <c r="M96" i="37"/>
  <c r="L96" i="37"/>
  <c r="K96" i="37"/>
  <c r="J96" i="37"/>
  <c r="N95" i="37"/>
  <c r="M95" i="37"/>
  <c r="L95" i="37"/>
  <c r="K95" i="37"/>
  <c r="J95" i="37"/>
  <c r="N94" i="37"/>
  <c r="M94" i="37"/>
  <c r="L94" i="37"/>
  <c r="K94" i="37"/>
  <c r="J94" i="37"/>
  <c r="N93" i="37"/>
  <c r="M93" i="37"/>
  <c r="L93" i="37"/>
  <c r="K93" i="37"/>
  <c r="J93" i="37"/>
  <c r="N92" i="37"/>
  <c r="M92" i="37"/>
  <c r="L92" i="37"/>
  <c r="K92" i="37"/>
  <c r="H92" i="37"/>
  <c r="F92" i="37"/>
  <c r="D92" i="37"/>
  <c r="C92" i="37"/>
  <c r="J92" i="37" s="1"/>
  <c r="N91" i="37"/>
  <c r="M91" i="37"/>
  <c r="L91" i="37"/>
  <c r="K91" i="37"/>
  <c r="J91" i="37"/>
  <c r="N90" i="37"/>
  <c r="M90" i="37"/>
  <c r="L90" i="37"/>
  <c r="K90" i="37"/>
  <c r="J90" i="37"/>
  <c r="N89" i="37"/>
  <c r="M89" i="37"/>
  <c r="L89" i="37"/>
  <c r="K89" i="37"/>
  <c r="J89" i="37"/>
  <c r="N88" i="37"/>
  <c r="M88" i="37"/>
  <c r="L88" i="37"/>
  <c r="K88" i="37"/>
  <c r="J88" i="37"/>
  <c r="N87" i="37"/>
  <c r="M87" i="37"/>
  <c r="L87" i="37"/>
  <c r="K87" i="37"/>
  <c r="J87" i="37"/>
  <c r="N86" i="37"/>
  <c r="M86" i="37"/>
  <c r="L86" i="37"/>
  <c r="K86" i="37"/>
  <c r="H86" i="37"/>
  <c r="F86" i="37"/>
  <c r="D86" i="37"/>
  <c r="C86" i="37"/>
  <c r="J86" i="37" s="1"/>
  <c r="N85" i="37"/>
  <c r="M85" i="37"/>
  <c r="L85" i="37"/>
  <c r="K85" i="37"/>
  <c r="J85" i="37"/>
  <c r="N84" i="37"/>
  <c r="M84" i="37"/>
  <c r="L84" i="37"/>
  <c r="K84" i="37"/>
  <c r="J84" i="37"/>
  <c r="N83" i="37"/>
  <c r="M83" i="37"/>
  <c r="L83" i="37"/>
  <c r="K83" i="37"/>
  <c r="J83" i="37"/>
  <c r="N82" i="37"/>
  <c r="M82" i="37"/>
  <c r="L82" i="37"/>
  <c r="K82" i="37"/>
  <c r="J82" i="37"/>
  <c r="N81" i="37"/>
  <c r="M81" i="37"/>
  <c r="L81" i="37"/>
  <c r="K81" i="37"/>
  <c r="J81" i="37"/>
  <c r="N80" i="37"/>
  <c r="M80" i="37"/>
  <c r="L80" i="37"/>
  <c r="K80" i="37"/>
  <c r="J80" i="37"/>
  <c r="N79" i="37"/>
  <c r="M79" i="37"/>
  <c r="L79" i="37"/>
  <c r="K79" i="37"/>
  <c r="H79" i="37"/>
  <c r="F79" i="37"/>
  <c r="D79" i="37"/>
  <c r="C79" i="37"/>
  <c r="J79" i="37" s="1"/>
  <c r="N78" i="37"/>
  <c r="M78" i="37"/>
  <c r="L78" i="37"/>
  <c r="K78" i="37"/>
  <c r="J78" i="37"/>
  <c r="N77" i="37"/>
  <c r="M77" i="37"/>
  <c r="L77" i="37"/>
  <c r="K77" i="37"/>
  <c r="J77" i="37"/>
  <c r="N76" i="37"/>
  <c r="M76" i="37"/>
  <c r="L76" i="37"/>
  <c r="K76" i="37"/>
  <c r="J76" i="37"/>
  <c r="N75" i="37"/>
  <c r="M75" i="37"/>
  <c r="L75" i="37"/>
  <c r="K75" i="37"/>
  <c r="J75" i="37"/>
  <c r="N74" i="37"/>
  <c r="M74" i="37"/>
  <c r="L74" i="37"/>
  <c r="K74" i="37"/>
  <c r="J74" i="37"/>
  <c r="N73" i="37"/>
  <c r="M73" i="37"/>
  <c r="L73" i="37"/>
  <c r="K73" i="37"/>
  <c r="J73" i="37"/>
  <c r="N72" i="37"/>
  <c r="M72" i="37"/>
  <c r="L72" i="37"/>
  <c r="K72" i="37"/>
  <c r="J72" i="37"/>
  <c r="N71" i="37"/>
  <c r="M71" i="37"/>
  <c r="L71" i="37"/>
  <c r="K71" i="37"/>
  <c r="J71" i="37"/>
  <c r="N70" i="37"/>
  <c r="M70" i="37"/>
  <c r="L70" i="37"/>
  <c r="K70" i="37"/>
  <c r="H70" i="37"/>
  <c r="F70" i="37"/>
  <c r="D70" i="37"/>
  <c r="C70" i="37"/>
  <c r="J70" i="37" s="1"/>
  <c r="N69" i="37"/>
  <c r="M69" i="37"/>
  <c r="L69" i="37"/>
  <c r="K69" i="37"/>
  <c r="J69" i="37"/>
  <c r="N68" i="37"/>
  <c r="M68" i="37"/>
  <c r="L68" i="37"/>
  <c r="K68" i="37"/>
  <c r="J68" i="37"/>
  <c r="N67" i="37"/>
  <c r="M67" i="37"/>
  <c r="L67" i="37"/>
  <c r="K67" i="37"/>
  <c r="J67" i="37"/>
  <c r="N66" i="37"/>
  <c r="M66" i="37"/>
  <c r="L66" i="37"/>
  <c r="K66" i="37"/>
  <c r="J66" i="37"/>
  <c r="N65" i="37"/>
  <c r="M65" i="37"/>
  <c r="L65" i="37"/>
  <c r="K65" i="37"/>
  <c r="J65" i="37"/>
  <c r="N64" i="37"/>
  <c r="M64" i="37"/>
  <c r="L64" i="37"/>
  <c r="K64" i="37"/>
  <c r="J64" i="37"/>
  <c r="N63" i="37"/>
  <c r="M63" i="37"/>
  <c r="L63" i="37"/>
  <c r="K63" i="37"/>
  <c r="J63" i="37"/>
  <c r="N62" i="37"/>
  <c r="M62" i="37"/>
  <c r="L62" i="37"/>
  <c r="K62" i="37"/>
  <c r="J62" i="37"/>
  <c r="N61" i="37"/>
  <c r="M61" i="37"/>
  <c r="L61" i="37"/>
  <c r="K61" i="37"/>
  <c r="J61" i="37"/>
  <c r="N60" i="37"/>
  <c r="M60" i="37"/>
  <c r="L60" i="37"/>
  <c r="K60" i="37"/>
  <c r="H60" i="37"/>
  <c r="F60" i="37"/>
  <c r="D60" i="37"/>
  <c r="C60" i="37"/>
  <c r="J60" i="37" s="1"/>
  <c r="N59" i="37"/>
  <c r="M59" i="37"/>
  <c r="L59" i="37"/>
  <c r="K59" i="37"/>
  <c r="J59" i="37"/>
  <c r="N58" i="37"/>
  <c r="M58" i="37"/>
  <c r="L58" i="37"/>
  <c r="K58" i="37"/>
  <c r="J58" i="37"/>
  <c r="N57" i="37"/>
  <c r="M57" i="37"/>
  <c r="L57" i="37"/>
  <c r="K57" i="37"/>
  <c r="J57" i="37"/>
  <c r="N56" i="37"/>
  <c r="M56" i="37"/>
  <c r="L56" i="37"/>
  <c r="K56" i="37"/>
  <c r="J56" i="37"/>
  <c r="N55" i="37"/>
  <c r="M55" i="37"/>
  <c r="L55" i="37"/>
  <c r="K55" i="37"/>
  <c r="J55" i="37"/>
  <c r="N54" i="37"/>
  <c r="M54" i="37"/>
  <c r="L54" i="37"/>
  <c r="K54" i="37"/>
  <c r="H54" i="37"/>
  <c r="F54" i="37"/>
  <c r="D54" i="37"/>
  <c r="C54" i="37"/>
  <c r="J54" i="37" s="1"/>
  <c r="N53" i="37"/>
  <c r="M53" i="37"/>
  <c r="L53" i="37"/>
  <c r="K53" i="37"/>
  <c r="J53" i="37"/>
  <c r="N52" i="37"/>
  <c r="M52" i="37"/>
  <c r="L52" i="37"/>
  <c r="K52" i="37"/>
  <c r="J52" i="37"/>
  <c r="N51" i="37"/>
  <c r="M51" i="37"/>
  <c r="L51" i="37"/>
  <c r="K51" i="37"/>
  <c r="J51" i="37"/>
  <c r="N50" i="37"/>
  <c r="M50" i="37"/>
  <c r="L50" i="37"/>
  <c r="K50" i="37"/>
  <c r="J50" i="37"/>
  <c r="N49" i="37"/>
  <c r="M49" i="37"/>
  <c r="L49" i="37"/>
  <c r="K49" i="37"/>
  <c r="J49" i="37"/>
  <c r="N48" i="37"/>
  <c r="M48" i="37"/>
  <c r="L48" i="37"/>
  <c r="K48" i="37"/>
  <c r="J48" i="37"/>
  <c r="N47" i="37"/>
  <c r="M47" i="37"/>
  <c r="L47" i="37"/>
  <c r="K47" i="37"/>
  <c r="H47" i="37"/>
  <c r="F47" i="37"/>
  <c r="D47" i="37"/>
  <c r="C47" i="37"/>
  <c r="J47" i="37" s="1"/>
  <c r="N46" i="37"/>
  <c r="M46" i="37"/>
  <c r="L46" i="37"/>
  <c r="K46" i="37"/>
  <c r="J46" i="37"/>
  <c r="N45" i="37"/>
  <c r="M45" i="37"/>
  <c r="L45" i="37"/>
  <c r="K45" i="37"/>
  <c r="J45" i="37"/>
  <c r="N44" i="37"/>
  <c r="M44" i="37"/>
  <c r="L44" i="37"/>
  <c r="K44" i="37"/>
  <c r="J44" i="37"/>
  <c r="N43" i="37"/>
  <c r="M43" i="37"/>
  <c r="L43" i="37"/>
  <c r="K43" i="37"/>
  <c r="J43" i="37"/>
  <c r="N42" i="37"/>
  <c r="M42" i="37"/>
  <c r="L42" i="37"/>
  <c r="K42" i="37"/>
  <c r="J42" i="37"/>
  <c r="N41" i="37"/>
  <c r="M41" i="37"/>
  <c r="L41" i="37"/>
  <c r="K41" i="37"/>
  <c r="J41" i="37"/>
  <c r="N40" i="37"/>
  <c r="M40" i="37"/>
  <c r="L40" i="37"/>
  <c r="K40" i="37"/>
  <c r="H40" i="37"/>
  <c r="F40" i="37"/>
  <c r="D40" i="37"/>
  <c r="C40" i="37"/>
  <c r="J40" i="37" s="1"/>
  <c r="N39" i="37"/>
  <c r="M39" i="37"/>
  <c r="L39" i="37"/>
  <c r="K39" i="37"/>
  <c r="J39" i="37"/>
  <c r="N38" i="37"/>
  <c r="M38" i="37"/>
  <c r="L38" i="37"/>
  <c r="K38" i="37"/>
  <c r="J38" i="37"/>
  <c r="N37" i="37"/>
  <c r="M37" i="37"/>
  <c r="L37" i="37"/>
  <c r="K37" i="37"/>
  <c r="N36" i="37"/>
  <c r="M36" i="37"/>
  <c r="L36" i="37"/>
  <c r="K36" i="37"/>
  <c r="N35" i="37"/>
  <c r="M35" i="37"/>
  <c r="L35" i="37"/>
  <c r="K35" i="37"/>
  <c r="J35" i="37"/>
  <c r="H35" i="37"/>
  <c r="F35" i="37"/>
  <c r="F30" i="37" s="1"/>
  <c r="D35" i="37"/>
  <c r="D30" i="37" s="1"/>
  <c r="N34" i="37"/>
  <c r="M34" i="37"/>
  <c r="L34" i="37"/>
  <c r="K34" i="37"/>
  <c r="J34" i="37"/>
  <c r="N33" i="37"/>
  <c r="M33" i="37"/>
  <c r="L33" i="37"/>
  <c r="K33" i="37"/>
  <c r="J33" i="37"/>
  <c r="N32" i="37"/>
  <c r="M32" i="37"/>
  <c r="L32" i="37"/>
  <c r="K32" i="37"/>
  <c r="J32" i="37"/>
  <c r="N31" i="37"/>
  <c r="M31" i="37"/>
  <c r="L31" i="37"/>
  <c r="K31" i="37"/>
  <c r="J31" i="37"/>
  <c r="N30" i="37"/>
  <c r="M30" i="37"/>
  <c r="L30" i="37"/>
  <c r="K30" i="37"/>
  <c r="H30" i="37"/>
  <c r="C30" i="37"/>
  <c r="J30" i="37" s="1"/>
  <c r="N29" i="37"/>
  <c r="M29" i="37"/>
  <c r="L29" i="37"/>
  <c r="K29" i="37"/>
  <c r="J29" i="37"/>
  <c r="N28" i="37"/>
  <c r="M28" i="37"/>
  <c r="L28" i="37"/>
  <c r="K28" i="37"/>
  <c r="N27" i="37"/>
  <c r="M27" i="37"/>
  <c r="L27" i="37"/>
  <c r="K27" i="37"/>
  <c r="N26" i="37"/>
  <c r="M26" i="37"/>
  <c r="L26" i="37"/>
  <c r="K26" i="37"/>
  <c r="J26" i="37"/>
  <c r="H26" i="37"/>
  <c r="F26" i="37"/>
  <c r="F19" i="37" s="1"/>
  <c r="D26" i="37"/>
  <c r="N25" i="37"/>
  <c r="M25" i="37"/>
  <c r="L25" i="37"/>
  <c r="K25" i="37"/>
  <c r="J25" i="37"/>
  <c r="N24" i="37"/>
  <c r="M24" i="37"/>
  <c r="L24" i="37"/>
  <c r="K24" i="37"/>
  <c r="J24" i="37"/>
  <c r="N23" i="37"/>
  <c r="M23" i="37"/>
  <c r="L23" i="37"/>
  <c r="K23" i="37"/>
  <c r="J23" i="37"/>
  <c r="N22" i="37"/>
  <c r="M22" i="37"/>
  <c r="L22" i="37"/>
  <c r="K22" i="37"/>
  <c r="J22" i="37"/>
  <c r="N21" i="37"/>
  <c r="M21" i="37"/>
  <c r="L21" i="37"/>
  <c r="K21" i="37"/>
  <c r="J21" i="37"/>
  <c r="N20" i="37"/>
  <c r="M20" i="37"/>
  <c r="L20" i="37"/>
  <c r="K20" i="37"/>
  <c r="J20" i="37"/>
  <c r="N19" i="37"/>
  <c r="M19" i="37"/>
  <c r="L19" i="37"/>
  <c r="K19" i="37"/>
  <c r="H19" i="37"/>
  <c r="D19" i="37"/>
  <c r="C19" i="37"/>
  <c r="J19" i="37" s="1"/>
  <c r="N18" i="37"/>
  <c r="M18" i="37"/>
  <c r="L18" i="37"/>
  <c r="K18" i="37"/>
  <c r="J18" i="37"/>
  <c r="N17" i="37"/>
  <c r="M17" i="37"/>
  <c r="L17" i="37"/>
  <c r="K17" i="37"/>
  <c r="J17" i="37"/>
  <c r="N16" i="37"/>
  <c r="M16" i="37"/>
  <c r="L16" i="37"/>
  <c r="K16" i="37"/>
  <c r="J16" i="37"/>
  <c r="N15" i="37"/>
  <c r="M15" i="37"/>
  <c r="L15" i="37"/>
  <c r="K15" i="37"/>
  <c r="J15" i="37"/>
  <c r="N14" i="37"/>
  <c r="M14" i="37"/>
  <c r="L14" i="37"/>
  <c r="K14" i="37"/>
  <c r="J14" i="37"/>
  <c r="N13" i="37"/>
  <c r="M13" i="37"/>
  <c r="L13" i="37"/>
  <c r="K13" i="37"/>
  <c r="J13" i="37"/>
  <c r="N12" i="37"/>
  <c r="M12" i="37"/>
  <c r="L12" i="37"/>
  <c r="K12" i="37"/>
  <c r="J12" i="37"/>
  <c r="N11" i="37"/>
  <c r="M11" i="37"/>
  <c r="L11" i="37"/>
  <c r="K11" i="37"/>
  <c r="J11" i="37"/>
  <c r="N10" i="37"/>
  <c r="M10" i="37"/>
  <c r="L10" i="37"/>
  <c r="K10" i="37"/>
  <c r="J10" i="37"/>
  <c r="N9" i="37"/>
  <c r="M9" i="37"/>
  <c r="L9" i="37"/>
  <c r="K9" i="37"/>
  <c r="J9" i="37"/>
  <c r="N8" i="37"/>
  <c r="M8" i="37"/>
  <c r="L8" i="37"/>
  <c r="K8" i="37"/>
  <c r="J8" i="37"/>
  <c r="N7" i="37"/>
  <c r="M7" i="37"/>
  <c r="L7" i="37"/>
  <c r="K7" i="37"/>
  <c r="J7" i="37"/>
  <c r="N6" i="37"/>
  <c r="M6" i="37"/>
  <c r="L6" i="37"/>
  <c r="K6" i="37"/>
  <c r="J6" i="37"/>
  <c r="N5" i="37"/>
  <c r="M5" i="37"/>
  <c r="L5" i="37"/>
  <c r="K5" i="37"/>
  <c r="H5" i="37"/>
  <c r="F5" i="37"/>
  <c r="D5" i="37"/>
  <c r="D4" i="37" s="1"/>
  <c r="C5" i="37"/>
  <c r="C4" i="37" s="1"/>
  <c r="N4" i="37"/>
  <c r="M4" i="37"/>
  <c r="L4" i="37"/>
  <c r="K4" i="37"/>
  <c r="N3" i="37"/>
  <c r="M3" i="37"/>
  <c r="L3" i="37"/>
  <c r="K3" i="37"/>
  <c r="D3" i="37" l="1"/>
  <c r="H144" i="37"/>
  <c r="H4" i="37"/>
  <c r="H3" i="37" s="1"/>
  <c r="F4" i="37"/>
  <c r="F3" i="37" s="1"/>
  <c r="D144" i="37"/>
  <c r="J4" i="37"/>
  <c r="C171" i="37"/>
  <c r="J171" i="37" s="1"/>
  <c r="C144" i="37"/>
  <c r="J144" i="37" s="1"/>
  <c r="J5" i="37"/>
  <c r="C3" i="37" l="1"/>
  <c r="J3" i="37" s="1"/>
  <c r="N116" i="36" l="1"/>
  <c r="M116" i="36"/>
  <c r="L116" i="36"/>
  <c r="K116" i="36"/>
  <c r="J116" i="36"/>
  <c r="N115" i="36"/>
  <c r="M115" i="36"/>
  <c r="L115" i="36"/>
  <c r="K115" i="36"/>
  <c r="J115" i="36"/>
  <c r="N114" i="36"/>
  <c r="M114" i="36"/>
  <c r="L114" i="36"/>
  <c r="K114" i="36"/>
  <c r="J114" i="36"/>
  <c r="N113" i="36"/>
  <c r="M113" i="36"/>
  <c r="L113" i="36"/>
  <c r="K113" i="36"/>
  <c r="H113" i="36"/>
  <c r="H111" i="36" s="1"/>
  <c r="F113" i="36"/>
  <c r="D113" i="36"/>
  <c r="C113" i="36"/>
  <c r="C111" i="36" s="1"/>
  <c r="J111" i="36" s="1"/>
  <c r="N112" i="36"/>
  <c r="M112" i="36"/>
  <c r="L112" i="36"/>
  <c r="K112" i="36"/>
  <c r="J112" i="36"/>
  <c r="N111" i="36"/>
  <c r="M111" i="36"/>
  <c r="L111" i="36"/>
  <c r="K111" i="36"/>
  <c r="F111" i="36"/>
  <c r="D111" i="36"/>
  <c r="N110" i="36"/>
  <c r="M110" i="36"/>
  <c r="L110" i="36"/>
  <c r="K110" i="36"/>
  <c r="J110" i="36"/>
  <c r="N109" i="36"/>
  <c r="M109" i="36"/>
  <c r="L109" i="36"/>
  <c r="K109" i="36"/>
  <c r="J109" i="36"/>
  <c r="N108" i="36"/>
  <c r="M108" i="36"/>
  <c r="L108" i="36"/>
  <c r="K108" i="36"/>
  <c r="J108" i="36"/>
  <c r="N107" i="36"/>
  <c r="M107" i="36"/>
  <c r="L107" i="36"/>
  <c r="K107" i="36"/>
  <c r="J107" i="36"/>
  <c r="N106" i="36"/>
  <c r="M106" i="36"/>
  <c r="L106" i="36"/>
  <c r="K106" i="36"/>
  <c r="H106" i="36"/>
  <c r="F106" i="36"/>
  <c r="D106" i="36"/>
  <c r="C106" i="36"/>
  <c r="J106" i="36" s="1"/>
  <c r="N105" i="36"/>
  <c r="M105" i="36"/>
  <c r="L105" i="36"/>
  <c r="K105" i="36"/>
  <c r="J105" i="36"/>
  <c r="N104" i="36"/>
  <c r="M104" i="36"/>
  <c r="L104" i="36"/>
  <c r="K104" i="36"/>
  <c r="J104" i="36"/>
  <c r="N103" i="36"/>
  <c r="M103" i="36"/>
  <c r="L103" i="36"/>
  <c r="K103" i="36"/>
  <c r="J103" i="36"/>
  <c r="N102" i="36"/>
  <c r="M102" i="36"/>
  <c r="L102" i="36"/>
  <c r="K102" i="36"/>
  <c r="J102" i="36"/>
  <c r="N101" i="36"/>
  <c r="M101" i="36"/>
  <c r="L101" i="36"/>
  <c r="K101" i="36"/>
  <c r="H101" i="36"/>
  <c r="F101" i="36"/>
  <c r="D101" i="36"/>
  <c r="C101" i="36"/>
  <c r="N100" i="36"/>
  <c r="M100" i="36"/>
  <c r="L100" i="36"/>
  <c r="K100" i="36"/>
  <c r="J100" i="36"/>
  <c r="N99" i="36"/>
  <c r="M99" i="36"/>
  <c r="L99" i="36"/>
  <c r="K99" i="36"/>
  <c r="J99" i="36"/>
  <c r="N98" i="36"/>
  <c r="M98" i="36"/>
  <c r="L98" i="36"/>
  <c r="K98" i="36"/>
  <c r="N97" i="36"/>
  <c r="M97" i="36"/>
  <c r="L97" i="36"/>
  <c r="K97" i="36"/>
  <c r="N96" i="36"/>
  <c r="M96" i="36"/>
  <c r="L96" i="36"/>
  <c r="K96" i="36"/>
  <c r="N95" i="36"/>
  <c r="M95" i="36"/>
  <c r="L95" i="36"/>
  <c r="K95" i="36"/>
  <c r="N94" i="36"/>
  <c r="M94" i="36"/>
  <c r="L94" i="36"/>
  <c r="K94" i="36"/>
  <c r="L93" i="36"/>
  <c r="K93" i="36"/>
  <c r="N92" i="36"/>
  <c r="M92" i="36"/>
  <c r="L92" i="36"/>
  <c r="K92" i="36"/>
  <c r="N91" i="36"/>
  <c r="M91" i="36"/>
  <c r="L91" i="36"/>
  <c r="K91" i="36"/>
  <c r="N90" i="36"/>
  <c r="M90" i="36"/>
  <c r="L90" i="36"/>
  <c r="K90" i="36"/>
  <c r="N89" i="36"/>
  <c r="M89" i="36"/>
  <c r="L89" i="36"/>
  <c r="K89" i="36"/>
  <c r="N88" i="36"/>
  <c r="M88" i="36"/>
  <c r="L88" i="36"/>
  <c r="K88" i="36"/>
  <c r="N87" i="36"/>
  <c r="M87" i="36"/>
  <c r="L87" i="36"/>
  <c r="K87" i="36"/>
  <c r="J87" i="36"/>
  <c r="H87" i="36"/>
  <c r="H86" i="36" s="1"/>
  <c r="H84" i="36" s="1"/>
  <c r="F87" i="36"/>
  <c r="D87" i="36"/>
  <c r="N86" i="36"/>
  <c r="M86" i="36"/>
  <c r="L86" i="36"/>
  <c r="K86" i="36"/>
  <c r="F86" i="36"/>
  <c r="F84" i="36" s="1"/>
  <c r="D86" i="36"/>
  <c r="D84" i="36" s="1"/>
  <c r="C86" i="36"/>
  <c r="J86" i="36" s="1"/>
  <c r="N85" i="36"/>
  <c r="M85" i="36"/>
  <c r="L85" i="36"/>
  <c r="K85" i="36"/>
  <c r="N84" i="36"/>
  <c r="M84" i="36"/>
  <c r="L84" i="36"/>
  <c r="K84" i="36"/>
  <c r="N83" i="36"/>
  <c r="M83" i="36"/>
  <c r="L83" i="36"/>
  <c r="K83" i="36"/>
  <c r="J83" i="36"/>
  <c r="N82" i="36"/>
  <c r="M82" i="36"/>
  <c r="L82" i="36"/>
  <c r="K82" i="36"/>
  <c r="J82" i="36"/>
  <c r="N81" i="36"/>
  <c r="M81" i="36"/>
  <c r="L81" i="36"/>
  <c r="K81" i="36"/>
  <c r="H81" i="36"/>
  <c r="F81" i="36"/>
  <c r="D81" i="36"/>
  <c r="C81" i="36"/>
  <c r="J81" i="36" s="1"/>
  <c r="N80" i="36"/>
  <c r="M80" i="36"/>
  <c r="L80" i="36"/>
  <c r="K80" i="36"/>
  <c r="J80" i="36"/>
  <c r="N79" i="36"/>
  <c r="M79" i="36"/>
  <c r="L79" i="36"/>
  <c r="K79" i="36"/>
  <c r="J79" i="36"/>
  <c r="N78" i="36"/>
  <c r="M78" i="36"/>
  <c r="L78" i="36"/>
  <c r="K78" i="36"/>
  <c r="H78" i="36"/>
  <c r="F78" i="36"/>
  <c r="D78" i="36"/>
  <c r="C78" i="36"/>
  <c r="J78" i="36" s="1"/>
  <c r="N77" i="36"/>
  <c r="M77" i="36"/>
  <c r="L77" i="36"/>
  <c r="K77" i="36"/>
  <c r="J77" i="36"/>
  <c r="N76" i="36"/>
  <c r="M76" i="36"/>
  <c r="L76" i="36"/>
  <c r="K76" i="36"/>
  <c r="J76" i="36"/>
  <c r="N75" i="36"/>
  <c r="M75" i="36"/>
  <c r="L75" i="36"/>
  <c r="K75" i="36"/>
  <c r="J75" i="36"/>
  <c r="N74" i="36"/>
  <c r="M74" i="36"/>
  <c r="L74" i="36"/>
  <c r="K74" i="36"/>
  <c r="J74" i="36"/>
  <c r="N73" i="36"/>
  <c r="M73" i="36"/>
  <c r="L73" i="36"/>
  <c r="K73" i="36"/>
  <c r="J73" i="36"/>
  <c r="N72" i="36"/>
  <c r="M72" i="36"/>
  <c r="L72" i="36"/>
  <c r="K72" i="36"/>
  <c r="J72" i="36"/>
  <c r="N71" i="36"/>
  <c r="M71" i="36"/>
  <c r="L71" i="36"/>
  <c r="K71" i="36"/>
  <c r="H71" i="36"/>
  <c r="F71" i="36"/>
  <c r="D71" i="36"/>
  <c r="C71" i="36"/>
  <c r="J71" i="36" s="1"/>
  <c r="N70" i="36"/>
  <c r="M70" i="36"/>
  <c r="L70" i="36"/>
  <c r="K70" i="36"/>
  <c r="J70" i="36"/>
  <c r="N69" i="36"/>
  <c r="M69" i="36"/>
  <c r="L69" i="36"/>
  <c r="K69" i="36"/>
  <c r="J69" i="36"/>
  <c r="N68" i="36"/>
  <c r="M68" i="36"/>
  <c r="L68" i="36"/>
  <c r="K68" i="36"/>
  <c r="J68" i="36"/>
  <c r="N67" i="36"/>
  <c r="M67" i="36"/>
  <c r="L67" i="36"/>
  <c r="K67" i="36"/>
  <c r="H67" i="36"/>
  <c r="F67" i="36"/>
  <c r="D67" i="36"/>
  <c r="C67" i="36"/>
  <c r="J67" i="36" s="1"/>
  <c r="N66" i="36"/>
  <c r="M66" i="36"/>
  <c r="L66" i="36"/>
  <c r="K66" i="36"/>
  <c r="J66" i="36"/>
  <c r="N65" i="36"/>
  <c r="M65" i="36"/>
  <c r="L65" i="36"/>
  <c r="K65" i="36"/>
  <c r="J65" i="36"/>
  <c r="N64" i="36"/>
  <c r="M64" i="36"/>
  <c r="L64" i="36"/>
  <c r="K64" i="36"/>
  <c r="J64" i="36"/>
  <c r="N63" i="36"/>
  <c r="M63" i="36"/>
  <c r="L63" i="36"/>
  <c r="K63" i="36"/>
  <c r="J63" i="36"/>
  <c r="N62" i="36"/>
  <c r="M62" i="36"/>
  <c r="L62" i="36"/>
  <c r="K62" i="36"/>
  <c r="J62" i="36"/>
  <c r="N61" i="36"/>
  <c r="M61" i="36"/>
  <c r="L61" i="36"/>
  <c r="K61" i="36"/>
  <c r="J61" i="36"/>
  <c r="N60" i="36"/>
  <c r="M60" i="36"/>
  <c r="L60" i="36"/>
  <c r="K60" i="36"/>
  <c r="H60" i="36"/>
  <c r="F60" i="36"/>
  <c r="D60" i="36"/>
  <c r="C60" i="36"/>
  <c r="J60" i="36" s="1"/>
  <c r="N59" i="36"/>
  <c r="M59" i="36"/>
  <c r="L59" i="36"/>
  <c r="K59" i="36"/>
  <c r="J59" i="36"/>
  <c r="N58" i="36"/>
  <c r="M58" i="36"/>
  <c r="L58" i="36"/>
  <c r="K58" i="36"/>
  <c r="J58" i="36"/>
  <c r="N57" i="36"/>
  <c r="M57" i="36"/>
  <c r="L57" i="36"/>
  <c r="K57" i="36"/>
  <c r="J57" i="36"/>
  <c r="N56" i="36"/>
  <c r="M56" i="36"/>
  <c r="L56" i="36"/>
  <c r="K56" i="36"/>
  <c r="H56" i="36"/>
  <c r="F56" i="36"/>
  <c r="D56" i="36"/>
  <c r="C56" i="36"/>
  <c r="J56" i="36" s="1"/>
  <c r="N55" i="36"/>
  <c r="M55" i="36"/>
  <c r="L55" i="36"/>
  <c r="K55" i="36"/>
  <c r="J55" i="36"/>
  <c r="N54" i="36"/>
  <c r="M54" i="36"/>
  <c r="L54" i="36"/>
  <c r="K54" i="36"/>
  <c r="J54" i="36"/>
  <c r="N53" i="36"/>
  <c r="M53" i="36"/>
  <c r="L53" i="36"/>
  <c r="K53" i="36"/>
  <c r="J53" i="36"/>
  <c r="N52" i="36"/>
  <c r="M52" i="36"/>
  <c r="L52" i="36"/>
  <c r="K52" i="36"/>
  <c r="J52" i="36"/>
  <c r="N51" i="36"/>
  <c r="M51" i="36"/>
  <c r="L51" i="36"/>
  <c r="K51" i="36"/>
  <c r="J51" i="36"/>
  <c r="N50" i="36"/>
  <c r="M50" i="36"/>
  <c r="L50" i="36"/>
  <c r="K50" i="36"/>
  <c r="J50" i="36"/>
  <c r="N49" i="36"/>
  <c r="M49" i="36"/>
  <c r="L49" i="36"/>
  <c r="K49" i="36"/>
  <c r="J49" i="36"/>
  <c r="N48" i="36"/>
  <c r="M48" i="36"/>
  <c r="L48" i="36"/>
  <c r="K48" i="36"/>
  <c r="H48" i="36"/>
  <c r="F48" i="36"/>
  <c r="D48" i="36"/>
  <c r="C48" i="36"/>
  <c r="J48" i="36" s="1"/>
  <c r="N47" i="36"/>
  <c r="M47" i="36"/>
  <c r="L47" i="36"/>
  <c r="K47" i="36"/>
  <c r="J47" i="36"/>
  <c r="N46" i="36"/>
  <c r="M46" i="36"/>
  <c r="L46" i="36"/>
  <c r="K46" i="36"/>
  <c r="J46" i="36"/>
  <c r="N45" i="36"/>
  <c r="M45" i="36"/>
  <c r="L45" i="36"/>
  <c r="K45" i="36"/>
  <c r="J45" i="36"/>
  <c r="N44" i="36"/>
  <c r="M44" i="36"/>
  <c r="L44" i="36"/>
  <c r="K44" i="36"/>
  <c r="J44" i="36"/>
  <c r="N43" i="36"/>
  <c r="M43" i="36"/>
  <c r="L43" i="36"/>
  <c r="K43" i="36"/>
  <c r="H43" i="36"/>
  <c r="F43" i="36"/>
  <c r="D43" i="36"/>
  <c r="C43" i="36"/>
  <c r="J43" i="36" s="1"/>
  <c r="N42" i="36"/>
  <c r="M42" i="36"/>
  <c r="L42" i="36"/>
  <c r="K42" i="36"/>
  <c r="J42" i="36"/>
  <c r="N41" i="36"/>
  <c r="M41" i="36"/>
  <c r="L41" i="36"/>
  <c r="K41" i="36"/>
  <c r="J41" i="36"/>
  <c r="N40" i="36"/>
  <c r="M40" i="36"/>
  <c r="L40" i="36"/>
  <c r="K40" i="36"/>
  <c r="J40" i="36"/>
  <c r="N39" i="36"/>
  <c r="M39" i="36"/>
  <c r="L39" i="36"/>
  <c r="K39" i="36"/>
  <c r="H39" i="36"/>
  <c r="F39" i="36"/>
  <c r="D39" i="36"/>
  <c r="C39" i="36"/>
  <c r="J39" i="36" s="1"/>
  <c r="N38" i="36"/>
  <c r="M38" i="36"/>
  <c r="L38" i="36"/>
  <c r="K38" i="36"/>
  <c r="J38" i="36"/>
  <c r="L37" i="36"/>
  <c r="K37" i="36"/>
  <c r="J37" i="36"/>
  <c r="N36" i="36"/>
  <c r="M36" i="36"/>
  <c r="L36" i="36"/>
  <c r="K36" i="36"/>
  <c r="J36" i="36"/>
  <c r="N35" i="36"/>
  <c r="M35" i="36"/>
  <c r="L35" i="36"/>
  <c r="K35" i="36"/>
  <c r="J35" i="36"/>
  <c r="N34" i="36"/>
  <c r="M34" i="36"/>
  <c r="L34" i="36"/>
  <c r="K34" i="36"/>
  <c r="J34" i="36"/>
  <c r="N33" i="36"/>
  <c r="M33" i="36"/>
  <c r="L33" i="36"/>
  <c r="K33" i="36"/>
  <c r="J33" i="36"/>
  <c r="N32" i="36"/>
  <c r="M32" i="36"/>
  <c r="L32" i="36"/>
  <c r="K32" i="36"/>
  <c r="H32" i="36"/>
  <c r="H28" i="36" s="1"/>
  <c r="F32" i="36"/>
  <c r="D32" i="36"/>
  <c r="C32" i="36"/>
  <c r="J32" i="36" s="1"/>
  <c r="N31" i="36"/>
  <c r="M31" i="36"/>
  <c r="L31" i="36"/>
  <c r="K31" i="36"/>
  <c r="J31" i="36"/>
  <c r="N30" i="36"/>
  <c r="M30" i="36"/>
  <c r="L30" i="36"/>
  <c r="K30" i="36"/>
  <c r="J30" i="36"/>
  <c r="N29" i="36"/>
  <c r="M29" i="36"/>
  <c r="L29" i="36"/>
  <c r="K29" i="36"/>
  <c r="J29" i="36"/>
  <c r="N28" i="36"/>
  <c r="M28" i="36"/>
  <c r="L28" i="36"/>
  <c r="K28" i="36"/>
  <c r="F28" i="36"/>
  <c r="D28" i="36"/>
  <c r="C28" i="36"/>
  <c r="J28" i="36" s="1"/>
  <c r="N27" i="36"/>
  <c r="M27" i="36"/>
  <c r="L27" i="36"/>
  <c r="K27" i="36"/>
  <c r="J27" i="36"/>
  <c r="N26" i="36"/>
  <c r="M26" i="36"/>
  <c r="L26" i="36"/>
  <c r="K26" i="36"/>
  <c r="J26" i="36"/>
  <c r="N25" i="36"/>
  <c r="M25" i="36"/>
  <c r="L25" i="36"/>
  <c r="K25" i="36"/>
  <c r="J25" i="36"/>
  <c r="N24" i="36"/>
  <c r="M24" i="36"/>
  <c r="L24" i="36"/>
  <c r="K24" i="36"/>
  <c r="J24" i="36"/>
  <c r="N23" i="36"/>
  <c r="M23" i="36"/>
  <c r="L23" i="36"/>
  <c r="K23" i="36"/>
  <c r="J23" i="36"/>
  <c r="N22" i="36"/>
  <c r="M22" i="36"/>
  <c r="L22" i="36"/>
  <c r="K22" i="36"/>
  <c r="J22" i="36"/>
  <c r="N21" i="36"/>
  <c r="M21" i="36"/>
  <c r="L21" i="36"/>
  <c r="K21" i="36"/>
  <c r="H21" i="36"/>
  <c r="F21" i="36"/>
  <c r="D21" i="36"/>
  <c r="C21" i="36"/>
  <c r="J21" i="36" s="1"/>
  <c r="N20" i="36"/>
  <c r="M20" i="36"/>
  <c r="L20" i="36"/>
  <c r="K20" i="36"/>
  <c r="J20" i="36"/>
  <c r="N19" i="36"/>
  <c r="M19" i="36"/>
  <c r="L19" i="36"/>
  <c r="K19" i="36"/>
  <c r="J19" i="36"/>
  <c r="N18" i="36"/>
  <c r="M18" i="36"/>
  <c r="L18" i="36"/>
  <c r="K18" i="36"/>
  <c r="J18" i="36"/>
  <c r="N17" i="36"/>
  <c r="M17" i="36"/>
  <c r="L17" i="36"/>
  <c r="K17" i="36"/>
  <c r="J17" i="36"/>
  <c r="N16" i="36"/>
  <c r="M16" i="36"/>
  <c r="L16" i="36"/>
  <c r="K16" i="36"/>
  <c r="J16" i="36"/>
  <c r="N15" i="36"/>
  <c r="M15" i="36"/>
  <c r="L15" i="36"/>
  <c r="K15" i="36"/>
  <c r="H15" i="36"/>
  <c r="F15" i="36"/>
  <c r="D15" i="36"/>
  <c r="C15" i="36"/>
  <c r="J15" i="36" s="1"/>
  <c r="N14" i="36"/>
  <c r="M14" i="36"/>
  <c r="L14" i="36"/>
  <c r="K14" i="36"/>
  <c r="N13" i="36"/>
  <c r="M13" i="36"/>
  <c r="L13" i="36"/>
  <c r="K13" i="36"/>
  <c r="N12" i="36"/>
  <c r="M12" i="36"/>
  <c r="L12" i="36"/>
  <c r="K12" i="36"/>
  <c r="J12" i="36"/>
  <c r="H12" i="36"/>
  <c r="F12" i="36"/>
  <c r="F10" i="36" s="1"/>
  <c r="D12" i="36"/>
  <c r="N11" i="36"/>
  <c r="M11" i="36"/>
  <c r="L11" i="36"/>
  <c r="K11" i="36"/>
  <c r="J11" i="36"/>
  <c r="N10" i="36"/>
  <c r="M10" i="36"/>
  <c r="L10" i="36"/>
  <c r="K10" i="36"/>
  <c r="H10" i="36"/>
  <c r="D10" i="36"/>
  <c r="C10" i="36"/>
  <c r="J10" i="36" s="1"/>
  <c r="N9" i="36"/>
  <c r="M9" i="36"/>
  <c r="L9" i="36"/>
  <c r="K9" i="36"/>
  <c r="J9" i="36"/>
  <c r="N8" i="36"/>
  <c r="M8" i="36"/>
  <c r="L8" i="36"/>
  <c r="K8" i="36"/>
  <c r="J8" i="36"/>
  <c r="N7" i="36"/>
  <c r="M7" i="36"/>
  <c r="L7" i="36"/>
  <c r="K7" i="36"/>
  <c r="J7" i="36"/>
  <c r="N6" i="36"/>
  <c r="M6" i="36"/>
  <c r="L6" i="36"/>
  <c r="K6" i="36"/>
  <c r="J6" i="36"/>
  <c r="N5" i="36"/>
  <c r="M5" i="36"/>
  <c r="L5" i="36"/>
  <c r="K5" i="36"/>
  <c r="H5" i="36"/>
  <c r="F5" i="36"/>
  <c r="D5" i="36"/>
  <c r="D4" i="36" s="1"/>
  <c r="D3" i="36" s="1"/>
  <c r="C5" i="36"/>
  <c r="N4" i="36"/>
  <c r="M4" i="36"/>
  <c r="L4" i="36"/>
  <c r="K4" i="36"/>
  <c r="N3" i="36"/>
  <c r="M3" i="36"/>
  <c r="L3" i="36"/>
  <c r="K3" i="36"/>
  <c r="H4" i="36" l="1"/>
  <c r="H3" i="36" s="1"/>
  <c r="C84" i="36"/>
  <c r="J84" i="36" s="1"/>
  <c r="C4" i="36"/>
  <c r="J4" i="36"/>
  <c r="C3" i="36"/>
  <c r="J3" i="36" s="1"/>
  <c r="F4" i="36"/>
  <c r="F3" i="36" s="1"/>
  <c r="J5" i="36"/>
  <c r="J101" i="36"/>
  <c r="J113" i="36"/>
  <c r="N182" i="35" l="1"/>
  <c r="M182" i="35"/>
  <c r="L182" i="35"/>
  <c r="K182" i="35"/>
  <c r="J182" i="35"/>
  <c r="N181" i="35"/>
  <c r="M181" i="35"/>
  <c r="L181" i="35"/>
  <c r="K181" i="35"/>
  <c r="J181" i="35"/>
  <c r="N180" i="35"/>
  <c r="M180" i="35"/>
  <c r="L180" i="35"/>
  <c r="K180" i="35"/>
  <c r="J180" i="35"/>
  <c r="N179" i="35"/>
  <c r="M179" i="35"/>
  <c r="L179" i="35"/>
  <c r="K179" i="35"/>
  <c r="J179" i="35"/>
  <c r="N178" i="35"/>
  <c r="M178" i="35"/>
  <c r="L178" i="35"/>
  <c r="K178" i="35"/>
  <c r="H178" i="35"/>
  <c r="H176" i="35" s="1"/>
  <c r="F178" i="35"/>
  <c r="F176" i="35" s="1"/>
  <c r="D178" i="35"/>
  <c r="C178" i="35"/>
  <c r="J178" i="35" s="1"/>
  <c r="N177" i="35"/>
  <c r="M177" i="35"/>
  <c r="L177" i="35"/>
  <c r="K177" i="35"/>
  <c r="J177" i="35"/>
  <c r="N176" i="35"/>
  <c r="M176" i="35"/>
  <c r="L176" i="35"/>
  <c r="K176" i="35"/>
  <c r="J176" i="35"/>
  <c r="D176" i="35"/>
  <c r="C176" i="35"/>
  <c r="N175" i="35"/>
  <c r="M175" i="35"/>
  <c r="L175" i="35"/>
  <c r="K175" i="35"/>
  <c r="J175" i="35"/>
  <c r="N174" i="35"/>
  <c r="M174" i="35"/>
  <c r="L174" i="35"/>
  <c r="K174" i="35"/>
  <c r="J174" i="35"/>
  <c r="N173" i="35"/>
  <c r="M173" i="35"/>
  <c r="L173" i="35"/>
  <c r="K173" i="35"/>
  <c r="J173" i="35"/>
  <c r="N172" i="35"/>
  <c r="M172" i="35"/>
  <c r="L172" i="35"/>
  <c r="K172" i="35"/>
  <c r="J172" i="35"/>
  <c r="N171" i="35"/>
  <c r="M171" i="35"/>
  <c r="L171" i="35"/>
  <c r="K171" i="35"/>
  <c r="J171" i="35"/>
  <c r="N170" i="35"/>
  <c r="M170" i="35"/>
  <c r="L170" i="35"/>
  <c r="K170" i="35"/>
  <c r="J170" i="35"/>
  <c r="N169" i="35"/>
  <c r="M169" i="35"/>
  <c r="L169" i="35"/>
  <c r="K169" i="35"/>
  <c r="J169" i="35"/>
  <c r="N168" i="35"/>
  <c r="M168" i="35"/>
  <c r="L168" i="35"/>
  <c r="K168" i="35"/>
  <c r="J168" i="35"/>
  <c r="N167" i="35"/>
  <c r="M167" i="35"/>
  <c r="L167" i="35"/>
  <c r="K167" i="35"/>
  <c r="H167" i="35"/>
  <c r="F167" i="35"/>
  <c r="D167" i="35"/>
  <c r="C167" i="35"/>
  <c r="J167" i="35" s="1"/>
  <c r="N166" i="35"/>
  <c r="M166" i="35"/>
  <c r="L166" i="35"/>
  <c r="K166" i="35"/>
  <c r="J166" i="35"/>
  <c r="N165" i="35"/>
  <c r="M165" i="35"/>
  <c r="L165" i="35"/>
  <c r="K165" i="35"/>
  <c r="J165" i="35"/>
  <c r="N164" i="35"/>
  <c r="M164" i="35"/>
  <c r="L164" i="35"/>
  <c r="K164" i="35"/>
  <c r="J164" i="35"/>
  <c r="N163" i="35"/>
  <c r="M163" i="35"/>
  <c r="L163" i="35"/>
  <c r="K163" i="35"/>
  <c r="J163" i="35"/>
  <c r="N162" i="35"/>
  <c r="M162" i="35"/>
  <c r="L162" i="35"/>
  <c r="K162" i="35"/>
  <c r="J162" i="35"/>
  <c r="N161" i="35"/>
  <c r="M161" i="35"/>
  <c r="L161" i="35"/>
  <c r="K161" i="35"/>
  <c r="H161" i="35"/>
  <c r="F161" i="35"/>
  <c r="D161" i="35"/>
  <c r="C161" i="35"/>
  <c r="J161" i="35" s="1"/>
  <c r="N160" i="35"/>
  <c r="M160" i="35"/>
  <c r="L160" i="35"/>
  <c r="K160" i="35"/>
  <c r="J160" i="35"/>
  <c r="N159" i="35"/>
  <c r="M159" i="35"/>
  <c r="L159" i="35"/>
  <c r="K159" i="35"/>
  <c r="J159" i="35"/>
  <c r="N158" i="35"/>
  <c r="M158" i="35"/>
  <c r="L158" i="35"/>
  <c r="K158" i="35"/>
  <c r="N157" i="35"/>
  <c r="M157" i="35"/>
  <c r="L157" i="35"/>
  <c r="K157" i="35"/>
  <c r="N156" i="35"/>
  <c r="M156" i="35"/>
  <c r="L156" i="35"/>
  <c r="K156" i="35"/>
  <c r="N155" i="35"/>
  <c r="M155" i="35"/>
  <c r="L155" i="35"/>
  <c r="K155" i="35"/>
  <c r="N154" i="35"/>
  <c r="M154" i="35"/>
  <c r="L154" i="35"/>
  <c r="K154" i="35"/>
  <c r="N153" i="35"/>
  <c r="M153" i="35"/>
  <c r="L153" i="35"/>
  <c r="K153" i="35"/>
  <c r="N152" i="35"/>
  <c r="M152" i="35"/>
  <c r="L152" i="35"/>
  <c r="K152" i="35"/>
  <c r="N151" i="35"/>
  <c r="M151" i="35"/>
  <c r="L151" i="35"/>
  <c r="K151" i="35"/>
  <c r="N150" i="35"/>
  <c r="M150" i="35"/>
  <c r="L150" i="35"/>
  <c r="K150" i="35"/>
  <c r="N149" i="35"/>
  <c r="M149" i="35"/>
  <c r="L149" i="35"/>
  <c r="K149" i="35"/>
  <c r="N148" i="35"/>
  <c r="M148" i="35"/>
  <c r="L148" i="35"/>
  <c r="K148" i="35"/>
  <c r="N147" i="35"/>
  <c r="M147" i="35"/>
  <c r="L147" i="35"/>
  <c r="K147" i="35"/>
  <c r="J147" i="35"/>
  <c r="H147" i="35"/>
  <c r="H146" i="35" s="1"/>
  <c r="H144" i="35" s="1"/>
  <c r="F147" i="35"/>
  <c r="D147" i="35"/>
  <c r="N146" i="35"/>
  <c r="M146" i="35"/>
  <c r="L146" i="35"/>
  <c r="K146" i="35"/>
  <c r="F146" i="35"/>
  <c r="F144" i="35" s="1"/>
  <c r="D146" i="35"/>
  <c r="D144" i="35" s="1"/>
  <c r="C146" i="35"/>
  <c r="J146" i="35" s="1"/>
  <c r="N145" i="35"/>
  <c r="M145" i="35"/>
  <c r="L145" i="35"/>
  <c r="K145" i="35"/>
  <c r="N144" i="35"/>
  <c r="M144" i="35"/>
  <c r="L144" i="35"/>
  <c r="K144" i="35"/>
  <c r="C144" i="35"/>
  <c r="J144" i="35" s="1"/>
  <c r="N143" i="35"/>
  <c r="M143" i="35"/>
  <c r="L143" i="35"/>
  <c r="K143" i="35"/>
  <c r="J143" i="35"/>
  <c r="N142" i="35"/>
  <c r="M142" i="35"/>
  <c r="L142" i="35"/>
  <c r="K142" i="35"/>
  <c r="J142" i="35"/>
  <c r="N141" i="35"/>
  <c r="M141" i="35"/>
  <c r="L141" i="35"/>
  <c r="K141" i="35"/>
  <c r="J141" i="35"/>
  <c r="N140" i="35"/>
  <c r="M140" i="35"/>
  <c r="L140" i="35"/>
  <c r="K140" i="35"/>
  <c r="H140" i="35"/>
  <c r="F140" i="35"/>
  <c r="D140" i="35"/>
  <c r="C140" i="35"/>
  <c r="J140" i="35" s="1"/>
  <c r="N139" i="35"/>
  <c r="M139" i="35"/>
  <c r="L139" i="35"/>
  <c r="K139" i="35"/>
  <c r="J139" i="35"/>
  <c r="N138" i="35"/>
  <c r="M138" i="35"/>
  <c r="L138" i="35"/>
  <c r="K138" i="35"/>
  <c r="N137" i="35"/>
  <c r="M137" i="35"/>
  <c r="L137" i="35"/>
  <c r="K137" i="35"/>
  <c r="N136" i="35"/>
  <c r="M136" i="35"/>
  <c r="L136" i="35"/>
  <c r="K136" i="35"/>
  <c r="J136" i="35"/>
  <c r="H136" i="35"/>
  <c r="F136" i="35"/>
  <c r="F133" i="35" s="1"/>
  <c r="D136" i="35"/>
  <c r="D133" i="35" s="1"/>
  <c r="N135" i="35"/>
  <c r="M135" i="35"/>
  <c r="L135" i="35"/>
  <c r="K135" i="35"/>
  <c r="J135" i="35"/>
  <c r="N134" i="35"/>
  <c r="M134" i="35"/>
  <c r="L134" i="35"/>
  <c r="K134" i="35"/>
  <c r="J134" i="35"/>
  <c r="N133" i="35"/>
  <c r="M133" i="35"/>
  <c r="L133" i="35"/>
  <c r="K133" i="35"/>
  <c r="H133" i="35"/>
  <c r="C133" i="35"/>
  <c r="J133" i="35" s="1"/>
  <c r="N132" i="35"/>
  <c r="M132" i="35"/>
  <c r="L132" i="35"/>
  <c r="K132" i="35"/>
  <c r="J132" i="35"/>
  <c r="N131" i="35"/>
  <c r="M131" i="35"/>
  <c r="L131" i="35"/>
  <c r="K131" i="35"/>
  <c r="J131" i="35"/>
  <c r="N130" i="35"/>
  <c r="M130" i="35"/>
  <c r="L130" i="35"/>
  <c r="K130" i="35"/>
  <c r="J130" i="35"/>
  <c r="N129" i="35"/>
  <c r="M129" i="35"/>
  <c r="L129" i="35"/>
  <c r="K129" i="35"/>
  <c r="J129" i="35"/>
  <c r="N128" i="35"/>
  <c r="M128" i="35"/>
  <c r="L128" i="35"/>
  <c r="K128" i="35"/>
  <c r="J128" i="35"/>
  <c r="N127" i="35"/>
  <c r="M127" i="35"/>
  <c r="L127" i="35"/>
  <c r="K127" i="35"/>
  <c r="J127" i="35"/>
  <c r="N126" i="35"/>
  <c r="M126" i="35"/>
  <c r="L126" i="35"/>
  <c r="K126" i="35"/>
  <c r="H126" i="35"/>
  <c r="F126" i="35"/>
  <c r="D126" i="35"/>
  <c r="C126" i="35"/>
  <c r="J126" i="35" s="1"/>
  <c r="N125" i="35"/>
  <c r="M125" i="35"/>
  <c r="L125" i="35"/>
  <c r="K125" i="35"/>
  <c r="J125" i="35"/>
  <c r="N124" i="35"/>
  <c r="M124" i="35"/>
  <c r="L124" i="35"/>
  <c r="K124" i="35"/>
  <c r="J124" i="35"/>
  <c r="N123" i="35"/>
  <c r="M123" i="35"/>
  <c r="L123" i="35"/>
  <c r="K123" i="35"/>
  <c r="J123" i="35"/>
  <c r="N122" i="35"/>
  <c r="M122" i="35"/>
  <c r="L122" i="35"/>
  <c r="K122" i="35"/>
  <c r="J122" i="35"/>
  <c r="N121" i="35"/>
  <c r="M121" i="35"/>
  <c r="L121" i="35"/>
  <c r="K121" i="35"/>
  <c r="J121" i="35"/>
  <c r="N120" i="35"/>
  <c r="M120" i="35"/>
  <c r="L120" i="35"/>
  <c r="K120" i="35"/>
  <c r="H120" i="35"/>
  <c r="F120" i="35"/>
  <c r="D120" i="35"/>
  <c r="C120" i="35"/>
  <c r="J120" i="35" s="1"/>
  <c r="N119" i="35"/>
  <c r="M119" i="35"/>
  <c r="L119" i="35"/>
  <c r="K119" i="35"/>
  <c r="J119" i="35"/>
  <c r="N118" i="35"/>
  <c r="M118" i="35"/>
  <c r="L118" i="35"/>
  <c r="K118" i="35"/>
  <c r="J118" i="35"/>
  <c r="N117" i="35"/>
  <c r="M117" i="35"/>
  <c r="L117" i="35"/>
  <c r="K117" i="35"/>
  <c r="J117" i="35"/>
  <c r="N116" i="35"/>
  <c r="M116" i="35"/>
  <c r="L116" i="35"/>
  <c r="K116" i="35"/>
  <c r="H116" i="35"/>
  <c r="F116" i="35"/>
  <c r="D116" i="35"/>
  <c r="C116" i="35"/>
  <c r="J116" i="35" s="1"/>
  <c r="N115" i="35"/>
  <c r="M115" i="35"/>
  <c r="L115" i="35"/>
  <c r="K115" i="35"/>
  <c r="J115" i="35"/>
  <c r="N114" i="35"/>
  <c r="M114" i="35"/>
  <c r="L114" i="35"/>
  <c r="K114" i="35"/>
  <c r="J114" i="35"/>
  <c r="N113" i="35"/>
  <c r="M113" i="35"/>
  <c r="L113" i="35"/>
  <c r="K113" i="35"/>
  <c r="J113" i="35"/>
  <c r="N112" i="35"/>
  <c r="M112" i="35"/>
  <c r="L112" i="35"/>
  <c r="K112" i="35"/>
  <c r="J112" i="35"/>
  <c r="N111" i="35"/>
  <c r="M111" i="35"/>
  <c r="L111" i="35"/>
  <c r="K111" i="35"/>
  <c r="J111" i="35"/>
  <c r="N110" i="35"/>
  <c r="M110" i="35"/>
  <c r="L110" i="35"/>
  <c r="K110" i="35"/>
  <c r="J110" i="35"/>
  <c r="N109" i="35"/>
  <c r="M109" i="35"/>
  <c r="L109" i="35"/>
  <c r="K109" i="35"/>
  <c r="J109" i="35"/>
  <c r="N108" i="35"/>
  <c r="M108" i="35"/>
  <c r="L108" i="35"/>
  <c r="K108" i="35"/>
  <c r="J108" i="35"/>
  <c r="N107" i="35"/>
  <c r="M107" i="35"/>
  <c r="L107" i="35"/>
  <c r="K107" i="35"/>
  <c r="J107" i="35"/>
  <c r="N106" i="35"/>
  <c r="M106" i="35"/>
  <c r="L106" i="35"/>
  <c r="K106" i="35"/>
  <c r="H106" i="35"/>
  <c r="F106" i="35"/>
  <c r="D106" i="35"/>
  <c r="C106" i="35"/>
  <c r="J106" i="35" s="1"/>
  <c r="N105" i="35"/>
  <c r="M105" i="35"/>
  <c r="L105" i="35"/>
  <c r="K105" i="35"/>
  <c r="J105" i="35"/>
  <c r="N104" i="35"/>
  <c r="M104" i="35"/>
  <c r="L104" i="35"/>
  <c r="K104" i="35"/>
  <c r="J104" i="35"/>
  <c r="N103" i="35"/>
  <c r="M103" i="35"/>
  <c r="L103" i="35"/>
  <c r="K103" i="35"/>
  <c r="J103" i="35"/>
  <c r="N102" i="35"/>
  <c r="M102" i="35"/>
  <c r="L102" i="35"/>
  <c r="K102" i="35"/>
  <c r="J102" i="35"/>
  <c r="N101" i="35"/>
  <c r="M101" i="35"/>
  <c r="L101" i="35"/>
  <c r="K101" i="35"/>
  <c r="J101" i="35"/>
  <c r="N100" i="35"/>
  <c r="M100" i="35"/>
  <c r="L100" i="35"/>
  <c r="K100" i="35"/>
  <c r="H100" i="35"/>
  <c r="F100" i="35"/>
  <c r="D100" i="35"/>
  <c r="C100" i="35"/>
  <c r="J100" i="35" s="1"/>
  <c r="N99" i="35"/>
  <c r="M99" i="35"/>
  <c r="L99" i="35"/>
  <c r="K99" i="35"/>
  <c r="J99" i="35"/>
  <c r="N98" i="35"/>
  <c r="M98" i="35"/>
  <c r="L98" i="35"/>
  <c r="K98" i="35"/>
  <c r="J98" i="35"/>
  <c r="N97" i="35"/>
  <c r="M97" i="35"/>
  <c r="L97" i="35"/>
  <c r="K97" i="35"/>
  <c r="J97" i="35"/>
  <c r="N96" i="35"/>
  <c r="M96" i="35"/>
  <c r="L96" i="35"/>
  <c r="K96" i="35"/>
  <c r="J96" i="35"/>
  <c r="N95" i="35"/>
  <c r="M95" i="35"/>
  <c r="L95" i="35"/>
  <c r="K95" i="35"/>
  <c r="J95" i="35"/>
  <c r="N94" i="35"/>
  <c r="M94" i="35"/>
  <c r="L94" i="35"/>
  <c r="K94" i="35"/>
  <c r="J94" i="35"/>
  <c r="N93" i="35"/>
  <c r="M93" i="35"/>
  <c r="L93" i="35"/>
  <c r="K93" i="35"/>
  <c r="J93" i="35"/>
  <c r="N92" i="35"/>
  <c r="M92" i="35"/>
  <c r="L92" i="35"/>
  <c r="K92" i="35"/>
  <c r="H92" i="35"/>
  <c r="F92" i="35"/>
  <c r="D92" i="35"/>
  <c r="C92" i="35"/>
  <c r="J92" i="35" s="1"/>
  <c r="N91" i="35"/>
  <c r="M91" i="35"/>
  <c r="L91" i="35"/>
  <c r="K91" i="35"/>
  <c r="J91" i="35"/>
  <c r="N90" i="35"/>
  <c r="M90" i="35"/>
  <c r="L90" i="35"/>
  <c r="K90" i="35"/>
  <c r="J90" i="35"/>
  <c r="N89" i="35"/>
  <c r="M89" i="35"/>
  <c r="L89" i="35"/>
  <c r="K89" i="35"/>
  <c r="J89" i="35"/>
  <c r="N88" i="35"/>
  <c r="M88" i="35"/>
  <c r="L88" i="35"/>
  <c r="K88" i="35"/>
  <c r="J88" i="35"/>
  <c r="N87" i="35"/>
  <c r="M87" i="35"/>
  <c r="L87" i="35"/>
  <c r="K87" i="35"/>
  <c r="J87" i="35"/>
  <c r="N86" i="35"/>
  <c r="M86" i="35"/>
  <c r="L86" i="35"/>
  <c r="K86" i="35"/>
  <c r="H86" i="35"/>
  <c r="F86" i="35"/>
  <c r="D86" i="35"/>
  <c r="C86" i="35"/>
  <c r="J86" i="35" s="1"/>
  <c r="N85" i="35"/>
  <c r="M85" i="35"/>
  <c r="L85" i="35"/>
  <c r="K85" i="35"/>
  <c r="J85" i="35"/>
  <c r="N84" i="35"/>
  <c r="M84" i="35"/>
  <c r="L84" i="35"/>
  <c r="K84" i="35"/>
  <c r="J84" i="35"/>
  <c r="N83" i="35"/>
  <c r="M83" i="35"/>
  <c r="L83" i="35"/>
  <c r="K83" i="35"/>
  <c r="J83" i="35"/>
  <c r="N82" i="35"/>
  <c r="M82" i="35"/>
  <c r="L82" i="35"/>
  <c r="K82" i="35"/>
  <c r="J82" i="35"/>
  <c r="N81" i="35"/>
  <c r="M81" i="35"/>
  <c r="L81" i="35"/>
  <c r="K81" i="35"/>
  <c r="J81" i="35"/>
  <c r="N80" i="35"/>
  <c r="M80" i="35"/>
  <c r="L80" i="35"/>
  <c r="K80" i="35"/>
  <c r="J80" i="35"/>
  <c r="N79" i="35"/>
  <c r="M79" i="35"/>
  <c r="L79" i="35"/>
  <c r="K79" i="35"/>
  <c r="H79" i="35"/>
  <c r="F79" i="35"/>
  <c r="D79" i="35"/>
  <c r="C79" i="35"/>
  <c r="J79" i="35" s="1"/>
  <c r="N78" i="35"/>
  <c r="M78" i="35"/>
  <c r="L78" i="35"/>
  <c r="K78" i="35"/>
  <c r="J78" i="35"/>
  <c r="N77" i="35"/>
  <c r="M77" i="35"/>
  <c r="L77" i="35"/>
  <c r="K77" i="35"/>
  <c r="J77" i="35"/>
  <c r="N76" i="35"/>
  <c r="M76" i="35"/>
  <c r="L76" i="35"/>
  <c r="K76" i="35"/>
  <c r="J76" i="35"/>
  <c r="N75" i="35"/>
  <c r="M75" i="35"/>
  <c r="L75" i="35"/>
  <c r="K75" i="35"/>
  <c r="J75" i="35"/>
  <c r="N74" i="35"/>
  <c r="M74" i="35"/>
  <c r="L74" i="35"/>
  <c r="K74" i="35"/>
  <c r="J74" i="35"/>
  <c r="N73" i="35"/>
  <c r="M73" i="35"/>
  <c r="L73" i="35"/>
  <c r="K73" i="35"/>
  <c r="J73" i="35"/>
  <c r="N72" i="35"/>
  <c r="M72" i="35"/>
  <c r="L72" i="35"/>
  <c r="K72" i="35"/>
  <c r="J72" i="35"/>
  <c r="N71" i="35"/>
  <c r="M71" i="35"/>
  <c r="L71" i="35"/>
  <c r="K71" i="35"/>
  <c r="J71" i="35"/>
  <c r="N70" i="35"/>
  <c r="M70" i="35"/>
  <c r="L70" i="35"/>
  <c r="K70" i="35"/>
  <c r="H70" i="35"/>
  <c r="F70" i="35"/>
  <c r="D70" i="35"/>
  <c r="C70" i="35"/>
  <c r="J70" i="35" s="1"/>
  <c r="N69" i="35"/>
  <c r="M69" i="35"/>
  <c r="L69" i="35"/>
  <c r="K69" i="35"/>
  <c r="J69" i="35"/>
  <c r="N68" i="35"/>
  <c r="M68" i="35"/>
  <c r="L68" i="35"/>
  <c r="K68" i="35"/>
  <c r="J68" i="35"/>
  <c r="N67" i="35"/>
  <c r="M67" i="35"/>
  <c r="L67" i="35"/>
  <c r="K67" i="35"/>
  <c r="J67" i="35"/>
  <c r="N66" i="35"/>
  <c r="M66" i="35"/>
  <c r="L66" i="35"/>
  <c r="K66" i="35"/>
  <c r="J66" i="35"/>
  <c r="N65" i="35"/>
  <c r="M65" i="35"/>
  <c r="L65" i="35"/>
  <c r="K65" i="35"/>
  <c r="J65" i="35"/>
  <c r="N64" i="35"/>
  <c r="M64" i="35"/>
  <c r="L64" i="35"/>
  <c r="K64" i="35"/>
  <c r="J64" i="35"/>
  <c r="N63" i="35"/>
  <c r="M63" i="35"/>
  <c r="L63" i="35"/>
  <c r="K63" i="35"/>
  <c r="J63" i="35"/>
  <c r="N62" i="35"/>
  <c r="M62" i="35"/>
  <c r="L62" i="35"/>
  <c r="K62" i="35"/>
  <c r="J62" i="35"/>
  <c r="N61" i="35"/>
  <c r="M61" i="35"/>
  <c r="L61" i="35"/>
  <c r="K61" i="35"/>
  <c r="J61" i="35"/>
  <c r="N60" i="35"/>
  <c r="M60" i="35"/>
  <c r="L60" i="35"/>
  <c r="K60" i="35"/>
  <c r="H60" i="35"/>
  <c r="F60" i="35"/>
  <c r="D60" i="35"/>
  <c r="C60" i="35"/>
  <c r="J60" i="35" s="1"/>
  <c r="N59" i="35"/>
  <c r="M59" i="35"/>
  <c r="L59" i="35"/>
  <c r="K59" i="35"/>
  <c r="J59" i="35"/>
  <c r="N58" i="35"/>
  <c r="M58" i="35"/>
  <c r="L58" i="35"/>
  <c r="K58" i="35"/>
  <c r="J58" i="35"/>
  <c r="N57" i="35"/>
  <c r="M57" i="35"/>
  <c r="L57" i="35"/>
  <c r="K57" i="35"/>
  <c r="J57" i="35"/>
  <c r="N56" i="35"/>
  <c r="M56" i="35"/>
  <c r="L56" i="35"/>
  <c r="K56" i="35"/>
  <c r="J56" i="35"/>
  <c r="N55" i="35"/>
  <c r="M55" i="35"/>
  <c r="L55" i="35"/>
  <c r="K55" i="35"/>
  <c r="J55" i="35"/>
  <c r="N54" i="35"/>
  <c r="M54" i="35"/>
  <c r="L54" i="35"/>
  <c r="K54" i="35"/>
  <c r="H54" i="35"/>
  <c r="F54" i="35"/>
  <c r="D54" i="35"/>
  <c r="C54" i="35"/>
  <c r="J54" i="35" s="1"/>
  <c r="N53" i="35"/>
  <c r="M53" i="35"/>
  <c r="L53" i="35"/>
  <c r="K53" i="35"/>
  <c r="J53" i="35"/>
  <c r="N52" i="35"/>
  <c r="M52" i="35"/>
  <c r="L52" i="35"/>
  <c r="K52" i="35"/>
  <c r="J52" i="35"/>
  <c r="N51" i="35"/>
  <c r="M51" i="35"/>
  <c r="L51" i="35"/>
  <c r="K51" i="35"/>
  <c r="J51" i="35"/>
  <c r="N50" i="35"/>
  <c r="M50" i="35"/>
  <c r="L50" i="35"/>
  <c r="K50" i="35"/>
  <c r="J50" i="35"/>
  <c r="N49" i="35"/>
  <c r="M49" i="35"/>
  <c r="L49" i="35"/>
  <c r="K49" i="35"/>
  <c r="J49" i="35"/>
  <c r="N48" i="35"/>
  <c r="M48" i="35"/>
  <c r="L48" i="35"/>
  <c r="K48" i="35"/>
  <c r="J48" i="35"/>
  <c r="N47" i="35"/>
  <c r="M47" i="35"/>
  <c r="L47" i="35"/>
  <c r="K47" i="35"/>
  <c r="H47" i="35"/>
  <c r="F47" i="35"/>
  <c r="D47" i="35"/>
  <c r="C47" i="35"/>
  <c r="J47" i="35" s="1"/>
  <c r="N46" i="35"/>
  <c r="M46" i="35"/>
  <c r="L46" i="35"/>
  <c r="K46" i="35"/>
  <c r="J46" i="35"/>
  <c r="N45" i="35"/>
  <c r="M45" i="35"/>
  <c r="L45" i="35"/>
  <c r="K45" i="35"/>
  <c r="J45" i="35"/>
  <c r="N44" i="35"/>
  <c r="M44" i="35"/>
  <c r="L44" i="35"/>
  <c r="K44" i="35"/>
  <c r="J44" i="35"/>
  <c r="N43" i="35"/>
  <c r="M43" i="35"/>
  <c r="L43" i="35"/>
  <c r="K43" i="35"/>
  <c r="J43" i="35"/>
  <c r="N42" i="35"/>
  <c r="M42" i="35"/>
  <c r="L42" i="35"/>
  <c r="K42" i="35"/>
  <c r="J42" i="35"/>
  <c r="N41" i="35"/>
  <c r="M41" i="35"/>
  <c r="L41" i="35"/>
  <c r="K41" i="35"/>
  <c r="J41" i="35"/>
  <c r="N40" i="35"/>
  <c r="M40" i="35"/>
  <c r="L40" i="35"/>
  <c r="K40" i="35"/>
  <c r="H40" i="35"/>
  <c r="F40" i="35"/>
  <c r="D40" i="35"/>
  <c r="C40" i="35"/>
  <c r="J40" i="35" s="1"/>
  <c r="N39" i="35"/>
  <c r="M39" i="35"/>
  <c r="L39" i="35"/>
  <c r="K39" i="35"/>
  <c r="J39" i="35"/>
  <c r="N38" i="35"/>
  <c r="M38" i="35"/>
  <c r="L38" i="35"/>
  <c r="K38" i="35"/>
  <c r="J38" i="35"/>
  <c r="N37" i="35"/>
  <c r="M37" i="35"/>
  <c r="L37" i="35"/>
  <c r="K37" i="35"/>
  <c r="N36" i="35"/>
  <c r="M36" i="35"/>
  <c r="L36" i="35"/>
  <c r="K36" i="35"/>
  <c r="N35" i="35"/>
  <c r="M35" i="35"/>
  <c r="L35" i="35"/>
  <c r="K35" i="35"/>
  <c r="J35" i="35"/>
  <c r="H35" i="35"/>
  <c r="F35" i="35"/>
  <c r="D35" i="35"/>
  <c r="N34" i="35"/>
  <c r="M34" i="35"/>
  <c r="L34" i="35"/>
  <c r="K34" i="35"/>
  <c r="J34" i="35"/>
  <c r="N33" i="35"/>
  <c r="M33" i="35"/>
  <c r="L33" i="35"/>
  <c r="K33" i="35"/>
  <c r="J33" i="35"/>
  <c r="N32" i="35"/>
  <c r="M32" i="35"/>
  <c r="L32" i="35"/>
  <c r="K32" i="35"/>
  <c r="J32" i="35"/>
  <c r="N31" i="35"/>
  <c r="M31" i="35"/>
  <c r="L31" i="35"/>
  <c r="K31" i="35"/>
  <c r="J31" i="35"/>
  <c r="N30" i="35"/>
  <c r="M30" i="35"/>
  <c r="L30" i="35"/>
  <c r="K30" i="35"/>
  <c r="H30" i="35"/>
  <c r="F30" i="35"/>
  <c r="D30" i="35"/>
  <c r="C30" i="35"/>
  <c r="J30" i="35" s="1"/>
  <c r="N29" i="35"/>
  <c r="M29" i="35"/>
  <c r="L29" i="35"/>
  <c r="K29" i="35"/>
  <c r="J29" i="35"/>
  <c r="N28" i="35"/>
  <c r="M28" i="35"/>
  <c r="L28" i="35"/>
  <c r="K28" i="35"/>
  <c r="N27" i="35"/>
  <c r="M27" i="35"/>
  <c r="L27" i="35"/>
  <c r="K27" i="35"/>
  <c r="N26" i="35"/>
  <c r="M26" i="35"/>
  <c r="L26" i="35"/>
  <c r="K26" i="35"/>
  <c r="J26" i="35"/>
  <c r="H26" i="35"/>
  <c r="F26" i="35"/>
  <c r="F19" i="35" s="1"/>
  <c r="D26" i="35"/>
  <c r="D19" i="35" s="1"/>
  <c r="N25" i="35"/>
  <c r="M25" i="35"/>
  <c r="L25" i="35"/>
  <c r="K25" i="35"/>
  <c r="J25" i="35"/>
  <c r="N24" i="35"/>
  <c r="M24" i="35"/>
  <c r="L24" i="35"/>
  <c r="K24" i="35"/>
  <c r="J24" i="35"/>
  <c r="N23" i="35"/>
  <c r="M23" i="35"/>
  <c r="L23" i="35"/>
  <c r="K23" i="35"/>
  <c r="J23" i="35"/>
  <c r="N22" i="35"/>
  <c r="M22" i="35"/>
  <c r="L22" i="35"/>
  <c r="K22" i="35"/>
  <c r="J22" i="35"/>
  <c r="N21" i="35"/>
  <c r="M21" i="35"/>
  <c r="L21" i="35"/>
  <c r="K21" i="35"/>
  <c r="J21" i="35"/>
  <c r="N20" i="35"/>
  <c r="M20" i="35"/>
  <c r="L20" i="35"/>
  <c r="K20" i="35"/>
  <c r="J20" i="35"/>
  <c r="N19" i="35"/>
  <c r="M19" i="35"/>
  <c r="L19" i="35"/>
  <c r="K19" i="35"/>
  <c r="H19" i="35"/>
  <c r="C19" i="35"/>
  <c r="N18" i="35"/>
  <c r="M18" i="35"/>
  <c r="L18" i="35"/>
  <c r="K18" i="35"/>
  <c r="J18" i="35"/>
  <c r="N17" i="35"/>
  <c r="M17" i="35"/>
  <c r="L17" i="35"/>
  <c r="K17" i="35"/>
  <c r="J17" i="35"/>
  <c r="N16" i="35"/>
  <c r="M16" i="35"/>
  <c r="L16" i="35"/>
  <c r="K16" i="35"/>
  <c r="J16" i="35"/>
  <c r="N15" i="35"/>
  <c r="M15" i="35"/>
  <c r="L15" i="35"/>
  <c r="K15" i="35"/>
  <c r="J15" i="35"/>
  <c r="N14" i="35"/>
  <c r="M14" i="35"/>
  <c r="L14" i="35"/>
  <c r="K14" i="35"/>
  <c r="J14" i="35"/>
  <c r="N13" i="35"/>
  <c r="M13" i="35"/>
  <c r="L13" i="35"/>
  <c r="K13" i="35"/>
  <c r="J13" i="35"/>
  <c r="N12" i="35"/>
  <c r="M12" i="35"/>
  <c r="L12" i="35"/>
  <c r="K12" i="35"/>
  <c r="J12" i="35"/>
  <c r="N11" i="35"/>
  <c r="M11" i="35"/>
  <c r="L11" i="35"/>
  <c r="K11" i="35"/>
  <c r="J11" i="35"/>
  <c r="N10" i="35"/>
  <c r="M10" i="35"/>
  <c r="L10" i="35"/>
  <c r="K10" i="35"/>
  <c r="J10" i="35"/>
  <c r="N9" i="35"/>
  <c r="M9" i="35"/>
  <c r="L9" i="35"/>
  <c r="K9" i="35"/>
  <c r="J9" i="35"/>
  <c r="N8" i="35"/>
  <c r="M8" i="35"/>
  <c r="L8" i="35"/>
  <c r="K8" i="35"/>
  <c r="J8" i="35"/>
  <c r="N7" i="35"/>
  <c r="M7" i="35"/>
  <c r="L7" i="35"/>
  <c r="K7" i="35"/>
  <c r="J7" i="35"/>
  <c r="N6" i="35"/>
  <c r="M6" i="35"/>
  <c r="L6" i="35"/>
  <c r="K6" i="35"/>
  <c r="J6" i="35"/>
  <c r="N5" i="35"/>
  <c r="M5" i="35"/>
  <c r="L5" i="35"/>
  <c r="K5" i="35"/>
  <c r="H5" i="35"/>
  <c r="F5" i="35"/>
  <c r="D5" i="35"/>
  <c r="D4" i="35" s="1"/>
  <c r="D3" i="35" s="1"/>
  <c r="C5" i="35"/>
  <c r="J5" i="35" s="1"/>
  <c r="N4" i="35"/>
  <c r="M4" i="35"/>
  <c r="L4" i="35"/>
  <c r="K4" i="35"/>
  <c r="N3" i="35"/>
  <c r="M3" i="35"/>
  <c r="L3" i="35"/>
  <c r="K3" i="35"/>
  <c r="C4" i="35" l="1"/>
  <c r="J4" i="35" s="1"/>
  <c r="H4" i="35"/>
  <c r="H3" i="35"/>
  <c r="F4" i="35"/>
  <c r="F3" i="35" s="1"/>
  <c r="J19" i="35"/>
  <c r="C3" i="35" l="1"/>
  <c r="J3" i="35" s="1"/>
  <c r="S74" i="34"/>
  <c r="Q74" i="34"/>
  <c r="O74" i="34"/>
  <c r="M74" i="34"/>
  <c r="K74" i="34"/>
  <c r="I74" i="34"/>
  <c r="G74" i="34"/>
  <c r="E74" i="34"/>
  <c r="C74" i="34"/>
  <c r="S72" i="34"/>
  <c r="Q72" i="34"/>
  <c r="O72" i="34"/>
  <c r="M72" i="34"/>
  <c r="K72" i="34"/>
  <c r="I72" i="34"/>
  <c r="G72" i="34"/>
  <c r="E72" i="34"/>
  <c r="C72" i="34"/>
  <c r="S70" i="34"/>
  <c r="Q70" i="34"/>
  <c r="O70" i="34"/>
  <c r="M70" i="34"/>
  <c r="K70" i="34"/>
  <c r="I70" i="34"/>
  <c r="G70" i="34"/>
  <c r="E70" i="34"/>
  <c r="C70" i="34"/>
  <c r="S68" i="34"/>
  <c r="Q68" i="34"/>
  <c r="O68" i="34"/>
  <c r="M68" i="34"/>
  <c r="K68" i="34"/>
  <c r="I68" i="34"/>
  <c r="G68" i="34"/>
  <c r="E68" i="34"/>
  <c r="C68" i="34"/>
  <c r="S66" i="34"/>
  <c r="Q66" i="34"/>
  <c r="O66" i="34"/>
  <c r="M66" i="34"/>
  <c r="K66" i="34"/>
  <c r="I66" i="34"/>
  <c r="G66" i="34"/>
  <c r="E66" i="34"/>
  <c r="C66" i="34"/>
  <c r="S64" i="34"/>
  <c r="Q64" i="34"/>
  <c r="O64" i="34"/>
  <c r="M64" i="34"/>
  <c r="K64" i="34"/>
  <c r="I64" i="34"/>
  <c r="G64" i="34"/>
  <c r="E64" i="34"/>
  <c r="C64" i="34"/>
  <c r="S62" i="34"/>
  <c r="Q62" i="34"/>
  <c r="O62" i="34"/>
  <c r="M62" i="34"/>
  <c r="K62" i="34"/>
  <c r="I62" i="34"/>
  <c r="G62" i="34"/>
  <c r="E62" i="34"/>
  <c r="C62" i="34"/>
  <c r="S60" i="34"/>
  <c r="Q60" i="34"/>
  <c r="O60" i="34"/>
  <c r="M60" i="34"/>
  <c r="K60" i="34"/>
  <c r="I60" i="34"/>
  <c r="G60" i="34"/>
  <c r="E60" i="34"/>
  <c r="C60" i="34"/>
  <c r="S58" i="34"/>
  <c r="Q58" i="34"/>
  <c r="O58" i="34"/>
  <c r="M58" i="34"/>
  <c r="K58" i="34"/>
  <c r="I58" i="34"/>
  <c r="G58" i="34"/>
  <c r="E58" i="34"/>
  <c r="C58" i="34"/>
  <c r="S56" i="34"/>
  <c r="Q56" i="34"/>
  <c r="O56" i="34"/>
  <c r="M56" i="34"/>
  <c r="K56" i="34"/>
  <c r="I56" i="34"/>
  <c r="G56" i="34"/>
  <c r="E56" i="34"/>
  <c r="C56" i="34"/>
  <c r="S54" i="34"/>
  <c r="Q54" i="34"/>
  <c r="O54" i="34"/>
  <c r="M54" i="34"/>
  <c r="K54" i="34"/>
  <c r="I54" i="34"/>
  <c r="G54" i="34"/>
  <c r="E54" i="34"/>
  <c r="C54" i="34"/>
  <c r="S52" i="34"/>
  <c r="Q52" i="34"/>
  <c r="O52" i="34"/>
  <c r="M52" i="34"/>
  <c r="K52" i="34"/>
  <c r="I52" i="34"/>
  <c r="G52" i="34"/>
  <c r="E52" i="34"/>
  <c r="C52" i="34"/>
  <c r="S50" i="34"/>
  <c r="Q50" i="34"/>
  <c r="O50" i="34"/>
  <c r="M50" i="34"/>
  <c r="K50" i="34"/>
  <c r="I50" i="34"/>
  <c r="G50" i="34"/>
  <c r="E50" i="34"/>
  <c r="C50" i="34"/>
  <c r="S48" i="34"/>
  <c r="Q48" i="34"/>
  <c r="O48" i="34"/>
  <c r="M48" i="34"/>
  <c r="K48" i="34"/>
  <c r="I48" i="34"/>
  <c r="G48" i="34"/>
  <c r="E48" i="34"/>
  <c r="C48" i="34"/>
  <c r="S46" i="34"/>
  <c r="Q46" i="34"/>
  <c r="O46" i="34"/>
  <c r="M46" i="34"/>
  <c r="K46" i="34"/>
  <c r="I46" i="34"/>
  <c r="G46" i="34"/>
  <c r="E46" i="34"/>
  <c r="C46" i="34"/>
  <c r="S44" i="34"/>
  <c r="Q44" i="34"/>
  <c r="O44" i="34"/>
  <c r="M44" i="34"/>
  <c r="K44" i="34"/>
  <c r="I44" i="34"/>
  <c r="G44" i="34"/>
  <c r="E44" i="34"/>
  <c r="C44" i="34"/>
  <c r="S42" i="34"/>
  <c r="Q42" i="34"/>
  <c r="O42" i="34"/>
  <c r="M42" i="34"/>
  <c r="K42" i="34"/>
  <c r="I42" i="34"/>
  <c r="G42" i="34"/>
  <c r="E42" i="34"/>
  <c r="C42" i="34"/>
  <c r="S40" i="34"/>
  <c r="Q40" i="34"/>
  <c r="O40" i="34"/>
  <c r="M40" i="34"/>
  <c r="K40" i="34"/>
  <c r="I40" i="34"/>
  <c r="G40" i="34"/>
  <c r="E40" i="34"/>
  <c r="C40" i="34"/>
  <c r="S38" i="34"/>
  <c r="Q38" i="34"/>
  <c r="O38" i="34"/>
  <c r="M38" i="34"/>
  <c r="K38" i="34"/>
  <c r="I38" i="34"/>
  <c r="G38" i="34"/>
  <c r="E38" i="34"/>
  <c r="C38" i="34"/>
  <c r="S36" i="34"/>
  <c r="Q36" i="34"/>
  <c r="O36" i="34"/>
  <c r="M36" i="34"/>
  <c r="K36" i="34"/>
  <c r="I36" i="34"/>
  <c r="G36" i="34"/>
  <c r="E36" i="34"/>
  <c r="C36" i="34"/>
  <c r="S34" i="34"/>
  <c r="Q34" i="34"/>
  <c r="O34" i="34"/>
  <c r="M34" i="34"/>
  <c r="K34" i="34"/>
  <c r="I34" i="34"/>
  <c r="G34" i="34"/>
  <c r="E34" i="34"/>
  <c r="C34" i="34"/>
  <c r="S32" i="34"/>
  <c r="Q32" i="34"/>
  <c r="O32" i="34"/>
  <c r="M32" i="34"/>
  <c r="K32" i="34"/>
  <c r="I32" i="34"/>
  <c r="G32" i="34"/>
  <c r="E32" i="34"/>
  <c r="C32" i="34"/>
  <c r="S30" i="34"/>
  <c r="Q30" i="34"/>
  <c r="O30" i="34"/>
  <c r="M30" i="34"/>
  <c r="K30" i="34"/>
  <c r="I30" i="34"/>
  <c r="G30" i="34"/>
  <c r="E30" i="34"/>
  <c r="C30" i="34"/>
  <c r="S28" i="34"/>
  <c r="Q28" i="34"/>
  <c r="O28" i="34"/>
  <c r="M28" i="34"/>
  <c r="K28" i="34"/>
  <c r="I28" i="34"/>
  <c r="G28" i="34"/>
  <c r="E28" i="34"/>
  <c r="C28" i="34"/>
  <c r="S26" i="34"/>
  <c r="Q26" i="34"/>
  <c r="O26" i="34"/>
  <c r="M26" i="34"/>
  <c r="K26" i="34"/>
  <c r="I26" i="34"/>
  <c r="G26" i="34"/>
  <c r="E26" i="34"/>
  <c r="C26" i="34"/>
  <c r="S24" i="34"/>
  <c r="Q24" i="34"/>
  <c r="O24" i="34"/>
  <c r="M24" i="34"/>
  <c r="K24" i="34"/>
  <c r="I24" i="34"/>
  <c r="G24" i="34"/>
  <c r="E24" i="34"/>
  <c r="C24" i="34"/>
  <c r="S22" i="34"/>
  <c r="Q22" i="34"/>
  <c r="O22" i="34"/>
  <c r="M22" i="34"/>
  <c r="K22" i="34"/>
  <c r="I22" i="34"/>
  <c r="G22" i="34"/>
  <c r="E22" i="34"/>
  <c r="C22" i="34"/>
  <c r="S20" i="34"/>
  <c r="Q20" i="34"/>
  <c r="O20" i="34"/>
  <c r="M20" i="34"/>
  <c r="K20" i="34"/>
  <c r="I20" i="34"/>
  <c r="G20" i="34"/>
  <c r="E20" i="34"/>
  <c r="C20" i="34"/>
  <c r="S18" i="34"/>
  <c r="Q18" i="34"/>
  <c r="O18" i="34"/>
  <c r="M18" i="34"/>
  <c r="K18" i="34"/>
  <c r="I18" i="34"/>
  <c r="G18" i="34"/>
  <c r="E18" i="34"/>
  <c r="C18" i="34"/>
  <c r="S16" i="34"/>
  <c r="Q16" i="34"/>
  <c r="O16" i="34"/>
  <c r="M16" i="34"/>
  <c r="K16" i="34"/>
  <c r="I16" i="34"/>
  <c r="G16" i="34"/>
  <c r="E16" i="34"/>
  <c r="C16" i="34"/>
  <c r="S14" i="34"/>
  <c r="Q14" i="34"/>
  <c r="O14" i="34"/>
  <c r="M14" i="34"/>
  <c r="K14" i="34"/>
  <c r="I14" i="34"/>
  <c r="G14" i="34"/>
  <c r="E14" i="34"/>
  <c r="C14" i="34"/>
  <c r="S12" i="34"/>
  <c r="Q12" i="34"/>
  <c r="O12" i="34"/>
  <c r="M12" i="34"/>
  <c r="K12" i="34"/>
  <c r="I12" i="34"/>
  <c r="G12" i="34"/>
  <c r="E12" i="34"/>
  <c r="C12" i="34"/>
  <c r="S10" i="34"/>
  <c r="Q10" i="34"/>
  <c r="O10" i="34"/>
  <c r="M10" i="34"/>
  <c r="K10" i="34"/>
  <c r="I10" i="34"/>
  <c r="G10" i="34"/>
  <c r="E10" i="34"/>
  <c r="C10" i="34"/>
  <c r="S8" i="34"/>
  <c r="Q8" i="34"/>
  <c r="O8" i="34"/>
  <c r="M8" i="34"/>
  <c r="K8" i="34"/>
  <c r="I8" i="34"/>
  <c r="G8" i="34"/>
  <c r="E8" i="34"/>
  <c r="C8" i="34"/>
  <c r="S6" i="34"/>
  <c r="Q6" i="34"/>
  <c r="O6" i="34"/>
  <c r="M6" i="34"/>
  <c r="K6" i="34"/>
  <c r="I6" i="34"/>
  <c r="G6" i="34"/>
  <c r="E6" i="34"/>
  <c r="C6" i="34"/>
  <c r="Q78" i="33" l="1"/>
  <c r="O78" i="33"/>
  <c r="K78" i="33"/>
  <c r="I78" i="33"/>
  <c r="E78" i="33"/>
  <c r="C78" i="33"/>
  <c r="Q76" i="33"/>
  <c r="O76" i="33"/>
  <c r="K76" i="33"/>
  <c r="I76" i="33"/>
  <c r="E76" i="33"/>
  <c r="C76" i="33"/>
  <c r="Q74" i="33"/>
  <c r="O74" i="33"/>
  <c r="K74" i="33"/>
  <c r="I74" i="33"/>
  <c r="E74" i="33"/>
  <c r="C74" i="33"/>
  <c r="Q72" i="33"/>
  <c r="O72" i="33"/>
  <c r="K72" i="33"/>
  <c r="I72" i="33"/>
  <c r="E72" i="33"/>
  <c r="C72" i="33"/>
  <c r="Q70" i="33"/>
  <c r="O70" i="33"/>
  <c r="K70" i="33"/>
  <c r="I70" i="33"/>
  <c r="E70" i="33"/>
  <c r="C70" i="33"/>
  <c r="Q68" i="33"/>
  <c r="O68" i="33"/>
  <c r="K68" i="33"/>
  <c r="I68" i="33"/>
  <c r="E68" i="33"/>
  <c r="C68" i="33"/>
  <c r="Q66" i="33"/>
  <c r="O66" i="33"/>
  <c r="K66" i="33"/>
  <c r="I66" i="33"/>
  <c r="E66" i="33"/>
  <c r="C66" i="33"/>
  <c r="Q64" i="33"/>
  <c r="O64" i="33"/>
  <c r="K64" i="33"/>
  <c r="I64" i="33"/>
  <c r="E64" i="33"/>
  <c r="C64" i="33"/>
  <c r="Q62" i="33"/>
  <c r="O62" i="33"/>
  <c r="K62" i="33"/>
  <c r="I62" i="33"/>
  <c r="E62" i="33"/>
  <c r="C62" i="33"/>
  <c r="Q60" i="33"/>
  <c r="O60" i="33"/>
  <c r="K60" i="33"/>
  <c r="I60" i="33"/>
  <c r="E60" i="33"/>
  <c r="C60" i="33"/>
  <c r="Q58" i="33"/>
  <c r="O58" i="33"/>
  <c r="K58" i="33"/>
  <c r="I58" i="33"/>
  <c r="E58" i="33"/>
  <c r="C58" i="33"/>
  <c r="Q56" i="33"/>
  <c r="O56" i="33"/>
  <c r="K56" i="33"/>
  <c r="I56" i="33"/>
  <c r="E56" i="33"/>
  <c r="C56" i="33"/>
  <c r="Q54" i="33"/>
  <c r="O54" i="33"/>
  <c r="K54" i="33"/>
  <c r="I54" i="33"/>
  <c r="E54" i="33"/>
  <c r="C54" i="33"/>
  <c r="Q52" i="33"/>
  <c r="O52" i="33"/>
  <c r="K52" i="33"/>
  <c r="I52" i="33"/>
  <c r="E52" i="33"/>
  <c r="C52" i="33"/>
  <c r="Q50" i="33"/>
  <c r="O50" i="33"/>
  <c r="K50" i="33"/>
  <c r="I50" i="33"/>
  <c r="E50" i="33"/>
  <c r="C50" i="33"/>
  <c r="Q48" i="33"/>
  <c r="O48" i="33"/>
  <c r="K48" i="33"/>
  <c r="I48" i="33"/>
  <c r="E48" i="33"/>
  <c r="C48" i="33"/>
  <c r="Q46" i="33"/>
  <c r="O46" i="33"/>
  <c r="K46" i="33"/>
  <c r="I46" i="33"/>
  <c r="E46" i="33"/>
  <c r="C46" i="33"/>
  <c r="Q44" i="33"/>
  <c r="O44" i="33"/>
  <c r="K44" i="33"/>
  <c r="I44" i="33"/>
  <c r="E44" i="33"/>
  <c r="C44" i="33"/>
  <c r="Q42" i="33"/>
  <c r="O42" i="33"/>
  <c r="K42" i="33"/>
  <c r="I42" i="33"/>
  <c r="E42" i="33"/>
  <c r="C42" i="33"/>
  <c r="Q40" i="33"/>
  <c r="O40" i="33"/>
  <c r="K40" i="33"/>
  <c r="I40" i="33"/>
  <c r="E40" i="33"/>
  <c r="C40" i="33"/>
  <c r="Q38" i="33"/>
  <c r="O38" i="33"/>
  <c r="K38" i="33"/>
  <c r="I38" i="33"/>
  <c r="E38" i="33"/>
  <c r="C38" i="33"/>
  <c r="Q36" i="33"/>
  <c r="O36" i="33"/>
  <c r="K36" i="33"/>
  <c r="I36" i="33"/>
  <c r="E36" i="33"/>
  <c r="C36" i="33"/>
  <c r="Q34" i="33"/>
  <c r="O34" i="33"/>
  <c r="K34" i="33"/>
  <c r="I34" i="33"/>
  <c r="E34" i="33"/>
  <c r="C34" i="33"/>
  <c r="Q32" i="33"/>
  <c r="O32" i="33"/>
  <c r="K32" i="33"/>
  <c r="I32" i="33"/>
  <c r="E32" i="33"/>
  <c r="C32" i="33"/>
  <c r="Q30" i="33"/>
  <c r="O30" i="33"/>
  <c r="K30" i="33"/>
  <c r="I30" i="33"/>
  <c r="E30" i="33"/>
  <c r="C30" i="33"/>
  <c r="Q28" i="33"/>
  <c r="O28" i="33"/>
  <c r="K28" i="33"/>
  <c r="I28" i="33"/>
  <c r="E28" i="33"/>
  <c r="C28" i="33"/>
  <c r="Q26" i="33"/>
  <c r="O26" i="33"/>
  <c r="K26" i="33"/>
  <c r="I26" i="33"/>
  <c r="E26" i="33"/>
  <c r="C26" i="33"/>
  <c r="Q24" i="33"/>
  <c r="O24" i="33"/>
  <c r="K24" i="33"/>
  <c r="I24" i="33"/>
  <c r="E24" i="33"/>
  <c r="C24" i="33"/>
  <c r="Q22" i="33"/>
  <c r="O22" i="33"/>
  <c r="K22" i="33"/>
  <c r="I22" i="33"/>
  <c r="E22" i="33"/>
  <c r="C22" i="33"/>
  <c r="Q20" i="33"/>
  <c r="O20" i="33"/>
  <c r="K20" i="33"/>
  <c r="I20" i="33"/>
  <c r="E20" i="33"/>
  <c r="C20" i="33"/>
  <c r="Q18" i="33"/>
  <c r="O18" i="33"/>
  <c r="K18" i="33"/>
  <c r="I18" i="33"/>
  <c r="E18" i="33"/>
  <c r="C18" i="33"/>
  <c r="Q16" i="33"/>
  <c r="O16" i="33"/>
  <c r="K16" i="33"/>
  <c r="I16" i="33"/>
  <c r="E16" i="33"/>
  <c r="C16" i="33"/>
  <c r="Q14" i="33"/>
  <c r="O14" i="33"/>
  <c r="K14" i="33"/>
  <c r="I14" i="33"/>
  <c r="E14" i="33"/>
  <c r="C14" i="33"/>
  <c r="Q12" i="33"/>
  <c r="O12" i="33"/>
  <c r="K12" i="33"/>
  <c r="I12" i="33"/>
  <c r="E12" i="33"/>
  <c r="C12" i="33"/>
  <c r="Q10" i="33"/>
  <c r="O10" i="33"/>
  <c r="K10" i="33"/>
  <c r="I10" i="33"/>
  <c r="E10" i="33"/>
  <c r="C10" i="33"/>
  <c r="Q8" i="33"/>
  <c r="O8" i="33"/>
  <c r="K8" i="33"/>
  <c r="I8" i="33"/>
  <c r="E8" i="33"/>
  <c r="C8" i="33"/>
  <c r="M67" i="32" l="1"/>
  <c r="L67" i="32"/>
  <c r="J67" i="32"/>
  <c r="G67" i="32"/>
  <c r="D67" i="32"/>
  <c r="M65" i="32"/>
  <c r="L65" i="32"/>
  <c r="J65" i="32"/>
  <c r="G65" i="32"/>
  <c r="D65" i="32"/>
  <c r="M64" i="32"/>
  <c r="L64" i="32"/>
  <c r="J64" i="32"/>
  <c r="G64" i="32"/>
  <c r="D64" i="32"/>
  <c r="M62" i="32"/>
  <c r="L62" i="32"/>
  <c r="J62" i="32"/>
  <c r="G62" i="32"/>
  <c r="D62" i="32"/>
  <c r="M61" i="32"/>
  <c r="L61" i="32"/>
  <c r="J61" i="32"/>
  <c r="G61" i="32"/>
  <c r="D61" i="32"/>
  <c r="M60" i="32"/>
  <c r="L60" i="32"/>
  <c r="J60" i="32"/>
  <c r="G60" i="32"/>
  <c r="D60" i="32"/>
  <c r="M59" i="32"/>
  <c r="L59" i="32"/>
  <c r="J59" i="32"/>
  <c r="G59" i="32"/>
  <c r="D59" i="32"/>
  <c r="M58" i="32"/>
  <c r="L58" i="32"/>
  <c r="J58" i="32"/>
  <c r="G58" i="32"/>
  <c r="D58" i="32"/>
  <c r="M57" i="32"/>
  <c r="L57" i="32"/>
  <c r="J57" i="32"/>
  <c r="G57" i="32"/>
  <c r="D57" i="32"/>
  <c r="M55" i="32"/>
  <c r="L55" i="32"/>
  <c r="J55" i="32"/>
  <c r="G55" i="32"/>
  <c r="D55" i="32"/>
  <c r="M54" i="32"/>
  <c r="L54" i="32"/>
  <c r="J54" i="32"/>
  <c r="G54" i="32"/>
  <c r="D54" i="32"/>
  <c r="M53" i="32"/>
  <c r="L53" i="32"/>
  <c r="J53" i="32"/>
  <c r="G53" i="32"/>
  <c r="D53" i="32"/>
  <c r="M52" i="32"/>
  <c r="L52" i="32"/>
  <c r="J52" i="32"/>
  <c r="G52" i="32"/>
  <c r="D52" i="32"/>
  <c r="M51" i="32"/>
  <c r="L51" i="32"/>
  <c r="J51" i="32"/>
  <c r="G51" i="32"/>
  <c r="D51" i="32"/>
  <c r="M50" i="32"/>
  <c r="L50" i="32"/>
  <c r="J50" i="32"/>
  <c r="G50" i="32"/>
  <c r="D50" i="32"/>
  <c r="M49" i="32"/>
  <c r="L49" i="32"/>
  <c r="J49" i="32"/>
  <c r="G49" i="32"/>
  <c r="D49" i="32"/>
  <c r="M48" i="32"/>
  <c r="L48" i="32"/>
  <c r="J48" i="32"/>
  <c r="G48" i="32"/>
  <c r="D48" i="32"/>
  <c r="M47" i="32"/>
  <c r="L47" i="32"/>
  <c r="J47" i="32"/>
  <c r="G47" i="32"/>
  <c r="D47" i="32"/>
  <c r="M46" i="32"/>
  <c r="L46" i="32"/>
  <c r="J46" i="32"/>
  <c r="G46" i="32"/>
  <c r="D46" i="32"/>
  <c r="M45" i="32"/>
  <c r="L45" i="32"/>
  <c r="J45" i="32"/>
  <c r="G45" i="32"/>
  <c r="D45" i="32"/>
  <c r="M44" i="32"/>
  <c r="L44" i="32"/>
  <c r="J44" i="32"/>
  <c r="G44" i="32"/>
  <c r="D44" i="32"/>
  <c r="M43" i="32"/>
  <c r="L43" i="32"/>
  <c r="J43" i="32"/>
  <c r="G43" i="32"/>
  <c r="D43" i="32"/>
  <c r="M41" i="32"/>
  <c r="L41" i="32"/>
  <c r="J41" i="32"/>
  <c r="G41" i="32"/>
  <c r="D41" i="32"/>
  <c r="M40" i="32"/>
  <c r="L40" i="32"/>
  <c r="J40" i="32"/>
  <c r="G40" i="32"/>
  <c r="D40" i="32"/>
  <c r="M39" i="32"/>
  <c r="L39" i="32"/>
  <c r="J39" i="32"/>
  <c r="G39" i="32"/>
  <c r="D39" i="32"/>
  <c r="M38" i="32"/>
  <c r="L38" i="32"/>
  <c r="J38" i="32"/>
  <c r="G38" i="32"/>
  <c r="D38" i="32"/>
  <c r="M37" i="32"/>
  <c r="L37" i="32"/>
  <c r="J37" i="32"/>
  <c r="G37" i="32"/>
  <c r="D37" i="32"/>
  <c r="M35" i="32"/>
  <c r="L35" i="32"/>
  <c r="J35" i="32"/>
  <c r="G35" i="32"/>
  <c r="D35" i="32"/>
  <c r="M34" i="32"/>
  <c r="L34" i="32"/>
  <c r="J34" i="32"/>
  <c r="G34" i="32"/>
  <c r="D34" i="32"/>
  <c r="M33" i="32"/>
  <c r="L33" i="32"/>
  <c r="J33" i="32"/>
  <c r="G33" i="32"/>
  <c r="D33" i="32"/>
  <c r="M32" i="32"/>
  <c r="L32" i="32"/>
  <c r="J32" i="32"/>
  <c r="G32" i="32"/>
  <c r="D32" i="32"/>
  <c r="M31" i="32"/>
  <c r="L31" i="32"/>
  <c r="J31" i="32"/>
  <c r="G31" i="32"/>
  <c r="D31" i="32"/>
  <c r="M30" i="32"/>
  <c r="L30" i="32"/>
  <c r="J30" i="32"/>
  <c r="G30" i="32"/>
  <c r="D30" i="32"/>
  <c r="M29" i="32"/>
  <c r="L29" i="32"/>
  <c r="J29" i="32"/>
  <c r="G29" i="32"/>
  <c r="D29" i="32"/>
  <c r="M28" i="32"/>
  <c r="L28" i="32"/>
  <c r="J28" i="32"/>
  <c r="G28" i="32"/>
  <c r="D28" i="32"/>
  <c r="M26" i="32"/>
  <c r="L26" i="32"/>
  <c r="J26" i="32"/>
  <c r="G26" i="32"/>
  <c r="D26" i="32"/>
  <c r="M25" i="32"/>
  <c r="L25" i="32"/>
  <c r="J25" i="32"/>
  <c r="G25" i="32"/>
  <c r="D25" i="32"/>
  <c r="M24" i="32"/>
  <c r="L24" i="32"/>
  <c r="J24" i="32"/>
  <c r="G24" i="32"/>
  <c r="D24" i="32"/>
  <c r="M23" i="32"/>
  <c r="L23" i="32"/>
  <c r="J23" i="32"/>
  <c r="G23" i="32"/>
  <c r="D23" i="32"/>
  <c r="M22" i="32"/>
  <c r="L22" i="32"/>
  <c r="J22" i="32"/>
  <c r="G22" i="32"/>
  <c r="D22" i="32"/>
  <c r="M21" i="32"/>
  <c r="L21" i="32"/>
  <c r="J21" i="32"/>
  <c r="G21" i="32"/>
  <c r="D21" i="32"/>
  <c r="M20" i="32"/>
  <c r="L20" i="32"/>
  <c r="J20" i="32"/>
  <c r="G20" i="32"/>
  <c r="D20" i="32"/>
  <c r="M19" i="32"/>
  <c r="L19" i="32"/>
  <c r="J19" i="32"/>
  <c r="G19" i="32"/>
  <c r="D19" i="32"/>
  <c r="M18" i="32"/>
  <c r="L18" i="32"/>
  <c r="J18" i="32"/>
  <c r="G18" i="32"/>
  <c r="D18" i="32"/>
  <c r="M17" i="32"/>
  <c r="L17" i="32"/>
  <c r="J17" i="32"/>
  <c r="G17" i="32"/>
  <c r="D17" i="32"/>
  <c r="M16" i="32"/>
  <c r="L16" i="32"/>
  <c r="J16" i="32"/>
  <c r="G16" i="32"/>
  <c r="D16" i="32"/>
  <c r="M15" i="32"/>
  <c r="L15" i="32"/>
  <c r="J15" i="32"/>
  <c r="G15" i="32"/>
  <c r="D15" i="32"/>
  <c r="M13" i="32"/>
  <c r="L13" i="32"/>
  <c r="J13" i="32"/>
  <c r="G13" i="32"/>
  <c r="D13" i="32"/>
  <c r="M12" i="32"/>
  <c r="L12" i="32"/>
  <c r="J12" i="32"/>
  <c r="G12" i="32"/>
  <c r="D12" i="32"/>
  <c r="M11" i="32"/>
  <c r="L11" i="32"/>
  <c r="J11" i="32"/>
  <c r="G11" i="32"/>
  <c r="D11" i="32"/>
  <c r="M10" i="32"/>
  <c r="L10" i="32"/>
  <c r="J10" i="32"/>
  <c r="G10" i="32"/>
  <c r="D10" i="32"/>
  <c r="M9" i="32"/>
  <c r="L9" i="32"/>
  <c r="J9" i="32"/>
  <c r="G9" i="32"/>
  <c r="D9" i="32"/>
  <c r="M8" i="32"/>
  <c r="L8" i="32"/>
  <c r="J8" i="32"/>
  <c r="G8" i="32"/>
  <c r="D8" i="32"/>
  <c r="M7" i="32"/>
  <c r="L7" i="32"/>
  <c r="J7" i="32"/>
  <c r="G7" i="32"/>
  <c r="D7" i="32"/>
  <c r="M6" i="32"/>
  <c r="L6" i="32"/>
  <c r="J6" i="32"/>
  <c r="G6" i="32"/>
  <c r="D6" i="32"/>
  <c r="M5" i="32"/>
  <c r="L5" i="32"/>
  <c r="J5" i="32"/>
  <c r="G5" i="32"/>
  <c r="D5" i="32"/>
  <c r="O11" i="31" l="1"/>
  <c r="K11" i="31"/>
  <c r="N10" i="31" s="1"/>
  <c r="H11" i="31"/>
  <c r="D11" i="31"/>
  <c r="G9" i="31" s="1"/>
  <c r="F5" i="31" l="1"/>
  <c r="F6" i="31"/>
  <c r="F7" i="31"/>
  <c r="F4" i="31"/>
  <c r="F8" i="31"/>
  <c r="G4" i="31"/>
  <c r="G6" i="31"/>
  <c r="G7" i="31"/>
  <c r="G10" i="31"/>
  <c r="F11" i="31"/>
  <c r="M11" i="31"/>
  <c r="M4" i="31"/>
  <c r="M5" i="31"/>
  <c r="M6" i="31"/>
  <c r="M7" i="31"/>
  <c r="M8" i="31"/>
  <c r="M9" i="31"/>
  <c r="M10" i="31"/>
  <c r="F9" i="31"/>
  <c r="F10" i="31"/>
  <c r="G5" i="31"/>
  <c r="G8" i="31"/>
  <c r="N4" i="31"/>
  <c r="N5" i="31"/>
  <c r="N6" i="31"/>
  <c r="N7" i="31"/>
  <c r="N8" i="31"/>
  <c r="N9" i="31"/>
  <c r="N11" i="31" l="1"/>
  <c r="G11" i="31"/>
  <c r="M229" i="30" l="1"/>
  <c r="L229" i="30"/>
  <c r="J229" i="30"/>
  <c r="G229" i="30"/>
  <c r="D229" i="30"/>
  <c r="M227" i="30"/>
  <c r="L227" i="30"/>
  <c r="J227" i="30"/>
  <c r="G227" i="30"/>
  <c r="D227" i="30"/>
  <c r="M226" i="30"/>
  <c r="L226" i="30"/>
  <c r="J226" i="30"/>
  <c r="G226" i="30"/>
  <c r="D226" i="30"/>
  <c r="M225" i="30"/>
  <c r="L225" i="30"/>
  <c r="J225" i="30"/>
  <c r="G225" i="30"/>
  <c r="D225" i="30"/>
  <c r="M224" i="30"/>
  <c r="L224" i="30"/>
  <c r="J224" i="30"/>
  <c r="G224" i="30"/>
  <c r="D224" i="30"/>
  <c r="M223" i="30"/>
  <c r="L223" i="30"/>
  <c r="J223" i="30"/>
  <c r="G223" i="30"/>
  <c r="D223" i="30"/>
  <c r="M222" i="30"/>
  <c r="L222" i="30"/>
  <c r="J222" i="30"/>
  <c r="G222" i="30"/>
  <c r="D222" i="30"/>
  <c r="M220" i="30"/>
  <c r="L220" i="30"/>
  <c r="J220" i="30"/>
  <c r="G220" i="30"/>
  <c r="D220" i="30"/>
  <c r="M219" i="30"/>
  <c r="L219" i="30"/>
  <c r="J219" i="30"/>
  <c r="G219" i="30"/>
  <c r="D219" i="30"/>
  <c r="M218" i="30"/>
  <c r="L218" i="30"/>
  <c r="J218" i="30"/>
  <c r="G218" i="30"/>
  <c r="D218" i="30"/>
  <c r="M217" i="30"/>
  <c r="L217" i="30"/>
  <c r="J217" i="30"/>
  <c r="G217" i="30"/>
  <c r="D217" i="30"/>
  <c r="M216" i="30"/>
  <c r="L216" i="30"/>
  <c r="J216" i="30"/>
  <c r="G216" i="30"/>
  <c r="D216" i="30"/>
  <c r="M215" i="30"/>
  <c r="L215" i="30"/>
  <c r="J215" i="30"/>
  <c r="G215" i="30"/>
  <c r="D215" i="30"/>
  <c r="M214" i="30"/>
  <c r="L214" i="30"/>
  <c r="J214" i="30"/>
  <c r="G214" i="30"/>
  <c r="D214" i="30"/>
  <c r="M213" i="30"/>
  <c r="L213" i="30"/>
  <c r="J213" i="30"/>
  <c r="G213" i="30"/>
  <c r="D213" i="30"/>
  <c r="M212" i="30"/>
  <c r="L212" i="30"/>
  <c r="J212" i="30"/>
  <c r="G212" i="30"/>
  <c r="D212" i="30"/>
  <c r="M211" i="30"/>
  <c r="L211" i="30"/>
  <c r="J211" i="30"/>
  <c r="G211" i="30"/>
  <c r="D211" i="30"/>
  <c r="M210" i="30"/>
  <c r="L210" i="30"/>
  <c r="J210" i="30"/>
  <c r="G210" i="30"/>
  <c r="D210" i="30"/>
  <c r="M209" i="30"/>
  <c r="L209" i="30"/>
  <c r="J209" i="30"/>
  <c r="G209" i="30"/>
  <c r="D209" i="30"/>
  <c r="M208" i="30"/>
  <c r="L208" i="30"/>
  <c r="J208" i="30"/>
  <c r="G208" i="30"/>
  <c r="D208" i="30"/>
  <c r="M207" i="30"/>
  <c r="L207" i="30"/>
  <c r="J207" i="30"/>
  <c r="G207" i="30"/>
  <c r="D207" i="30"/>
  <c r="M206" i="30"/>
  <c r="L206" i="30"/>
  <c r="J206" i="30"/>
  <c r="G206" i="30"/>
  <c r="D206" i="30"/>
  <c r="M205" i="30"/>
  <c r="L205" i="30"/>
  <c r="J205" i="30"/>
  <c r="G205" i="30"/>
  <c r="D205" i="30"/>
  <c r="M204" i="30"/>
  <c r="L204" i="30"/>
  <c r="J204" i="30"/>
  <c r="G204" i="30"/>
  <c r="D204" i="30"/>
  <c r="M202" i="30"/>
  <c r="L202" i="30"/>
  <c r="J202" i="30"/>
  <c r="G202" i="30"/>
  <c r="D202" i="30"/>
  <c r="M201" i="30"/>
  <c r="L201" i="30"/>
  <c r="J201" i="30"/>
  <c r="G201" i="30"/>
  <c r="D201" i="30"/>
  <c r="M200" i="30"/>
  <c r="L200" i="30"/>
  <c r="J200" i="30"/>
  <c r="G200" i="30"/>
  <c r="D200" i="30"/>
  <c r="M199" i="30"/>
  <c r="L199" i="30"/>
  <c r="J199" i="30"/>
  <c r="G199" i="30"/>
  <c r="D199" i="30"/>
  <c r="M198" i="30"/>
  <c r="L198" i="30"/>
  <c r="J198" i="30"/>
  <c r="G198" i="30"/>
  <c r="D198" i="30"/>
  <c r="M197" i="30"/>
  <c r="L197" i="30"/>
  <c r="J197" i="30"/>
  <c r="G197" i="30"/>
  <c r="D197" i="30"/>
  <c r="M196" i="30"/>
  <c r="L196" i="30"/>
  <c r="J196" i="30"/>
  <c r="G196" i="30"/>
  <c r="D196" i="30"/>
  <c r="M195" i="30"/>
  <c r="L195" i="30"/>
  <c r="J195" i="30"/>
  <c r="G195" i="30"/>
  <c r="D195" i="30"/>
  <c r="M194" i="30"/>
  <c r="L194" i="30"/>
  <c r="J194" i="30"/>
  <c r="G194" i="30"/>
  <c r="D194" i="30"/>
  <c r="M193" i="30"/>
  <c r="L193" i="30"/>
  <c r="J193" i="30"/>
  <c r="G193" i="30"/>
  <c r="D193" i="30"/>
  <c r="M192" i="30"/>
  <c r="L192" i="30"/>
  <c r="J192" i="30"/>
  <c r="G192" i="30"/>
  <c r="D192" i="30"/>
  <c r="M191" i="30"/>
  <c r="L191" i="30"/>
  <c r="J191" i="30"/>
  <c r="G191" i="30"/>
  <c r="D191" i="30"/>
  <c r="M190" i="30"/>
  <c r="L190" i="30"/>
  <c r="J190" i="30"/>
  <c r="G190" i="30"/>
  <c r="D190" i="30"/>
  <c r="M189" i="30"/>
  <c r="L189" i="30"/>
  <c r="J189" i="30"/>
  <c r="G189" i="30"/>
  <c r="D189" i="30"/>
  <c r="M188" i="30"/>
  <c r="L188" i="30"/>
  <c r="J188" i="30"/>
  <c r="G188" i="30"/>
  <c r="D188" i="30"/>
  <c r="M187" i="30"/>
  <c r="L187" i="30"/>
  <c r="J187" i="30"/>
  <c r="G187" i="30"/>
  <c r="D187" i="30"/>
  <c r="M186" i="30"/>
  <c r="L186" i="30"/>
  <c r="J186" i="30"/>
  <c r="G186" i="30"/>
  <c r="D186" i="30"/>
  <c r="M185" i="30"/>
  <c r="L185" i="30"/>
  <c r="J185" i="30"/>
  <c r="G185" i="30"/>
  <c r="D185" i="30"/>
  <c r="M184" i="30"/>
  <c r="L184" i="30"/>
  <c r="J184" i="30"/>
  <c r="G184" i="30"/>
  <c r="D184" i="30"/>
  <c r="M183" i="30"/>
  <c r="L183" i="30"/>
  <c r="J183" i="30"/>
  <c r="G183" i="30"/>
  <c r="D183" i="30"/>
  <c r="M182" i="30"/>
  <c r="L182" i="30"/>
  <c r="J182" i="30"/>
  <c r="G182" i="30"/>
  <c r="D182" i="30"/>
  <c r="M181" i="30"/>
  <c r="L181" i="30"/>
  <c r="J181" i="30"/>
  <c r="G181" i="30"/>
  <c r="D181" i="30"/>
  <c r="M180" i="30"/>
  <c r="L180" i="30"/>
  <c r="J180" i="30"/>
  <c r="G180" i="30"/>
  <c r="D180" i="30"/>
  <c r="M179" i="30"/>
  <c r="L179" i="30"/>
  <c r="J179" i="30"/>
  <c r="G179" i="30"/>
  <c r="D179" i="30"/>
  <c r="M178" i="30"/>
  <c r="L178" i="30"/>
  <c r="J178" i="30"/>
  <c r="G178" i="30"/>
  <c r="D178" i="30"/>
  <c r="M177" i="30"/>
  <c r="L177" i="30"/>
  <c r="J177" i="30"/>
  <c r="G177" i="30"/>
  <c r="D177" i="30"/>
  <c r="M176" i="30"/>
  <c r="L176" i="30"/>
  <c r="J176" i="30"/>
  <c r="G176" i="30"/>
  <c r="D176" i="30"/>
  <c r="M175" i="30"/>
  <c r="L175" i="30"/>
  <c r="J175" i="30"/>
  <c r="G175" i="30"/>
  <c r="D175" i="30"/>
  <c r="M174" i="30"/>
  <c r="L174" i="30"/>
  <c r="J174" i="30"/>
  <c r="G174" i="30"/>
  <c r="D174" i="30"/>
  <c r="M173" i="30"/>
  <c r="L173" i="30"/>
  <c r="J173" i="30"/>
  <c r="G173" i="30"/>
  <c r="D173" i="30"/>
  <c r="M172" i="30"/>
  <c r="L172" i="30"/>
  <c r="J172" i="30"/>
  <c r="G172" i="30"/>
  <c r="D172" i="30"/>
  <c r="M171" i="30"/>
  <c r="L171" i="30"/>
  <c r="J171" i="30"/>
  <c r="G171" i="30"/>
  <c r="D171" i="30"/>
  <c r="M170" i="30"/>
  <c r="L170" i="30"/>
  <c r="J170" i="30"/>
  <c r="G170" i="30"/>
  <c r="D170" i="30"/>
  <c r="M169" i="30"/>
  <c r="L169" i="30"/>
  <c r="J169" i="30"/>
  <c r="G169" i="30"/>
  <c r="D169" i="30"/>
  <c r="M168" i="30"/>
  <c r="L168" i="30"/>
  <c r="J168" i="30"/>
  <c r="G168" i="30"/>
  <c r="D168" i="30"/>
  <c r="M167" i="30"/>
  <c r="L167" i="30"/>
  <c r="J167" i="30"/>
  <c r="G167" i="30"/>
  <c r="D167" i="30"/>
  <c r="M166" i="30"/>
  <c r="L166" i="30"/>
  <c r="J166" i="30"/>
  <c r="G166" i="30"/>
  <c r="D166" i="30"/>
  <c r="M165" i="30"/>
  <c r="L165" i="30"/>
  <c r="J165" i="30"/>
  <c r="G165" i="30"/>
  <c r="D165" i="30"/>
  <c r="M164" i="30"/>
  <c r="L164" i="30"/>
  <c r="J164" i="30"/>
  <c r="G164" i="30"/>
  <c r="D164" i="30"/>
  <c r="M163" i="30"/>
  <c r="L163" i="30"/>
  <c r="J163" i="30"/>
  <c r="G163" i="30"/>
  <c r="D163" i="30"/>
  <c r="M162" i="30"/>
  <c r="L162" i="30"/>
  <c r="J162" i="30"/>
  <c r="G162" i="30"/>
  <c r="D162" i="30"/>
  <c r="M161" i="30"/>
  <c r="L161" i="30"/>
  <c r="J161" i="30"/>
  <c r="G161" i="30"/>
  <c r="D161" i="30"/>
  <c r="M160" i="30"/>
  <c r="L160" i="30"/>
  <c r="J160" i="30"/>
  <c r="G160" i="30"/>
  <c r="D160" i="30"/>
  <c r="M159" i="30"/>
  <c r="L159" i="30"/>
  <c r="J159" i="30"/>
  <c r="G159" i="30"/>
  <c r="D159" i="30"/>
  <c r="M158" i="30"/>
  <c r="L158" i="30"/>
  <c r="J158" i="30"/>
  <c r="G158" i="30"/>
  <c r="D158" i="30"/>
  <c r="M157" i="30"/>
  <c r="L157" i="30"/>
  <c r="J157" i="30"/>
  <c r="G157" i="30"/>
  <c r="D157" i="30"/>
  <c r="M156" i="30"/>
  <c r="L156" i="30"/>
  <c r="J156" i="30"/>
  <c r="G156" i="30"/>
  <c r="D156" i="30"/>
  <c r="M155" i="30"/>
  <c r="L155" i="30"/>
  <c r="J155" i="30"/>
  <c r="G155" i="30"/>
  <c r="D155" i="30"/>
  <c r="M154" i="30"/>
  <c r="L154" i="30"/>
  <c r="J154" i="30"/>
  <c r="G154" i="30"/>
  <c r="D154" i="30"/>
  <c r="M153" i="30"/>
  <c r="L153" i="30"/>
  <c r="J153" i="30"/>
  <c r="G153" i="30"/>
  <c r="D153" i="30"/>
  <c r="M152" i="30"/>
  <c r="L152" i="30"/>
  <c r="J152" i="30"/>
  <c r="G152" i="30"/>
  <c r="D152" i="30"/>
  <c r="M151" i="30"/>
  <c r="L151" i="30"/>
  <c r="J151" i="30"/>
  <c r="G151" i="30"/>
  <c r="D151" i="30"/>
  <c r="M150" i="30"/>
  <c r="L150" i="30"/>
  <c r="J150" i="30"/>
  <c r="G150" i="30"/>
  <c r="D150" i="30"/>
  <c r="M149" i="30"/>
  <c r="L149" i="30"/>
  <c r="J149" i="30"/>
  <c r="G149" i="30"/>
  <c r="D149" i="30"/>
  <c r="M148" i="30"/>
  <c r="L148" i="30"/>
  <c r="J148" i="30"/>
  <c r="G148" i="30"/>
  <c r="D148" i="30"/>
  <c r="M147" i="30"/>
  <c r="L147" i="30"/>
  <c r="J147" i="30"/>
  <c r="G147" i="30"/>
  <c r="D147" i="30"/>
  <c r="M146" i="30"/>
  <c r="L146" i="30"/>
  <c r="J146" i="30"/>
  <c r="G146" i="30"/>
  <c r="D146" i="30"/>
  <c r="M145" i="30"/>
  <c r="L145" i="30"/>
  <c r="J145" i="30"/>
  <c r="G145" i="30"/>
  <c r="D145" i="30"/>
  <c r="M144" i="30"/>
  <c r="L144" i="30"/>
  <c r="J144" i="30"/>
  <c r="G144" i="30"/>
  <c r="D144" i="30"/>
  <c r="M143" i="30"/>
  <c r="L143" i="30"/>
  <c r="J143" i="30"/>
  <c r="G143" i="30"/>
  <c r="D143" i="30"/>
  <c r="M142" i="30"/>
  <c r="L142" i="30"/>
  <c r="J142" i="30"/>
  <c r="G142" i="30"/>
  <c r="D142" i="30"/>
  <c r="M141" i="30"/>
  <c r="L141" i="30"/>
  <c r="J141" i="30"/>
  <c r="G141" i="30"/>
  <c r="D141" i="30"/>
  <c r="M140" i="30"/>
  <c r="L140" i="30"/>
  <c r="J140" i="30"/>
  <c r="G140" i="30"/>
  <c r="D140" i="30"/>
  <c r="M139" i="30"/>
  <c r="L139" i="30"/>
  <c r="J139" i="30"/>
  <c r="G139" i="30"/>
  <c r="D139" i="30"/>
  <c r="M138" i="30"/>
  <c r="L138" i="30"/>
  <c r="J138" i="30"/>
  <c r="G138" i="30"/>
  <c r="D138" i="30"/>
  <c r="M137" i="30"/>
  <c r="L137" i="30"/>
  <c r="J137" i="30"/>
  <c r="G137" i="30"/>
  <c r="D137" i="30"/>
  <c r="M136" i="30"/>
  <c r="L136" i="30"/>
  <c r="J136" i="30"/>
  <c r="G136" i="30"/>
  <c r="D136" i="30"/>
  <c r="M135" i="30"/>
  <c r="L135" i="30"/>
  <c r="J135" i="30"/>
  <c r="G135" i="30"/>
  <c r="D135" i="30"/>
  <c r="M134" i="30"/>
  <c r="L134" i="30"/>
  <c r="J134" i="30"/>
  <c r="G134" i="30"/>
  <c r="D134" i="30"/>
  <c r="M133" i="30"/>
  <c r="L133" i="30"/>
  <c r="J133" i="30"/>
  <c r="G133" i="30"/>
  <c r="D133" i="30"/>
  <c r="M132" i="30"/>
  <c r="L132" i="30"/>
  <c r="J132" i="30"/>
  <c r="G132" i="30"/>
  <c r="D132" i="30"/>
  <c r="M131" i="30"/>
  <c r="L131" i="30"/>
  <c r="J131" i="30"/>
  <c r="G131" i="30"/>
  <c r="D131" i="30"/>
  <c r="M130" i="30"/>
  <c r="L130" i="30"/>
  <c r="J130" i="30"/>
  <c r="G130" i="30"/>
  <c r="D130" i="30"/>
  <c r="M129" i="30"/>
  <c r="L129" i="30"/>
  <c r="J129" i="30"/>
  <c r="G129" i="30"/>
  <c r="D129" i="30"/>
  <c r="M128" i="30"/>
  <c r="L128" i="30"/>
  <c r="J128" i="30"/>
  <c r="G128" i="30"/>
  <c r="D128" i="30"/>
  <c r="M127" i="30"/>
  <c r="L127" i="30"/>
  <c r="J127" i="30"/>
  <c r="G127" i="30"/>
  <c r="D127" i="30"/>
  <c r="M126" i="30"/>
  <c r="L126" i="30"/>
  <c r="J126" i="30"/>
  <c r="G126" i="30"/>
  <c r="D126" i="30"/>
  <c r="M125" i="30"/>
  <c r="L125" i="30"/>
  <c r="J125" i="30"/>
  <c r="G125" i="30"/>
  <c r="D125" i="30"/>
  <c r="M123" i="30"/>
  <c r="L123" i="30"/>
  <c r="J123" i="30"/>
  <c r="G123" i="30"/>
  <c r="D123" i="30"/>
  <c r="M122" i="30"/>
  <c r="L122" i="30"/>
  <c r="J122" i="30"/>
  <c r="G122" i="30"/>
  <c r="D122" i="30"/>
  <c r="M121" i="30"/>
  <c r="L121" i="30"/>
  <c r="J121" i="30"/>
  <c r="G121" i="30"/>
  <c r="D121" i="30"/>
  <c r="M120" i="30"/>
  <c r="L120" i="30"/>
  <c r="J120" i="30"/>
  <c r="G120" i="30"/>
  <c r="D120" i="30"/>
  <c r="M119" i="30"/>
  <c r="L119" i="30"/>
  <c r="J119" i="30"/>
  <c r="G119" i="30"/>
  <c r="D119" i="30"/>
  <c r="M118" i="30"/>
  <c r="L118" i="30"/>
  <c r="J118" i="30"/>
  <c r="G118" i="30"/>
  <c r="D118" i="30"/>
  <c r="M117" i="30"/>
  <c r="L117" i="30"/>
  <c r="J117" i="30"/>
  <c r="G117" i="30"/>
  <c r="D117" i="30"/>
  <c r="M116" i="30"/>
  <c r="L116" i="30"/>
  <c r="J116" i="30"/>
  <c r="G116" i="30"/>
  <c r="D116" i="30"/>
  <c r="M115" i="30"/>
  <c r="L115" i="30"/>
  <c r="J115" i="30"/>
  <c r="G115" i="30"/>
  <c r="D115" i="30"/>
  <c r="M114" i="30"/>
  <c r="L114" i="30"/>
  <c r="J114" i="30"/>
  <c r="G114" i="30"/>
  <c r="D114" i="30"/>
  <c r="M113" i="30"/>
  <c r="L113" i="30"/>
  <c r="J113" i="30"/>
  <c r="G113" i="30"/>
  <c r="D113" i="30"/>
  <c r="M112" i="30"/>
  <c r="L112" i="30"/>
  <c r="J112" i="30"/>
  <c r="G112" i="30"/>
  <c r="D112" i="30"/>
  <c r="M111" i="30"/>
  <c r="L111" i="30"/>
  <c r="J111" i="30"/>
  <c r="G111" i="30"/>
  <c r="D111" i="30"/>
  <c r="M110" i="30"/>
  <c r="L110" i="30"/>
  <c r="J110" i="30"/>
  <c r="G110" i="30"/>
  <c r="D110" i="30"/>
  <c r="M109" i="30"/>
  <c r="L109" i="30"/>
  <c r="J109" i="30"/>
  <c r="G109" i="30"/>
  <c r="D109" i="30"/>
  <c r="M108" i="30"/>
  <c r="L108" i="30"/>
  <c r="J108" i="30"/>
  <c r="G108" i="30"/>
  <c r="D108" i="30"/>
  <c r="M107" i="30"/>
  <c r="L107" i="30"/>
  <c r="J107" i="30"/>
  <c r="G107" i="30"/>
  <c r="D107" i="30"/>
  <c r="M106" i="30"/>
  <c r="L106" i="30"/>
  <c r="J106" i="30"/>
  <c r="G106" i="30"/>
  <c r="D106" i="30"/>
  <c r="M105" i="30"/>
  <c r="L105" i="30"/>
  <c r="J105" i="30"/>
  <c r="G105" i="30"/>
  <c r="D105" i="30"/>
  <c r="M103" i="30"/>
  <c r="L103" i="30"/>
  <c r="J103" i="30"/>
  <c r="G103" i="30"/>
  <c r="D103" i="30"/>
  <c r="M102" i="30"/>
  <c r="L102" i="30"/>
  <c r="J102" i="30"/>
  <c r="G102" i="30"/>
  <c r="D102" i="30"/>
  <c r="M101" i="30"/>
  <c r="L101" i="30"/>
  <c r="J101" i="30"/>
  <c r="G101" i="30"/>
  <c r="D101" i="30"/>
  <c r="M100" i="30"/>
  <c r="L100" i="30"/>
  <c r="J100" i="30"/>
  <c r="G100" i="30"/>
  <c r="D100" i="30"/>
  <c r="M99" i="30"/>
  <c r="L99" i="30"/>
  <c r="J99" i="30"/>
  <c r="G99" i="30"/>
  <c r="D99" i="30"/>
  <c r="M98" i="30"/>
  <c r="L98" i="30"/>
  <c r="J98" i="30"/>
  <c r="G98" i="30"/>
  <c r="D98" i="30"/>
  <c r="M97" i="30"/>
  <c r="L97" i="30"/>
  <c r="J97" i="30"/>
  <c r="G97" i="30"/>
  <c r="D97" i="30"/>
  <c r="M96" i="30"/>
  <c r="L96" i="30"/>
  <c r="J96" i="30"/>
  <c r="G96" i="30"/>
  <c r="D96" i="30"/>
  <c r="M95" i="30"/>
  <c r="L95" i="30"/>
  <c r="J95" i="30"/>
  <c r="G95" i="30"/>
  <c r="D95" i="30"/>
  <c r="M94" i="30"/>
  <c r="L94" i="30"/>
  <c r="J94" i="30"/>
  <c r="G94" i="30"/>
  <c r="D94" i="30"/>
  <c r="M93" i="30"/>
  <c r="L93" i="30"/>
  <c r="J93" i="30"/>
  <c r="G93" i="30"/>
  <c r="D93" i="30"/>
  <c r="M92" i="30"/>
  <c r="L92" i="30"/>
  <c r="J92" i="30"/>
  <c r="G92" i="30"/>
  <c r="D92" i="30"/>
  <c r="M91" i="30"/>
  <c r="L91" i="30"/>
  <c r="J91" i="30"/>
  <c r="G91" i="30"/>
  <c r="D91" i="30"/>
  <c r="M90" i="30"/>
  <c r="L90" i="30"/>
  <c r="J90" i="30"/>
  <c r="G90" i="30"/>
  <c r="D90" i="30"/>
  <c r="M89" i="30"/>
  <c r="L89" i="30"/>
  <c r="J89" i="30"/>
  <c r="G89" i="30"/>
  <c r="D89" i="30"/>
  <c r="M88" i="30"/>
  <c r="L88" i="30"/>
  <c r="J88" i="30"/>
  <c r="G88" i="30"/>
  <c r="D88" i="30"/>
  <c r="M87" i="30"/>
  <c r="L87" i="30"/>
  <c r="J87" i="30"/>
  <c r="G87" i="30"/>
  <c r="D87" i="30"/>
  <c r="M86" i="30"/>
  <c r="L86" i="30"/>
  <c r="J86" i="30"/>
  <c r="G86" i="30"/>
  <c r="D86" i="30"/>
  <c r="M84" i="30"/>
  <c r="L84" i="30"/>
  <c r="J84" i="30"/>
  <c r="G84" i="30"/>
  <c r="D84" i="30"/>
  <c r="M83" i="30"/>
  <c r="L83" i="30"/>
  <c r="J83" i="30"/>
  <c r="G83" i="30"/>
  <c r="D83" i="30"/>
  <c r="M82" i="30"/>
  <c r="L82" i="30"/>
  <c r="J82" i="30"/>
  <c r="G82" i="30"/>
  <c r="D82" i="30"/>
  <c r="M81" i="30"/>
  <c r="L81" i="30"/>
  <c r="J81" i="30"/>
  <c r="G81" i="30"/>
  <c r="D81" i="30"/>
  <c r="M80" i="30"/>
  <c r="L80" i="30"/>
  <c r="J80" i="30"/>
  <c r="G80" i="30"/>
  <c r="D80" i="30"/>
  <c r="M79" i="30"/>
  <c r="L79" i="30"/>
  <c r="J79" i="30"/>
  <c r="G79" i="30"/>
  <c r="D79" i="30"/>
  <c r="M78" i="30"/>
  <c r="L78" i="30"/>
  <c r="J78" i="30"/>
  <c r="G78" i="30"/>
  <c r="D78" i="30"/>
  <c r="M77" i="30"/>
  <c r="L77" i="30"/>
  <c r="J77" i="30"/>
  <c r="G77" i="30"/>
  <c r="D77" i="30"/>
  <c r="M76" i="30"/>
  <c r="L76" i="30"/>
  <c r="J76" i="30"/>
  <c r="G76" i="30"/>
  <c r="D76" i="30"/>
  <c r="M75" i="30"/>
  <c r="L75" i="30"/>
  <c r="J75" i="30"/>
  <c r="G75" i="30"/>
  <c r="D75" i="30"/>
  <c r="M74" i="30"/>
  <c r="L74" i="30"/>
  <c r="J74" i="30"/>
  <c r="G74" i="30"/>
  <c r="D74" i="30"/>
  <c r="M73" i="30"/>
  <c r="L73" i="30"/>
  <c r="J73" i="30"/>
  <c r="G73" i="30"/>
  <c r="D73" i="30"/>
  <c r="M72" i="30"/>
  <c r="L72" i="30"/>
  <c r="J72" i="30"/>
  <c r="G72" i="30"/>
  <c r="D72" i="30"/>
  <c r="M71" i="30"/>
  <c r="L71" i="30"/>
  <c r="J71" i="30"/>
  <c r="G71" i="30"/>
  <c r="D71" i="30"/>
  <c r="M70" i="30"/>
  <c r="L70" i="30"/>
  <c r="J70" i="30"/>
  <c r="G70" i="30"/>
  <c r="D70" i="30"/>
  <c r="M69" i="30"/>
  <c r="L69" i="30"/>
  <c r="J69" i="30"/>
  <c r="G69" i="30"/>
  <c r="D69" i="30"/>
  <c r="M68" i="30"/>
  <c r="L68" i="30"/>
  <c r="J68" i="30"/>
  <c r="G68" i="30"/>
  <c r="D68" i="30"/>
  <c r="M67" i="30"/>
  <c r="L67" i="30"/>
  <c r="J67" i="30"/>
  <c r="G67" i="30"/>
  <c r="D67" i="30"/>
  <c r="M66" i="30"/>
  <c r="L66" i="30"/>
  <c r="J66" i="30"/>
  <c r="G66" i="30"/>
  <c r="D66" i="30"/>
  <c r="M65" i="30"/>
  <c r="L65" i="30"/>
  <c r="J65" i="30"/>
  <c r="G65" i="30"/>
  <c r="D65" i="30"/>
  <c r="M64" i="30"/>
  <c r="L64" i="30"/>
  <c r="J64" i="30"/>
  <c r="G64" i="30"/>
  <c r="D64" i="30"/>
  <c r="M63" i="30"/>
  <c r="L63" i="30"/>
  <c r="J63" i="30"/>
  <c r="G63" i="30"/>
  <c r="D63" i="30"/>
  <c r="M62" i="30"/>
  <c r="L62" i="30"/>
  <c r="J62" i="30"/>
  <c r="G62" i="30"/>
  <c r="D62" i="30"/>
  <c r="M61" i="30"/>
  <c r="L61" i="30"/>
  <c r="J61" i="30"/>
  <c r="G61" i="30"/>
  <c r="D61" i="30"/>
  <c r="M60" i="30"/>
  <c r="L60" i="30"/>
  <c r="J60" i="30"/>
  <c r="G60" i="30"/>
  <c r="D60" i="30"/>
  <c r="M59" i="30"/>
  <c r="L59" i="30"/>
  <c r="J59" i="30"/>
  <c r="G59" i="30"/>
  <c r="D59" i="30"/>
  <c r="M58" i="30"/>
  <c r="L58" i="30"/>
  <c r="J58" i="30"/>
  <c r="G58" i="30"/>
  <c r="D58" i="30"/>
  <c r="M57" i="30"/>
  <c r="L57" i="30"/>
  <c r="J57" i="30"/>
  <c r="G57" i="30"/>
  <c r="D57" i="30"/>
  <c r="M56" i="30"/>
  <c r="L56" i="30"/>
  <c r="J56" i="30"/>
  <c r="G56" i="30"/>
  <c r="D56" i="30"/>
  <c r="M55" i="30"/>
  <c r="L55" i="30"/>
  <c r="J55" i="30"/>
  <c r="G55" i="30"/>
  <c r="D55" i="30"/>
  <c r="M54" i="30"/>
  <c r="L54" i="30"/>
  <c r="J54" i="30"/>
  <c r="G54" i="30"/>
  <c r="D54" i="30"/>
  <c r="M53" i="30"/>
  <c r="L53" i="30"/>
  <c r="J53" i="30"/>
  <c r="G53" i="30"/>
  <c r="D53" i="30"/>
  <c r="M52" i="30"/>
  <c r="L52" i="30"/>
  <c r="J52" i="30"/>
  <c r="G52" i="30"/>
  <c r="D52" i="30"/>
  <c r="M51" i="30"/>
  <c r="L51" i="30"/>
  <c r="J51" i="30"/>
  <c r="G51" i="30"/>
  <c r="D51" i="30"/>
  <c r="M50" i="30"/>
  <c r="L50" i="30"/>
  <c r="J50" i="30"/>
  <c r="G50" i="30"/>
  <c r="D50" i="30"/>
  <c r="M49" i="30"/>
  <c r="L49" i="30"/>
  <c r="J49" i="30"/>
  <c r="G49" i="30"/>
  <c r="D49" i="30"/>
  <c r="M48" i="30"/>
  <c r="L48" i="30"/>
  <c r="J48" i="30"/>
  <c r="G48" i="30"/>
  <c r="D48" i="30"/>
  <c r="M47" i="30"/>
  <c r="L47" i="30"/>
  <c r="J47" i="30"/>
  <c r="G47" i="30"/>
  <c r="D47" i="30"/>
  <c r="M46" i="30"/>
  <c r="L46" i="30"/>
  <c r="J46" i="30"/>
  <c r="G46" i="30"/>
  <c r="D46" i="30"/>
  <c r="M45" i="30"/>
  <c r="L45" i="30"/>
  <c r="J45" i="30"/>
  <c r="G45" i="30"/>
  <c r="D45" i="30"/>
  <c r="M44" i="30"/>
  <c r="L44" i="30"/>
  <c r="J44" i="30"/>
  <c r="G44" i="30"/>
  <c r="D44" i="30"/>
  <c r="M43" i="30"/>
  <c r="L43" i="30"/>
  <c r="J43" i="30"/>
  <c r="G43" i="30"/>
  <c r="D43" i="30"/>
  <c r="M42" i="30"/>
  <c r="L42" i="30"/>
  <c r="J42" i="30"/>
  <c r="G42" i="30"/>
  <c r="D42" i="30"/>
  <c r="M41" i="30"/>
  <c r="L41" i="30"/>
  <c r="J41" i="30"/>
  <c r="G41" i="30"/>
  <c r="D41" i="30"/>
  <c r="M40" i="30"/>
  <c r="L40" i="30"/>
  <c r="J40" i="30"/>
  <c r="G40" i="30"/>
  <c r="D40" i="30"/>
  <c r="M39" i="30"/>
  <c r="L39" i="30"/>
  <c r="J39" i="30"/>
  <c r="G39" i="30"/>
  <c r="D39" i="30"/>
  <c r="M38" i="30"/>
  <c r="L38" i="30"/>
  <c r="J38" i="30"/>
  <c r="G38" i="30"/>
  <c r="D38" i="30"/>
  <c r="M37" i="30"/>
  <c r="L37" i="30"/>
  <c r="J37" i="30"/>
  <c r="G37" i="30"/>
  <c r="D37" i="30"/>
  <c r="M36" i="30"/>
  <c r="L36" i="30"/>
  <c r="J36" i="30"/>
  <c r="G36" i="30"/>
  <c r="D36" i="30"/>
  <c r="M35" i="30"/>
  <c r="L35" i="30"/>
  <c r="J35" i="30"/>
  <c r="G35" i="30"/>
  <c r="D35" i="30"/>
  <c r="M34" i="30"/>
  <c r="L34" i="30"/>
  <c r="J34" i="30"/>
  <c r="G34" i="30"/>
  <c r="D34" i="30"/>
  <c r="M33" i="30"/>
  <c r="L33" i="30"/>
  <c r="J33" i="30"/>
  <c r="G33" i="30"/>
  <c r="D33" i="30"/>
  <c r="M32" i="30"/>
  <c r="L32" i="30"/>
  <c r="J32" i="30"/>
  <c r="G32" i="30"/>
  <c r="D32" i="30"/>
  <c r="M31" i="30"/>
  <c r="L31" i="30"/>
  <c r="J31" i="30"/>
  <c r="G31" i="30"/>
  <c r="D31" i="30"/>
  <c r="M30" i="30"/>
  <c r="L30" i="30"/>
  <c r="J30" i="30"/>
  <c r="G30" i="30"/>
  <c r="D30" i="30"/>
  <c r="M29" i="30"/>
  <c r="L29" i="30"/>
  <c r="J29" i="30"/>
  <c r="G29" i="30"/>
  <c r="D29" i="30"/>
  <c r="M28" i="30"/>
  <c r="L28" i="30"/>
  <c r="J28" i="30"/>
  <c r="G28" i="30"/>
  <c r="D28" i="30"/>
  <c r="M27" i="30"/>
  <c r="L27" i="30"/>
  <c r="J27" i="30"/>
  <c r="G27" i="30"/>
  <c r="D27" i="30"/>
  <c r="M26" i="30"/>
  <c r="L26" i="30"/>
  <c r="J26" i="30"/>
  <c r="G26" i="30"/>
  <c r="D26" i="30"/>
  <c r="M24" i="30"/>
  <c r="L24" i="30"/>
  <c r="J24" i="30"/>
  <c r="G24" i="30"/>
  <c r="D24" i="30"/>
  <c r="M23" i="30"/>
  <c r="L23" i="30"/>
  <c r="J23" i="30"/>
  <c r="G23" i="30"/>
  <c r="D23" i="30"/>
  <c r="M22" i="30"/>
  <c r="L22" i="30"/>
  <c r="J22" i="30"/>
  <c r="G22" i="30"/>
  <c r="D22" i="30"/>
  <c r="M21" i="30"/>
  <c r="L21" i="30"/>
  <c r="J21" i="30"/>
  <c r="G21" i="30"/>
  <c r="D21" i="30"/>
  <c r="M20" i="30"/>
  <c r="L20" i="30"/>
  <c r="J20" i="30"/>
  <c r="G20" i="30"/>
  <c r="D20" i="30"/>
  <c r="M19" i="30"/>
  <c r="L19" i="30"/>
  <c r="J19" i="30"/>
  <c r="G19" i="30"/>
  <c r="D19" i="30"/>
  <c r="M18" i="30"/>
  <c r="L18" i="30"/>
  <c r="J18" i="30"/>
  <c r="G18" i="30"/>
  <c r="D18" i="30"/>
  <c r="M17" i="30"/>
  <c r="L17" i="30"/>
  <c r="J17" i="30"/>
  <c r="G17" i="30"/>
  <c r="D17" i="30"/>
  <c r="M16" i="30"/>
  <c r="L16" i="30"/>
  <c r="J16" i="30"/>
  <c r="G16" i="30"/>
  <c r="D16" i="30"/>
  <c r="M15" i="30"/>
  <c r="L15" i="30"/>
  <c r="J15" i="30"/>
  <c r="G15" i="30"/>
  <c r="D15" i="30"/>
  <c r="M14" i="30"/>
  <c r="L14" i="30"/>
  <c r="J14" i="30"/>
  <c r="G14" i="30"/>
  <c r="D14" i="30"/>
  <c r="M13" i="30"/>
  <c r="L13" i="30"/>
  <c r="J13" i="30"/>
  <c r="G13" i="30"/>
  <c r="D13" i="30"/>
  <c r="M12" i="30"/>
  <c r="L12" i="30"/>
  <c r="J12" i="30"/>
  <c r="G12" i="30"/>
  <c r="D12" i="30"/>
  <c r="M11" i="30"/>
  <c r="L11" i="30"/>
  <c r="J11" i="30"/>
  <c r="G11" i="30"/>
  <c r="D11" i="30"/>
  <c r="M10" i="30"/>
  <c r="L10" i="30"/>
  <c r="J10" i="30"/>
  <c r="G10" i="30"/>
  <c r="D10" i="30"/>
  <c r="M9" i="30"/>
  <c r="L9" i="30"/>
  <c r="J9" i="30"/>
  <c r="G9" i="30"/>
  <c r="D9" i="30"/>
  <c r="M8" i="30"/>
  <c r="L8" i="30"/>
  <c r="J8" i="30"/>
  <c r="G8" i="30"/>
  <c r="D8" i="30"/>
  <c r="M7" i="30"/>
  <c r="L7" i="30"/>
  <c r="J7" i="30"/>
  <c r="G7" i="30"/>
  <c r="D7" i="30"/>
  <c r="M6" i="30"/>
  <c r="L6" i="30"/>
  <c r="J6" i="30"/>
  <c r="G6" i="30"/>
  <c r="D6" i="30"/>
  <c r="M5" i="30"/>
  <c r="L5" i="30"/>
  <c r="J5" i="30"/>
  <c r="G5" i="30"/>
  <c r="D5" i="30"/>
  <c r="H28" i="29" l="1"/>
  <c r="D28" i="29"/>
  <c r="G26" i="29" s="1"/>
  <c r="G23" i="29"/>
  <c r="G22" i="29"/>
  <c r="G21" i="29"/>
  <c r="G20" i="29"/>
  <c r="G19" i="29"/>
  <c r="G18" i="29"/>
  <c r="G17" i="29"/>
  <c r="G16" i="29"/>
  <c r="G15" i="29"/>
  <c r="H13" i="29"/>
  <c r="D13" i="29"/>
  <c r="G12" i="29" s="1"/>
  <c r="F7" i="29" l="1"/>
  <c r="G24" i="29"/>
  <c r="G27" i="29"/>
  <c r="F5" i="29"/>
  <c r="F9" i="29"/>
  <c r="G5" i="29"/>
  <c r="G7" i="29"/>
  <c r="G9" i="29"/>
  <c r="G11" i="29"/>
  <c r="F13" i="29"/>
  <c r="F11" i="29"/>
  <c r="F6" i="29"/>
  <c r="F8" i="29"/>
  <c r="F10" i="29"/>
  <c r="F12" i="29"/>
  <c r="G25" i="29"/>
  <c r="G28" i="29" s="1"/>
  <c r="G6" i="29"/>
  <c r="G8" i="29"/>
  <c r="G10" i="29"/>
  <c r="G13" i="29" l="1"/>
  <c r="I27" i="28" l="1"/>
  <c r="E27" i="28"/>
  <c r="H25" i="28" s="1"/>
  <c r="H23" i="28"/>
  <c r="H22" i="28"/>
  <c r="H19" i="28"/>
  <c r="H15" i="28"/>
  <c r="H14" i="28"/>
  <c r="I12" i="28"/>
  <c r="E12" i="28"/>
  <c r="H10" i="28" s="1"/>
  <c r="H18" i="28" l="1"/>
  <c r="H26" i="28"/>
  <c r="H11" i="28"/>
  <c r="H4" i="28"/>
  <c r="H7" i="28"/>
  <c r="H16" i="28"/>
  <c r="H20" i="28"/>
  <c r="H24" i="28"/>
  <c r="H27" i="28"/>
  <c r="H8" i="28"/>
  <c r="H5" i="28"/>
  <c r="H9" i="28"/>
  <c r="H6" i="28"/>
  <c r="H17" i="28"/>
  <c r="H21" i="28"/>
  <c r="H12" i="28" l="1"/>
  <c r="S7" i="27"/>
  <c r="M7" i="27"/>
  <c r="G7" i="27"/>
  <c r="O6" i="27"/>
  <c r="I6" i="27"/>
  <c r="C6" i="27"/>
  <c r="S5" i="27"/>
  <c r="M5" i="27"/>
  <c r="G5" i="27"/>
  <c r="S4" i="27"/>
  <c r="M4" i="27"/>
  <c r="G4" i="27"/>
  <c r="K279" i="26" l="1"/>
  <c r="H279" i="26"/>
  <c r="E279" i="26"/>
  <c r="K278" i="26"/>
  <c r="H278" i="26"/>
  <c r="E278" i="26"/>
  <c r="K277" i="26"/>
  <c r="E277" i="26"/>
  <c r="K276" i="26"/>
  <c r="E276" i="26"/>
  <c r="K275" i="26"/>
  <c r="H275" i="26"/>
  <c r="E275" i="26"/>
  <c r="K274" i="26"/>
  <c r="H274" i="26"/>
  <c r="E274" i="26"/>
  <c r="K273" i="26"/>
  <c r="H273" i="26"/>
  <c r="E273" i="26"/>
  <c r="K272" i="26"/>
  <c r="H272" i="26"/>
  <c r="E272" i="26"/>
  <c r="K271" i="26"/>
  <c r="H271" i="26"/>
  <c r="E271" i="26"/>
  <c r="K270" i="26"/>
  <c r="H270" i="26"/>
  <c r="E270" i="26"/>
  <c r="K269" i="26"/>
  <c r="H269" i="26"/>
  <c r="E269" i="26"/>
  <c r="K268" i="26"/>
  <c r="H268" i="26"/>
  <c r="E268" i="26"/>
  <c r="K267" i="26"/>
  <c r="H267" i="26"/>
  <c r="E267" i="26"/>
  <c r="K266" i="26"/>
  <c r="H266" i="26"/>
  <c r="E266" i="26"/>
  <c r="K264" i="26"/>
  <c r="H264" i="26"/>
  <c r="E264" i="26"/>
  <c r="K263" i="26"/>
  <c r="H263" i="26"/>
  <c r="E263" i="26"/>
  <c r="K262" i="26"/>
  <c r="H262" i="26"/>
  <c r="E262" i="26"/>
  <c r="K261" i="26"/>
  <c r="H261" i="26"/>
  <c r="E261" i="26"/>
  <c r="K260" i="26"/>
  <c r="H260" i="26"/>
  <c r="E260" i="26"/>
  <c r="K259" i="26"/>
  <c r="H259" i="26"/>
  <c r="E259" i="26"/>
  <c r="K258" i="26"/>
  <c r="H258" i="26"/>
  <c r="E258" i="26"/>
  <c r="K257" i="26"/>
  <c r="H257" i="26"/>
  <c r="E257" i="26"/>
  <c r="K256" i="26"/>
  <c r="E256" i="26"/>
  <c r="K255" i="26"/>
  <c r="E255" i="26"/>
  <c r="K254" i="26"/>
  <c r="E254" i="26"/>
  <c r="K253" i="26"/>
  <c r="E253" i="26"/>
  <c r="K252" i="26"/>
  <c r="H252" i="26"/>
  <c r="E252" i="26"/>
  <c r="K251" i="26"/>
  <c r="H251" i="26"/>
  <c r="E251" i="26"/>
  <c r="K250" i="26"/>
  <c r="H250" i="26"/>
  <c r="E250" i="26"/>
  <c r="K249" i="26"/>
  <c r="H249" i="26"/>
  <c r="E249" i="26"/>
  <c r="K248" i="26"/>
  <c r="H248" i="26"/>
  <c r="E248" i="26"/>
  <c r="K247" i="26"/>
  <c r="H247" i="26"/>
  <c r="E247" i="26"/>
  <c r="K246" i="26"/>
  <c r="E246" i="26"/>
  <c r="K245" i="26"/>
  <c r="E245" i="26"/>
  <c r="K244" i="26"/>
  <c r="H244" i="26"/>
  <c r="E244" i="26"/>
  <c r="K243" i="26"/>
  <c r="H243" i="26"/>
  <c r="E243" i="26"/>
  <c r="K242" i="26"/>
  <c r="H242" i="26"/>
  <c r="E242" i="26"/>
  <c r="K241" i="26"/>
  <c r="H241" i="26"/>
  <c r="E241" i="26"/>
  <c r="K240" i="26"/>
  <c r="H240" i="26"/>
  <c r="E240" i="26"/>
  <c r="K239" i="26"/>
  <c r="H239" i="26"/>
  <c r="E239" i="26"/>
  <c r="K238" i="26"/>
  <c r="H238" i="26"/>
  <c r="E238" i="26"/>
  <c r="K237" i="26"/>
  <c r="H237" i="26"/>
  <c r="E237" i="26"/>
  <c r="K236" i="26"/>
  <c r="H236" i="26"/>
  <c r="E236" i="26"/>
  <c r="K235" i="26"/>
  <c r="H235" i="26"/>
  <c r="E235" i="26"/>
  <c r="K234" i="26"/>
  <c r="H234" i="26"/>
  <c r="E234" i="26"/>
  <c r="K233" i="26"/>
  <c r="H233" i="26"/>
  <c r="E233" i="26"/>
  <c r="K232" i="26"/>
  <c r="H232" i="26"/>
  <c r="E232" i="26"/>
  <c r="K231" i="26"/>
  <c r="H231" i="26"/>
  <c r="E231" i="26"/>
  <c r="K230" i="26"/>
  <c r="H230" i="26"/>
  <c r="E230" i="26"/>
  <c r="K229" i="26"/>
  <c r="H229" i="26"/>
  <c r="E229" i="26"/>
  <c r="K228" i="26"/>
  <c r="H228" i="26"/>
  <c r="E228" i="26"/>
  <c r="K227" i="26"/>
  <c r="H227" i="26"/>
  <c r="E227" i="26"/>
  <c r="K225" i="26"/>
  <c r="H225" i="26"/>
  <c r="E225" i="26"/>
  <c r="K224" i="26"/>
  <c r="H224" i="26"/>
  <c r="E224" i="26"/>
  <c r="K223" i="26"/>
  <c r="H223" i="26"/>
  <c r="E223" i="26"/>
  <c r="K222" i="26"/>
  <c r="H222" i="26"/>
  <c r="E222" i="26"/>
  <c r="K221" i="26"/>
  <c r="H221" i="26"/>
  <c r="E221" i="26"/>
  <c r="K220" i="26"/>
  <c r="H220" i="26"/>
  <c r="E220" i="26"/>
  <c r="K219" i="26"/>
  <c r="H219" i="26"/>
  <c r="E219" i="26"/>
  <c r="K218" i="26"/>
  <c r="H218" i="26"/>
  <c r="E218" i="26"/>
  <c r="K217" i="26"/>
  <c r="E217" i="26"/>
  <c r="K216" i="26"/>
  <c r="E216" i="26"/>
  <c r="K215" i="26"/>
  <c r="H215" i="26"/>
  <c r="E215" i="26"/>
  <c r="K214" i="26"/>
  <c r="H214" i="26"/>
  <c r="E214" i="26"/>
  <c r="K213" i="26"/>
  <c r="E213" i="26"/>
  <c r="K212" i="26"/>
  <c r="E212" i="26"/>
  <c r="K211" i="26"/>
  <c r="H211" i="26"/>
  <c r="E211" i="26"/>
  <c r="K210" i="26"/>
  <c r="H210" i="26"/>
  <c r="E210" i="26"/>
  <c r="K209" i="26"/>
  <c r="H209" i="26"/>
  <c r="E209" i="26"/>
  <c r="K208" i="26"/>
  <c r="H208" i="26"/>
  <c r="E208" i="26"/>
  <c r="K207" i="26"/>
  <c r="H207" i="26"/>
  <c r="E207" i="26"/>
  <c r="K206" i="26"/>
  <c r="H206" i="26"/>
  <c r="E206" i="26"/>
  <c r="K205" i="26"/>
  <c r="H205" i="26"/>
  <c r="E205" i="26"/>
  <c r="K204" i="26"/>
  <c r="H204" i="26"/>
  <c r="E204" i="26"/>
  <c r="K203" i="26"/>
  <c r="H203" i="26"/>
  <c r="E203" i="26"/>
  <c r="K202" i="26"/>
  <c r="H202" i="26"/>
  <c r="E202" i="26"/>
  <c r="K201" i="26"/>
  <c r="H201" i="26"/>
  <c r="E201" i="26"/>
  <c r="K200" i="26"/>
  <c r="H200" i="26"/>
  <c r="E200" i="26"/>
  <c r="K199" i="26"/>
  <c r="H199" i="26"/>
  <c r="E199" i="26"/>
  <c r="K198" i="26"/>
  <c r="H198" i="26"/>
  <c r="E198" i="26"/>
  <c r="K197" i="26"/>
  <c r="E197" i="26"/>
  <c r="K196" i="26"/>
  <c r="E196" i="26"/>
  <c r="K195" i="26"/>
  <c r="E195" i="26"/>
  <c r="K194" i="26"/>
  <c r="E194" i="26"/>
  <c r="K193" i="26"/>
  <c r="H193" i="26"/>
  <c r="E193" i="26"/>
  <c r="K192" i="26"/>
  <c r="H192" i="26"/>
  <c r="E192" i="26"/>
  <c r="K191" i="26"/>
  <c r="H191" i="26"/>
  <c r="E191" i="26"/>
  <c r="K190" i="26"/>
  <c r="H190" i="26"/>
  <c r="E190" i="26"/>
  <c r="K189" i="26"/>
  <c r="H189" i="26"/>
  <c r="E189" i="26"/>
  <c r="K188" i="26"/>
  <c r="H188" i="26"/>
  <c r="E188" i="26"/>
  <c r="K187" i="26"/>
  <c r="H187" i="26"/>
  <c r="E187" i="26"/>
  <c r="K186" i="26"/>
  <c r="H186" i="26"/>
  <c r="E186" i="26"/>
  <c r="K185" i="26"/>
  <c r="H185" i="26"/>
  <c r="E185" i="26"/>
  <c r="K184" i="26"/>
  <c r="H184" i="26"/>
  <c r="E184" i="26"/>
  <c r="K183" i="26"/>
  <c r="E183" i="26"/>
  <c r="K182" i="26"/>
  <c r="E182" i="26"/>
  <c r="K181" i="26"/>
  <c r="H181" i="26"/>
  <c r="E181" i="26"/>
  <c r="K180" i="26"/>
  <c r="H180" i="26"/>
  <c r="E180" i="26"/>
  <c r="K179" i="26"/>
  <c r="E179" i="26"/>
  <c r="K178" i="26"/>
  <c r="E178" i="26"/>
  <c r="K177" i="26"/>
  <c r="H177" i="26"/>
  <c r="E177" i="26"/>
  <c r="K176" i="26"/>
  <c r="H176" i="26"/>
  <c r="E176" i="26"/>
  <c r="K175" i="26"/>
  <c r="E175" i="26"/>
  <c r="K174" i="26"/>
  <c r="E174" i="26"/>
  <c r="K173" i="26"/>
  <c r="H173" i="26"/>
  <c r="E173" i="26"/>
  <c r="K172" i="26"/>
  <c r="H172" i="26"/>
  <c r="E172" i="26"/>
  <c r="K171" i="26"/>
  <c r="E171" i="26"/>
  <c r="K170" i="26"/>
  <c r="E170" i="26"/>
  <c r="K169" i="26"/>
  <c r="H169" i="26"/>
  <c r="E169" i="26"/>
  <c r="K168" i="26"/>
  <c r="H168" i="26"/>
  <c r="E168" i="26"/>
  <c r="K167" i="26"/>
  <c r="H167" i="26"/>
  <c r="E167" i="26"/>
  <c r="K166" i="26"/>
  <c r="H166" i="26"/>
  <c r="E166" i="26"/>
  <c r="K165" i="26"/>
  <c r="E165" i="26"/>
  <c r="K164" i="26"/>
  <c r="E164" i="26"/>
  <c r="K163" i="26"/>
  <c r="H163" i="26"/>
  <c r="E163" i="26"/>
  <c r="K162" i="26"/>
  <c r="H162" i="26"/>
  <c r="E162" i="26"/>
  <c r="K161" i="26"/>
  <c r="H161" i="26"/>
  <c r="E161" i="26"/>
  <c r="K160" i="26"/>
  <c r="H160" i="26"/>
  <c r="E160" i="26"/>
  <c r="K159" i="26"/>
  <c r="H159" i="26"/>
  <c r="E159" i="26"/>
  <c r="K158" i="26"/>
  <c r="H158" i="26"/>
  <c r="E158" i="26"/>
  <c r="K157" i="26"/>
  <c r="H157" i="26"/>
  <c r="E157" i="26"/>
  <c r="K156" i="26"/>
  <c r="H156" i="26"/>
  <c r="E156" i="26"/>
  <c r="K155" i="26"/>
  <c r="H155" i="26"/>
  <c r="E155" i="26"/>
  <c r="K154" i="26"/>
  <c r="H154" i="26"/>
  <c r="E154" i="26"/>
  <c r="K153" i="26"/>
  <c r="H153" i="26"/>
  <c r="E153" i="26"/>
  <c r="K152" i="26"/>
  <c r="H152" i="26"/>
  <c r="E152" i="26"/>
  <c r="K151" i="26"/>
  <c r="H151" i="26"/>
  <c r="E151" i="26"/>
  <c r="K150" i="26"/>
  <c r="H150" i="26"/>
  <c r="E150" i="26"/>
  <c r="K149" i="26"/>
  <c r="H149" i="26"/>
  <c r="E149" i="26"/>
  <c r="K148" i="26"/>
  <c r="H148" i="26"/>
  <c r="E148" i="26"/>
  <c r="K147" i="26"/>
  <c r="H147" i="26"/>
  <c r="E147" i="26"/>
  <c r="K146" i="26"/>
  <c r="H146" i="26"/>
  <c r="E146" i="26"/>
  <c r="K145" i="26"/>
  <c r="E145" i="26"/>
  <c r="K144" i="26"/>
  <c r="E144" i="26"/>
  <c r="K143" i="26"/>
  <c r="H143" i="26"/>
  <c r="E143" i="26"/>
  <c r="K142" i="26"/>
  <c r="H142" i="26"/>
  <c r="E142" i="26"/>
  <c r="K141" i="26"/>
  <c r="H141" i="26"/>
  <c r="E141" i="26"/>
  <c r="K140" i="26"/>
  <c r="H140" i="26"/>
  <c r="E140" i="26"/>
  <c r="K139" i="26"/>
  <c r="H139" i="26"/>
  <c r="E139" i="26"/>
  <c r="K138" i="26"/>
  <c r="H138" i="26"/>
  <c r="E138" i="26"/>
  <c r="K137" i="26"/>
  <c r="H137" i="26"/>
  <c r="E137" i="26"/>
  <c r="K136" i="26"/>
  <c r="H136" i="26"/>
  <c r="E136" i="26"/>
  <c r="K135" i="26"/>
  <c r="H135" i="26"/>
  <c r="E135" i="26"/>
  <c r="K134" i="26"/>
  <c r="H134" i="26"/>
  <c r="E134" i="26"/>
  <c r="K133" i="26"/>
  <c r="H133" i="26"/>
  <c r="E133" i="26"/>
  <c r="K132" i="26"/>
  <c r="H132" i="26"/>
  <c r="E132" i="26"/>
  <c r="K131" i="26"/>
  <c r="E131" i="26"/>
  <c r="K130" i="26"/>
  <c r="E130" i="26"/>
  <c r="K129" i="26"/>
  <c r="H129" i="26"/>
  <c r="E129" i="26"/>
  <c r="K128" i="26"/>
  <c r="H128" i="26"/>
  <c r="E128" i="26"/>
  <c r="K127" i="26"/>
  <c r="H127" i="26"/>
  <c r="E127" i="26"/>
  <c r="K126" i="26"/>
  <c r="H126" i="26"/>
  <c r="E126" i="26"/>
  <c r="K125" i="26"/>
  <c r="E125" i="26"/>
  <c r="K124" i="26"/>
  <c r="E124" i="26"/>
  <c r="K123" i="26"/>
  <c r="H123" i="26"/>
  <c r="E123" i="26"/>
  <c r="K122" i="26"/>
  <c r="H122" i="26"/>
  <c r="E122" i="26"/>
  <c r="K121" i="26"/>
  <c r="E121" i="26"/>
  <c r="K120" i="26"/>
  <c r="E120" i="26"/>
  <c r="K119" i="26"/>
  <c r="H119" i="26"/>
  <c r="E119" i="26"/>
  <c r="K118" i="26"/>
  <c r="H118" i="26"/>
  <c r="E118" i="26"/>
  <c r="K117" i="26"/>
  <c r="H117" i="26"/>
  <c r="E117" i="26"/>
  <c r="K116" i="26"/>
  <c r="H116" i="26"/>
  <c r="E116" i="26"/>
  <c r="K115" i="26"/>
  <c r="H115" i="26"/>
  <c r="E115" i="26"/>
  <c r="K114" i="26"/>
  <c r="H114" i="26"/>
  <c r="E114" i="26"/>
  <c r="K113" i="26"/>
  <c r="E113" i="26"/>
  <c r="K112" i="26"/>
  <c r="E112" i="26"/>
  <c r="K111" i="26"/>
  <c r="H111" i="26"/>
  <c r="E111" i="26"/>
  <c r="K110" i="26"/>
  <c r="H110" i="26"/>
  <c r="E110" i="26"/>
  <c r="K109" i="26"/>
  <c r="E109" i="26"/>
  <c r="K108" i="26"/>
  <c r="E108" i="26"/>
  <c r="K107" i="26"/>
  <c r="E107" i="26"/>
  <c r="K106" i="26"/>
  <c r="E106" i="26"/>
  <c r="K105" i="26"/>
  <c r="E105" i="26"/>
  <c r="K104" i="26"/>
  <c r="E104" i="26"/>
  <c r="K103" i="26"/>
  <c r="H103" i="26"/>
  <c r="E103" i="26"/>
  <c r="K102" i="26"/>
  <c r="H102" i="26"/>
  <c r="E102" i="26"/>
  <c r="K101" i="26"/>
  <c r="H101" i="26"/>
  <c r="E101" i="26"/>
  <c r="K100" i="26"/>
  <c r="H100" i="26"/>
  <c r="E100" i="26"/>
  <c r="K99" i="26"/>
  <c r="E99" i="26"/>
  <c r="K98" i="26"/>
  <c r="E98" i="26"/>
  <c r="K97" i="26"/>
  <c r="E97" i="26"/>
  <c r="K96" i="26"/>
  <c r="E96" i="26"/>
  <c r="K95" i="26"/>
  <c r="E95" i="26"/>
  <c r="K94" i="26"/>
  <c r="E94" i="26"/>
  <c r="K93" i="26"/>
  <c r="H93" i="26"/>
  <c r="E93" i="26"/>
  <c r="K92" i="26"/>
  <c r="H92" i="26"/>
  <c r="E92" i="26"/>
  <c r="K91" i="26"/>
  <c r="H91" i="26"/>
  <c r="E91" i="26"/>
  <c r="K90" i="26"/>
  <c r="H90" i="26"/>
  <c r="E90" i="26"/>
  <c r="K89" i="26"/>
  <c r="H89" i="26"/>
  <c r="E89" i="26"/>
  <c r="K88" i="26"/>
  <c r="H88" i="26"/>
  <c r="E88" i="26"/>
  <c r="K87" i="26"/>
  <c r="H87" i="26"/>
  <c r="E87" i="26"/>
  <c r="K86" i="26"/>
  <c r="H86" i="26"/>
  <c r="E86" i="26"/>
  <c r="K85" i="26"/>
  <c r="H85" i="26"/>
  <c r="E85" i="26"/>
  <c r="K84" i="26"/>
  <c r="H84" i="26"/>
  <c r="E84" i="26"/>
  <c r="K83" i="26"/>
  <c r="H83" i="26"/>
  <c r="E83" i="26"/>
  <c r="K82" i="26"/>
  <c r="H82" i="26"/>
  <c r="E82" i="26"/>
  <c r="K81" i="26"/>
  <c r="H81" i="26"/>
  <c r="E81" i="26"/>
  <c r="K80" i="26"/>
  <c r="H80" i="26"/>
  <c r="E80" i="26"/>
  <c r="K79" i="26"/>
  <c r="H79" i="26"/>
  <c r="E79" i="26"/>
  <c r="K78" i="26"/>
  <c r="H78" i="26"/>
  <c r="E78" i="26"/>
  <c r="K77" i="26"/>
  <c r="H77" i="26"/>
  <c r="E77" i="26"/>
  <c r="K76" i="26"/>
  <c r="H76" i="26"/>
  <c r="E76" i="26"/>
  <c r="K75" i="26"/>
  <c r="H75" i="26"/>
  <c r="E75" i="26"/>
  <c r="K74" i="26"/>
  <c r="H74" i="26"/>
  <c r="E74" i="26"/>
  <c r="K73" i="26"/>
  <c r="H73" i="26"/>
  <c r="E73" i="26"/>
  <c r="K72" i="26"/>
  <c r="H72" i="26"/>
  <c r="E72" i="26"/>
  <c r="K71" i="26"/>
  <c r="H71" i="26"/>
  <c r="E71" i="26"/>
  <c r="K70" i="26"/>
  <c r="H70" i="26"/>
  <c r="E70" i="26"/>
  <c r="K69" i="26"/>
  <c r="E69" i="26"/>
  <c r="K68" i="26"/>
  <c r="E68" i="26"/>
  <c r="K67" i="26"/>
  <c r="E67" i="26"/>
  <c r="K66" i="26"/>
  <c r="E66" i="26"/>
  <c r="K65" i="26"/>
  <c r="H65" i="26"/>
  <c r="E65" i="26"/>
  <c r="K64" i="26"/>
  <c r="H64" i="26"/>
  <c r="E64" i="26"/>
  <c r="K63" i="26"/>
  <c r="E63" i="26"/>
  <c r="K62" i="26"/>
  <c r="E62" i="26"/>
  <c r="K61" i="26"/>
  <c r="H61" i="26"/>
  <c r="E61" i="26"/>
  <c r="K60" i="26"/>
  <c r="H60" i="26"/>
  <c r="E60" i="26"/>
  <c r="K59" i="26"/>
  <c r="E59" i="26"/>
  <c r="K58" i="26"/>
  <c r="E58" i="26"/>
  <c r="K57" i="26"/>
  <c r="E57" i="26"/>
  <c r="K56" i="26"/>
  <c r="E56" i="26"/>
  <c r="K55" i="26"/>
  <c r="H55" i="26"/>
  <c r="E55" i="26"/>
  <c r="K54" i="26"/>
  <c r="H54" i="26"/>
  <c r="E54" i="26"/>
  <c r="K53" i="26"/>
  <c r="E53" i="26"/>
  <c r="K52" i="26"/>
  <c r="E52" i="26"/>
  <c r="K51" i="26"/>
  <c r="E51" i="26"/>
  <c r="K50" i="26"/>
  <c r="E50" i="26"/>
  <c r="K49" i="26"/>
  <c r="E49" i="26"/>
  <c r="K48" i="26"/>
  <c r="E48" i="26"/>
  <c r="K47" i="26"/>
  <c r="E47" i="26"/>
  <c r="K46" i="26"/>
  <c r="E46" i="26"/>
  <c r="K45" i="26"/>
  <c r="E45" i="26"/>
  <c r="K44" i="26"/>
  <c r="E44" i="26"/>
  <c r="K43" i="26"/>
  <c r="E43" i="26"/>
  <c r="K42" i="26"/>
  <c r="E42" i="26"/>
  <c r="K41" i="26"/>
  <c r="E41" i="26"/>
  <c r="K40" i="26"/>
  <c r="E40" i="26"/>
  <c r="K39" i="26"/>
  <c r="E39" i="26"/>
  <c r="K38" i="26"/>
  <c r="E38" i="26"/>
  <c r="K37" i="26"/>
  <c r="H37" i="26"/>
  <c r="E37" i="26"/>
  <c r="K36" i="26"/>
  <c r="H36" i="26"/>
  <c r="E36" i="26"/>
  <c r="K35" i="26"/>
  <c r="E35" i="26"/>
  <c r="K34" i="26"/>
  <c r="E34" i="26"/>
  <c r="K33" i="26"/>
  <c r="H33" i="26"/>
  <c r="E33" i="26"/>
  <c r="K32" i="26"/>
  <c r="H32" i="26"/>
  <c r="E32" i="26"/>
  <c r="K31" i="26"/>
  <c r="E31" i="26"/>
  <c r="K30" i="26"/>
  <c r="E30" i="26"/>
  <c r="K29" i="26"/>
  <c r="E29" i="26"/>
  <c r="K28" i="26"/>
  <c r="E28" i="26"/>
  <c r="K27" i="26"/>
  <c r="E27" i="26"/>
  <c r="K26" i="26"/>
  <c r="E26" i="26"/>
  <c r="K25" i="26"/>
  <c r="E25" i="26"/>
  <c r="K24" i="26"/>
  <c r="E24" i="26"/>
  <c r="K23" i="26"/>
  <c r="H23" i="26"/>
  <c r="E23" i="26"/>
  <c r="K22" i="26"/>
  <c r="H22" i="26"/>
  <c r="E22" i="26"/>
  <c r="K21" i="26"/>
  <c r="E21" i="26"/>
  <c r="K20" i="26"/>
  <c r="E20" i="26"/>
  <c r="K19" i="26"/>
  <c r="E19" i="26"/>
  <c r="K18" i="26"/>
  <c r="E18" i="26"/>
  <c r="K17" i="26"/>
  <c r="H17" i="26"/>
  <c r="E17" i="26"/>
  <c r="K16" i="26"/>
  <c r="H16" i="26"/>
  <c r="E16" i="26"/>
  <c r="K15" i="26"/>
  <c r="H15" i="26"/>
  <c r="E15" i="26"/>
  <c r="K14" i="26"/>
  <c r="H14" i="26"/>
  <c r="E14" i="26"/>
  <c r="K13" i="26"/>
  <c r="H13" i="26"/>
  <c r="E13" i="26"/>
  <c r="K12" i="26"/>
  <c r="H12" i="26"/>
  <c r="E12" i="26"/>
  <c r="K10" i="26"/>
  <c r="H10" i="26"/>
  <c r="E10" i="26"/>
  <c r="K9" i="26"/>
  <c r="H9" i="26"/>
  <c r="E9" i="26"/>
  <c r="K27" i="25" l="1"/>
  <c r="J27" i="25"/>
  <c r="H27" i="25"/>
  <c r="G27" i="25"/>
  <c r="E27" i="25"/>
  <c r="D27" i="25"/>
  <c r="L26" i="25"/>
  <c r="I26" i="25"/>
  <c r="F26" i="25"/>
  <c r="L25" i="25"/>
  <c r="I25" i="25"/>
  <c r="F25" i="25"/>
  <c r="K24" i="25"/>
  <c r="J24" i="25"/>
  <c r="H24" i="25"/>
  <c r="G24" i="25"/>
  <c r="E24" i="25"/>
  <c r="D24" i="25"/>
  <c r="L23" i="25"/>
  <c r="I23" i="25"/>
  <c r="F23" i="25"/>
  <c r="L22" i="25"/>
  <c r="I22" i="25"/>
  <c r="F22" i="25"/>
  <c r="K21" i="25"/>
  <c r="J21" i="25"/>
  <c r="H21" i="25"/>
  <c r="G21" i="25"/>
  <c r="E21" i="25"/>
  <c r="D21" i="25"/>
  <c r="L20" i="25"/>
  <c r="I20" i="25"/>
  <c r="F20" i="25"/>
  <c r="L19" i="25"/>
  <c r="I19" i="25"/>
  <c r="F19" i="25"/>
  <c r="K18" i="25"/>
  <c r="J18" i="25"/>
  <c r="H18" i="25"/>
  <c r="G18" i="25"/>
  <c r="E18" i="25"/>
  <c r="D18" i="25"/>
  <c r="L17" i="25"/>
  <c r="I17" i="25"/>
  <c r="F17" i="25"/>
  <c r="L16" i="25"/>
  <c r="I16" i="25"/>
  <c r="F16" i="25"/>
  <c r="K15" i="25"/>
  <c r="J15" i="25"/>
  <c r="H15" i="25"/>
  <c r="G15" i="25"/>
  <c r="E15" i="25"/>
  <c r="D15" i="25"/>
  <c r="L14" i="25"/>
  <c r="I14" i="25"/>
  <c r="F14" i="25"/>
  <c r="L13" i="25"/>
  <c r="I13" i="25"/>
  <c r="F13" i="25"/>
  <c r="K12" i="25"/>
  <c r="J12" i="25"/>
  <c r="H12" i="25"/>
  <c r="G12" i="25"/>
  <c r="E12" i="25"/>
  <c r="D12" i="25"/>
  <c r="L11" i="25"/>
  <c r="I11" i="25"/>
  <c r="F11" i="25"/>
  <c r="L10" i="25"/>
  <c r="I10" i="25"/>
  <c r="F10" i="25"/>
  <c r="K9" i="25"/>
  <c r="J9" i="25"/>
  <c r="H9" i="25"/>
  <c r="G9" i="25"/>
  <c r="E9" i="25"/>
  <c r="D9" i="25"/>
  <c r="L8" i="25"/>
  <c r="I8" i="25"/>
  <c r="F8" i="25"/>
  <c r="L7" i="25"/>
  <c r="I7" i="25"/>
  <c r="F7" i="25"/>
  <c r="K6" i="25"/>
  <c r="J6" i="25"/>
  <c r="H6" i="25"/>
  <c r="G6" i="25"/>
  <c r="E6" i="25"/>
  <c r="D6" i="25"/>
  <c r="L5" i="25"/>
  <c r="I5" i="25"/>
  <c r="F5" i="25"/>
  <c r="L4" i="25"/>
  <c r="I4" i="25"/>
  <c r="F4" i="25"/>
  <c r="J33" i="23" l="1"/>
  <c r="G33" i="23"/>
  <c r="C33" i="23"/>
  <c r="H33" i="23" s="1"/>
  <c r="K32" i="23"/>
  <c r="J32" i="23"/>
  <c r="H32" i="23"/>
  <c r="G32" i="23"/>
  <c r="E32" i="23"/>
  <c r="K31" i="23"/>
  <c r="J31" i="23"/>
  <c r="H31" i="23"/>
  <c r="G31" i="23"/>
  <c r="E31" i="23"/>
  <c r="K30" i="23"/>
  <c r="J30" i="23"/>
  <c r="H30" i="23"/>
  <c r="G30" i="23"/>
  <c r="E30" i="23"/>
  <c r="E33" i="23" l="1"/>
  <c r="K33" i="23"/>
  <c r="I22" i="22" l="1"/>
  <c r="H22" i="22"/>
  <c r="G22" i="22"/>
  <c r="F22" i="22"/>
  <c r="E22" i="22"/>
  <c r="C22" i="22"/>
  <c r="I17" i="22"/>
  <c r="I31" i="22" s="1"/>
  <c r="H17" i="22"/>
  <c r="G17" i="22"/>
  <c r="F17" i="22"/>
  <c r="E17" i="22"/>
  <c r="C17" i="22"/>
  <c r="I7" i="22"/>
  <c r="H7" i="22"/>
  <c r="G7" i="22"/>
  <c r="G31" i="22" s="1"/>
  <c r="F7" i="22"/>
  <c r="E7" i="22"/>
  <c r="C7" i="22"/>
  <c r="C31" i="22" s="1"/>
  <c r="P37" i="21" l="1"/>
  <c r="O37" i="21"/>
  <c r="I37" i="21"/>
  <c r="D37" i="21"/>
  <c r="C37" i="21"/>
  <c r="R35" i="21"/>
  <c r="R37" i="21" s="1"/>
  <c r="Q35" i="21"/>
  <c r="Q37" i="21" s="1"/>
  <c r="P35" i="21"/>
  <c r="T35" i="21" s="1"/>
  <c r="O35" i="21"/>
  <c r="S35" i="21" s="1"/>
  <c r="L35" i="21"/>
  <c r="L37" i="21" s="1"/>
  <c r="K35" i="21"/>
  <c r="K37" i="21" s="1"/>
  <c r="J35" i="21"/>
  <c r="J37" i="21" s="1"/>
  <c r="I35" i="21"/>
  <c r="M35" i="21" s="1"/>
  <c r="F35" i="21"/>
  <c r="F37" i="21" s="1"/>
  <c r="E35" i="21"/>
  <c r="E37" i="21" s="1"/>
  <c r="D35" i="21"/>
  <c r="H35" i="21" s="1"/>
  <c r="C35" i="21"/>
  <c r="G35" i="21" s="1"/>
  <c r="T34" i="21"/>
  <c r="S34" i="21"/>
  <c r="N34" i="21"/>
  <c r="M34" i="21"/>
  <c r="H34" i="21"/>
  <c r="G34" i="21"/>
  <c r="T33" i="21"/>
  <c r="S33" i="21"/>
  <c r="N33" i="21"/>
  <c r="M33" i="21"/>
  <c r="H33" i="21"/>
  <c r="G33" i="21"/>
  <c r="R25" i="21"/>
  <c r="Q25" i="21"/>
  <c r="F25" i="21"/>
  <c r="E25" i="21"/>
  <c r="S23" i="21"/>
  <c r="R23" i="21"/>
  <c r="Q23" i="21"/>
  <c r="P23" i="21"/>
  <c r="P25" i="21" s="1"/>
  <c r="O23" i="21"/>
  <c r="O25" i="21" s="1"/>
  <c r="L23" i="21"/>
  <c r="L25" i="21" s="1"/>
  <c r="K23" i="21"/>
  <c r="K25" i="21" s="1"/>
  <c r="J23" i="21"/>
  <c r="J25" i="21" s="1"/>
  <c r="I23" i="21"/>
  <c r="I25" i="21" s="1"/>
  <c r="F23" i="21"/>
  <c r="E23" i="21"/>
  <c r="D23" i="21"/>
  <c r="D25" i="21" s="1"/>
  <c r="C23" i="21"/>
  <c r="C25" i="21" s="1"/>
  <c r="T22" i="21"/>
  <c r="S22" i="21"/>
  <c r="N22" i="21"/>
  <c r="M22" i="21"/>
  <c r="H22" i="21"/>
  <c r="G22" i="21"/>
  <c r="T21" i="21"/>
  <c r="S21" i="21"/>
  <c r="N21" i="21"/>
  <c r="M21" i="21"/>
  <c r="H21" i="21"/>
  <c r="G21" i="21"/>
  <c r="P13" i="21"/>
  <c r="O13" i="21"/>
  <c r="D13" i="21"/>
  <c r="C13" i="21"/>
  <c r="R11" i="21"/>
  <c r="R13" i="21" s="1"/>
  <c r="Q11" i="21"/>
  <c r="Q13" i="21" s="1"/>
  <c r="P11" i="21"/>
  <c r="T11" i="21" s="1"/>
  <c r="O11" i="21"/>
  <c r="S11" i="21" s="1"/>
  <c r="M11" i="21"/>
  <c r="L11" i="21"/>
  <c r="L13" i="21" s="1"/>
  <c r="K11" i="21"/>
  <c r="K13" i="21" s="1"/>
  <c r="J11" i="21"/>
  <c r="J13" i="21" s="1"/>
  <c r="I11" i="21"/>
  <c r="I13" i="21" s="1"/>
  <c r="F11" i="21"/>
  <c r="F13" i="21" s="1"/>
  <c r="E11" i="21"/>
  <c r="E13" i="21" s="1"/>
  <c r="D11" i="21"/>
  <c r="H11" i="21" s="1"/>
  <c r="C11" i="21"/>
  <c r="G11" i="21" s="1"/>
  <c r="T10" i="21"/>
  <c r="S10" i="21"/>
  <c r="N10" i="21"/>
  <c r="M10" i="21"/>
  <c r="H10" i="21"/>
  <c r="G10" i="21"/>
  <c r="T9" i="21"/>
  <c r="S9" i="21"/>
  <c r="N9" i="21"/>
  <c r="M9" i="21"/>
  <c r="H9" i="21"/>
  <c r="G9" i="21"/>
  <c r="G23" i="21" l="1"/>
  <c r="N11" i="21"/>
  <c r="H23" i="21"/>
  <c r="T23" i="21"/>
  <c r="N35" i="21"/>
  <c r="M23" i="21"/>
  <c r="N23" i="21"/>
  <c r="E16" i="20" l="1"/>
  <c r="D16" i="20"/>
  <c r="C16" i="20"/>
  <c r="D16" i="19" l="1"/>
  <c r="C16" i="19"/>
  <c r="E16" i="19" s="1"/>
  <c r="E16" i="18" l="1"/>
  <c r="D16" i="18"/>
  <c r="C16" i="18"/>
  <c r="F15" i="18"/>
  <c r="D15" i="18"/>
  <c r="F14" i="18"/>
  <c r="D14" i="18"/>
  <c r="F13" i="18"/>
  <c r="D13" i="18"/>
  <c r="F12" i="18"/>
  <c r="D12" i="18"/>
  <c r="F11" i="18"/>
  <c r="D11" i="18"/>
  <c r="F10" i="18"/>
  <c r="D10" i="18"/>
  <c r="F9" i="18"/>
  <c r="D9" i="18"/>
  <c r="F8" i="18"/>
  <c r="D8" i="18"/>
  <c r="F7" i="18"/>
  <c r="D7" i="18"/>
  <c r="F6" i="18"/>
  <c r="D6" i="18"/>
  <c r="F5" i="18"/>
  <c r="D5" i="18"/>
  <c r="F4" i="18"/>
  <c r="D4" i="18"/>
  <c r="T106" i="17" l="1"/>
  <c r="R106" i="17"/>
  <c r="P106" i="17"/>
  <c r="N106" i="17"/>
  <c r="L106" i="17"/>
  <c r="J106" i="17"/>
  <c r="H106" i="17"/>
  <c r="F106" i="17"/>
  <c r="D106" i="17"/>
  <c r="T105" i="17"/>
  <c r="R105" i="17"/>
  <c r="P105" i="17"/>
  <c r="N105" i="17"/>
  <c r="L105" i="17"/>
  <c r="J105" i="17"/>
  <c r="H105" i="17"/>
  <c r="F105" i="17"/>
  <c r="D105" i="17"/>
  <c r="T104" i="17"/>
  <c r="R104" i="17"/>
  <c r="P104" i="17"/>
  <c r="N104" i="17"/>
  <c r="L104" i="17"/>
  <c r="J104" i="17"/>
  <c r="H104" i="17"/>
  <c r="F104" i="17"/>
  <c r="D104" i="17"/>
  <c r="T103" i="17"/>
  <c r="R103" i="17"/>
  <c r="P103" i="17"/>
  <c r="N103" i="17"/>
  <c r="L103" i="17"/>
  <c r="J103" i="17"/>
  <c r="H103" i="17"/>
  <c r="F103" i="17"/>
  <c r="D103" i="17"/>
  <c r="T102" i="17"/>
  <c r="R102" i="17"/>
  <c r="P102" i="17"/>
  <c r="N102" i="17"/>
  <c r="L102" i="17"/>
  <c r="J102" i="17"/>
  <c r="H102" i="17"/>
  <c r="F102" i="17"/>
  <c r="D102" i="17"/>
  <c r="T101" i="17"/>
  <c r="R101" i="17"/>
  <c r="P101" i="17"/>
  <c r="N101" i="17"/>
  <c r="L101" i="17"/>
  <c r="J101" i="17"/>
  <c r="H101" i="17"/>
  <c r="F101" i="17"/>
  <c r="D101" i="17"/>
  <c r="T100" i="17"/>
  <c r="R100" i="17"/>
  <c r="P100" i="17"/>
  <c r="N100" i="17"/>
  <c r="L100" i="17"/>
  <c r="J100" i="17"/>
  <c r="H100" i="17"/>
  <c r="F100" i="17"/>
  <c r="D100" i="17"/>
  <c r="T99" i="17"/>
  <c r="R99" i="17"/>
  <c r="P99" i="17"/>
  <c r="N99" i="17"/>
  <c r="L99" i="17"/>
  <c r="J99" i="17"/>
  <c r="H99" i="17"/>
  <c r="F99" i="17"/>
  <c r="D99" i="17"/>
  <c r="T98" i="17"/>
  <c r="R98" i="17"/>
  <c r="P98" i="17"/>
  <c r="N98" i="17"/>
  <c r="L98" i="17"/>
  <c r="J98" i="17"/>
  <c r="H98" i="17"/>
  <c r="F98" i="17"/>
  <c r="D98" i="17"/>
  <c r="T97" i="17"/>
  <c r="R97" i="17"/>
  <c r="P97" i="17"/>
  <c r="N97" i="17"/>
  <c r="L97" i="17"/>
  <c r="J97" i="17"/>
  <c r="H97" i="17"/>
  <c r="F97" i="17"/>
  <c r="D97" i="17"/>
  <c r="T96" i="17"/>
  <c r="R96" i="17"/>
  <c r="P96" i="17"/>
  <c r="N96" i="17"/>
  <c r="L96" i="17"/>
  <c r="J96" i="17"/>
  <c r="H96" i="17"/>
  <c r="F96" i="17"/>
  <c r="D96" i="17"/>
  <c r="T95" i="17"/>
  <c r="R95" i="17"/>
  <c r="P95" i="17"/>
  <c r="N95" i="17"/>
  <c r="L95" i="17"/>
  <c r="J95" i="17"/>
  <c r="H95" i="17"/>
  <c r="F95" i="17"/>
  <c r="D95" i="17"/>
  <c r="T94" i="17"/>
  <c r="R94" i="17"/>
  <c r="P94" i="17"/>
  <c r="N94" i="17"/>
  <c r="L94" i="17"/>
  <c r="J94" i="17"/>
  <c r="H94" i="17"/>
  <c r="F94" i="17"/>
  <c r="D94" i="17"/>
  <c r="T93" i="17"/>
  <c r="R93" i="17"/>
  <c r="P93" i="17"/>
  <c r="N93" i="17"/>
  <c r="L93" i="17"/>
  <c r="J93" i="17"/>
  <c r="H93" i="17"/>
  <c r="F93" i="17"/>
  <c r="D93" i="17"/>
  <c r="T92" i="17"/>
  <c r="R92" i="17"/>
  <c r="P92" i="17"/>
  <c r="N92" i="17"/>
  <c r="L92" i="17"/>
  <c r="J92" i="17"/>
  <c r="H92" i="17"/>
  <c r="F92" i="17"/>
  <c r="D92" i="17"/>
  <c r="T91" i="17"/>
  <c r="R91" i="17"/>
  <c r="P91" i="17"/>
  <c r="N91" i="17"/>
  <c r="L91" i="17"/>
  <c r="J91" i="17"/>
  <c r="H91" i="17"/>
  <c r="F91" i="17"/>
  <c r="D91" i="17"/>
  <c r="T90" i="17"/>
  <c r="R90" i="17"/>
  <c r="P90" i="17"/>
  <c r="N90" i="17"/>
  <c r="L90" i="17"/>
  <c r="J90" i="17"/>
  <c r="H90" i="17"/>
  <c r="F90" i="17"/>
  <c r="D90" i="17"/>
  <c r="T89" i="17"/>
  <c r="R89" i="17"/>
  <c r="P89" i="17"/>
  <c r="N89" i="17"/>
  <c r="L89" i="17"/>
  <c r="J89" i="17"/>
  <c r="H89" i="17"/>
  <c r="F89" i="17"/>
  <c r="D89" i="17"/>
  <c r="T88" i="17"/>
  <c r="R88" i="17"/>
  <c r="P88" i="17"/>
  <c r="N88" i="17"/>
  <c r="L88" i="17"/>
  <c r="J88" i="17"/>
  <c r="H88" i="17"/>
  <c r="F88" i="17"/>
  <c r="D88" i="17"/>
  <c r="T87" i="17"/>
  <c r="R87" i="17"/>
  <c r="P87" i="17"/>
  <c r="N87" i="17"/>
  <c r="L87" i="17"/>
  <c r="J87" i="17"/>
  <c r="H87" i="17"/>
  <c r="F87" i="17"/>
  <c r="D87" i="17"/>
  <c r="T86" i="17"/>
  <c r="R86" i="17"/>
  <c r="P86" i="17"/>
  <c r="N86" i="17"/>
  <c r="L86" i="17"/>
  <c r="J86" i="17"/>
  <c r="H86" i="17"/>
  <c r="F86" i="17"/>
  <c r="D86" i="17"/>
  <c r="T85" i="17"/>
  <c r="R85" i="17"/>
  <c r="P85" i="17"/>
  <c r="N85" i="17"/>
  <c r="L85" i="17"/>
  <c r="J85" i="17"/>
  <c r="H85" i="17"/>
  <c r="F85" i="17"/>
  <c r="D85" i="17"/>
  <c r="T84" i="17"/>
  <c r="R84" i="17"/>
  <c r="P84" i="17"/>
  <c r="N84" i="17"/>
  <c r="L84" i="17"/>
  <c r="J84" i="17"/>
  <c r="H84" i="17"/>
  <c r="F84" i="17"/>
  <c r="D84" i="17"/>
  <c r="T83" i="17"/>
  <c r="R83" i="17"/>
  <c r="P83" i="17"/>
  <c r="N83" i="17"/>
  <c r="L83" i="17"/>
  <c r="J83" i="17"/>
  <c r="H83" i="17"/>
  <c r="F83" i="17"/>
  <c r="D83" i="17"/>
  <c r="T82" i="17"/>
  <c r="R82" i="17"/>
  <c r="P82" i="17"/>
  <c r="N82" i="17"/>
  <c r="L82" i="17"/>
  <c r="J82" i="17"/>
  <c r="H82" i="17"/>
  <c r="F82" i="17"/>
  <c r="D82" i="17"/>
  <c r="T81" i="17"/>
  <c r="R81" i="17"/>
  <c r="P81" i="17"/>
  <c r="N81" i="17"/>
  <c r="L81" i="17"/>
  <c r="J81" i="17"/>
  <c r="H81" i="17"/>
  <c r="F81" i="17"/>
  <c r="D81" i="17"/>
  <c r="T80" i="17"/>
  <c r="R80" i="17"/>
  <c r="P80" i="17"/>
  <c r="N80" i="17"/>
  <c r="L80" i="17"/>
  <c r="J80" i="17"/>
  <c r="H80" i="17"/>
  <c r="F80" i="17"/>
  <c r="D80" i="17"/>
  <c r="T79" i="17"/>
  <c r="R79" i="17"/>
  <c r="P79" i="17"/>
  <c r="N79" i="17"/>
  <c r="L79" i="17"/>
  <c r="J79" i="17"/>
  <c r="H79" i="17"/>
  <c r="F79" i="17"/>
  <c r="D79" i="17"/>
  <c r="T78" i="17"/>
  <c r="R78" i="17"/>
  <c r="P78" i="17"/>
  <c r="N78" i="17"/>
  <c r="L78" i="17"/>
  <c r="J78" i="17"/>
  <c r="H78" i="17"/>
  <c r="F78" i="17"/>
  <c r="D78" i="17"/>
  <c r="T77" i="17"/>
  <c r="R77" i="17"/>
  <c r="P77" i="17"/>
  <c r="N77" i="17"/>
  <c r="L77" i="17"/>
  <c r="J77" i="17"/>
  <c r="H77" i="17"/>
  <c r="F77" i="17"/>
  <c r="D77" i="17"/>
  <c r="T76" i="17"/>
  <c r="R76" i="17"/>
  <c r="P76" i="17"/>
  <c r="N76" i="17"/>
  <c r="L76" i="17"/>
  <c r="J76" i="17"/>
  <c r="H76" i="17"/>
  <c r="F76" i="17"/>
  <c r="D76" i="17"/>
  <c r="T75" i="17"/>
  <c r="R75" i="17"/>
  <c r="P75" i="17"/>
  <c r="N75" i="17"/>
  <c r="L75" i="17"/>
  <c r="J75" i="17"/>
  <c r="H75" i="17"/>
  <c r="F75" i="17"/>
  <c r="D75" i="17"/>
  <c r="T74" i="17"/>
  <c r="R74" i="17"/>
  <c r="P74" i="17"/>
  <c r="N74" i="17"/>
  <c r="L74" i="17"/>
  <c r="J74" i="17"/>
  <c r="H74" i="17"/>
  <c r="F74" i="17"/>
  <c r="D74" i="17"/>
  <c r="T73" i="17"/>
  <c r="R73" i="17"/>
  <c r="P73" i="17"/>
  <c r="N73" i="17"/>
  <c r="L73" i="17"/>
  <c r="J73" i="17"/>
  <c r="H73" i="17"/>
  <c r="F73" i="17"/>
  <c r="D73" i="17"/>
  <c r="T72" i="17"/>
  <c r="R72" i="17"/>
  <c r="P72" i="17"/>
  <c r="N72" i="17"/>
  <c r="L72" i="17"/>
  <c r="J72" i="17"/>
  <c r="H72" i="17"/>
  <c r="F72" i="17"/>
  <c r="D72" i="17"/>
  <c r="T71" i="17"/>
  <c r="R71" i="17"/>
  <c r="P71" i="17"/>
  <c r="N71" i="17"/>
  <c r="L71" i="17"/>
  <c r="J71" i="17"/>
  <c r="H71" i="17"/>
  <c r="F71" i="17"/>
  <c r="D71" i="17"/>
  <c r="T70" i="17"/>
  <c r="R70" i="17"/>
  <c r="P70" i="17"/>
  <c r="N70" i="17"/>
  <c r="L70" i="17"/>
  <c r="J70" i="17"/>
  <c r="H70" i="17"/>
  <c r="F70" i="17"/>
  <c r="D70" i="17"/>
  <c r="T69" i="17"/>
  <c r="R69" i="17"/>
  <c r="P69" i="17"/>
  <c r="N69" i="17"/>
  <c r="L69" i="17"/>
  <c r="J69" i="17"/>
  <c r="H69" i="17"/>
  <c r="F69" i="17"/>
  <c r="D69" i="17"/>
  <c r="T68" i="17"/>
  <c r="R68" i="17"/>
  <c r="P68" i="17"/>
  <c r="N68" i="17"/>
  <c r="L68" i="17"/>
  <c r="J68" i="17"/>
  <c r="H68" i="17"/>
  <c r="F68" i="17"/>
  <c r="D68" i="17"/>
  <c r="T67" i="17"/>
  <c r="R67" i="17"/>
  <c r="P67" i="17"/>
  <c r="N67" i="17"/>
  <c r="L67" i="17"/>
  <c r="J67" i="17"/>
  <c r="H67" i="17"/>
  <c r="F67" i="17"/>
  <c r="D67" i="17"/>
  <c r="T66" i="17"/>
  <c r="R66" i="17"/>
  <c r="P66" i="17"/>
  <c r="N66" i="17"/>
  <c r="L66" i="17"/>
  <c r="J66" i="17"/>
  <c r="H66" i="17"/>
  <c r="F66" i="17"/>
  <c r="D66" i="17"/>
  <c r="T65" i="17"/>
  <c r="R65" i="17"/>
  <c r="P65" i="17"/>
  <c r="N65" i="17"/>
  <c r="L65" i="17"/>
  <c r="J65" i="17"/>
  <c r="H65" i="17"/>
  <c r="F65" i="17"/>
  <c r="D65" i="17"/>
  <c r="T64" i="17"/>
  <c r="R64" i="17"/>
  <c r="P64" i="17"/>
  <c r="N64" i="17"/>
  <c r="L64" i="17"/>
  <c r="J64" i="17"/>
  <c r="H64" i="17"/>
  <c r="F64" i="17"/>
  <c r="D64" i="17"/>
  <c r="T63" i="17"/>
  <c r="R63" i="17"/>
  <c r="P63" i="17"/>
  <c r="N63" i="17"/>
  <c r="L63" i="17"/>
  <c r="J63" i="17"/>
  <c r="H63" i="17"/>
  <c r="F63" i="17"/>
  <c r="D63" i="17"/>
  <c r="T62" i="17"/>
  <c r="R62" i="17"/>
  <c r="P62" i="17"/>
  <c r="N62" i="17"/>
  <c r="L62" i="17"/>
  <c r="J62" i="17"/>
  <c r="H62" i="17"/>
  <c r="F62" i="17"/>
  <c r="D62" i="17"/>
  <c r="T61" i="17"/>
  <c r="R61" i="17"/>
  <c r="P61" i="17"/>
  <c r="N61" i="17"/>
  <c r="L61" i="17"/>
  <c r="J61" i="17"/>
  <c r="H61" i="17"/>
  <c r="F61" i="17"/>
  <c r="D61" i="17"/>
  <c r="T60" i="17"/>
  <c r="R60" i="17"/>
  <c r="P60" i="17"/>
  <c r="N60" i="17"/>
  <c r="L60" i="17"/>
  <c r="J60" i="17"/>
  <c r="H60" i="17"/>
  <c r="F60" i="17"/>
  <c r="D60" i="17"/>
  <c r="T59" i="17"/>
  <c r="R59" i="17"/>
  <c r="P59" i="17"/>
  <c r="N59" i="17"/>
  <c r="L59" i="17"/>
  <c r="J59" i="17"/>
  <c r="H59" i="17"/>
  <c r="F59" i="17"/>
  <c r="D59" i="17"/>
  <c r="T58" i="17"/>
  <c r="R58" i="17"/>
  <c r="P58" i="17"/>
  <c r="N58" i="17"/>
  <c r="L58" i="17"/>
  <c r="J58" i="17"/>
  <c r="H58" i="17"/>
  <c r="F58" i="17"/>
  <c r="D58" i="17"/>
  <c r="T57" i="17"/>
  <c r="R57" i="17"/>
  <c r="P57" i="17"/>
  <c r="N57" i="17"/>
  <c r="L57" i="17"/>
  <c r="J57" i="17"/>
  <c r="H57" i="17"/>
  <c r="F57" i="17"/>
  <c r="D57" i="17"/>
  <c r="T56" i="17"/>
  <c r="R56" i="17"/>
  <c r="P56" i="17"/>
  <c r="N56" i="17"/>
  <c r="L56" i="17"/>
  <c r="J56" i="17"/>
  <c r="H56" i="17"/>
  <c r="F56" i="17"/>
  <c r="D56" i="17"/>
  <c r="T55" i="17"/>
  <c r="R55" i="17"/>
  <c r="P55" i="17"/>
  <c r="N55" i="17"/>
  <c r="L55" i="17"/>
  <c r="J55" i="17"/>
  <c r="H55" i="17"/>
  <c r="F55" i="17"/>
  <c r="D55" i="17"/>
  <c r="T54" i="17"/>
  <c r="R54" i="17"/>
  <c r="P54" i="17"/>
  <c r="N54" i="17"/>
  <c r="L54" i="17"/>
  <c r="J54" i="17"/>
  <c r="H54" i="17"/>
  <c r="F54" i="17"/>
  <c r="D54" i="17"/>
  <c r="T53" i="17"/>
  <c r="R53" i="17"/>
  <c r="P53" i="17"/>
  <c r="N53" i="17"/>
  <c r="L53" i="17"/>
  <c r="J53" i="17"/>
  <c r="H53" i="17"/>
  <c r="F53" i="17"/>
  <c r="D53" i="17"/>
  <c r="T52" i="17"/>
  <c r="R52" i="17"/>
  <c r="P52" i="17"/>
  <c r="N52" i="17"/>
  <c r="L52" i="17"/>
  <c r="J52" i="17"/>
  <c r="H52" i="17"/>
  <c r="F52" i="17"/>
  <c r="D52" i="17"/>
  <c r="T51" i="17"/>
  <c r="R51" i="17"/>
  <c r="P51" i="17"/>
  <c r="N51" i="17"/>
  <c r="L51" i="17"/>
  <c r="J51" i="17"/>
  <c r="H51" i="17"/>
  <c r="F51" i="17"/>
  <c r="D51" i="17"/>
  <c r="T50" i="17"/>
  <c r="R50" i="17"/>
  <c r="P50" i="17"/>
  <c r="N50" i="17"/>
  <c r="L50" i="17"/>
  <c r="J50" i="17"/>
  <c r="H50" i="17"/>
  <c r="F50" i="17"/>
  <c r="D50" i="17"/>
  <c r="T49" i="17"/>
  <c r="R49" i="17"/>
  <c r="P49" i="17"/>
  <c r="N49" i="17"/>
  <c r="L49" i="17"/>
  <c r="J49" i="17"/>
  <c r="H49" i="17"/>
  <c r="F49" i="17"/>
  <c r="D49" i="17"/>
  <c r="T48" i="17"/>
  <c r="R48" i="17"/>
  <c r="P48" i="17"/>
  <c r="N48" i="17"/>
  <c r="L48" i="17"/>
  <c r="J48" i="17"/>
  <c r="H48" i="17"/>
  <c r="F48" i="17"/>
  <c r="D48" i="17"/>
  <c r="T47" i="17"/>
  <c r="R47" i="17"/>
  <c r="P47" i="17"/>
  <c r="N47" i="17"/>
  <c r="L47" i="17"/>
  <c r="J47" i="17"/>
  <c r="H47" i="17"/>
  <c r="F47" i="17"/>
  <c r="D47" i="17"/>
  <c r="T46" i="17"/>
  <c r="R46" i="17"/>
  <c r="P46" i="17"/>
  <c r="N46" i="17"/>
  <c r="L46" i="17"/>
  <c r="J46" i="17"/>
  <c r="H46" i="17"/>
  <c r="F46" i="17"/>
  <c r="D46" i="17"/>
  <c r="T45" i="17"/>
  <c r="R45" i="17"/>
  <c r="P45" i="17"/>
  <c r="N45" i="17"/>
  <c r="L45" i="17"/>
  <c r="J45" i="17"/>
  <c r="H45" i="17"/>
  <c r="F45" i="17"/>
  <c r="D45" i="17"/>
  <c r="T44" i="17"/>
  <c r="R44" i="17"/>
  <c r="P44" i="17"/>
  <c r="N44" i="17"/>
  <c r="L44" i="17"/>
  <c r="J44" i="17"/>
  <c r="H44" i="17"/>
  <c r="F44" i="17"/>
  <c r="D44" i="17"/>
  <c r="T43" i="17"/>
  <c r="R43" i="17"/>
  <c r="P43" i="17"/>
  <c r="N43" i="17"/>
  <c r="L43" i="17"/>
  <c r="J43" i="17"/>
  <c r="H43" i="17"/>
  <c r="F43" i="17"/>
  <c r="D43" i="17"/>
  <c r="T42" i="17"/>
  <c r="R42" i="17"/>
  <c r="P42" i="17"/>
  <c r="N42" i="17"/>
  <c r="L42" i="17"/>
  <c r="J42" i="17"/>
  <c r="H42" i="17"/>
  <c r="F42" i="17"/>
  <c r="D42" i="17"/>
  <c r="T41" i="17"/>
  <c r="R41" i="17"/>
  <c r="P41" i="17"/>
  <c r="N41" i="17"/>
  <c r="L41" i="17"/>
  <c r="J41" i="17"/>
  <c r="H41" i="17"/>
  <c r="F41" i="17"/>
  <c r="D41" i="17"/>
  <c r="T40" i="17"/>
  <c r="R40" i="17"/>
  <c r="P40" i="17"/>
  <c r="N40" i="17"/>
  <c r="L40" i="17"/>
  <c r="J40" i="17"/>
  <c r="H40" i="17"/>
  <c r="F40" i="17"/>
  <c r="D40" i="17"/>
  <c r="T39" i="17"/>
  <c r="R39" i="17"/>
  <c r="P39" i="17"/>
  <c r="N39" i="17"/>
  <c r="L39" i="17"/>
  <c r="J39" i="17"/>
  <c r="H39" i="17"/>
  <c r="F39" i="17"/>
  <c r="D39" i="17"/>
  <c r="T38" i="17"/>
  <c r="R38" i="17"/>
  <c r="P38" i="17"/>
  <c r="N38" i="17"/>
  <c r="L38" i="17"/>
  <c r="J38" i="17"/>
  <c r="H38" i="17"/>
  <c r="F38" i="17"/>
  <c r="D38" i="17"/>
  <c r="T37" i="17"/>
  <c r="R37" i="17"/>
  <c r="P37" i="17"/>
  <c r="N37" i="17"/>
  <c r="L37" i="17"/>
  <c r="J37" i="17"/>
  <c r="H37" i="17"/>
  <c r="F37" i="17"/>
  <c r="D37" i="17"/>
  <c r="T36" i="17"/>
  <c r="R36" i="17"/>
  <c r="P36" i="17"/>
  <c r="N36" i="17"/>
  <c r="L36" i="17"/>
  <c r="J36" i="17"/>
  <c r="H36" i="17"/>
  <c r="F36" i="17"/>
  <c r="D36" i="17"/>
  <c r="T35" i="17"/>
  <c r="R35" i="17"/>
  <c r="P35" i="17"/>
  <c r="N35" i="17"/>
  <c r="L35" i="17"/>
  <c r="J35" i="17"/>
  <c r="H35" i="17"/>
  <c r="F35" i="17"/>
  <c r="D35" i="17"/>
  <c r="T34" i="17"/>
  <c r="R34" i="17"/>
  <c r="P34" i="17"/>
  <c r="N34" i="17"/>
  <c r="L34" i="17"/>
  <c r="J34" i="17"/>
  <c r="H34" i="17"/>
  <c r="F34" i="17"/>
  <c r="D34" i="17"/>
  <c r="T33" i="17"/>
  <c r="R33" i="17"/>
  <c r="P33" i="17"/>
  <c r="N33" i="17"/>
  <c r="L33" i="17"/>
  <c r="J33" i="17"/>
  <c r="H33" i="17"/>
  <c r="F33" i="17"/>
  <c r="D33" i="17"/>
  <c r="T32" i="17"/>
  <c r="R32" i="17"/>
  <c r="P32" i="17"/>
  <c r="N32" i="17"/>
  <c r="L32" i="17"/>
  <c r="J32" i="17"/>
  <c r="H32" i="17"/>
  <c r="F32" i="17"/>
  <c r="D32" i="17"/>
  <c r="T31" i="17"/>
  <c r="R31" i="17"/>
  <c r="P31" i="17"/>
  <c r="N31" i="17"/>
  <c r="L31" i="17"/>
  <c r="J31" i="17"/>
  <c r="H31" i="17"/>
  <c r="F31" i="17"/>
  <c r="D31" i="17"/>
  <c r="T30" i="17"/>
  <c r="R30" i="17"/>
  <c r="P30" i="17"/>
  <c r="N30" i="17"/>
  <c r="L30" i="17"/>
  <c r="J30" i="17"/>
  <c r="H30" i="17"/>
  <c r="F30" i="17"/>
  <c r="D30" i="17"/>
  <c r="T29" i="17"/>
  <c r="R29" i="17"/>
  <c r="P29" i="17"/>
  <c r="N29" i="17"/>
  <c r="L29" i="17"/>
  <c r="J29" i="17"/>
  <c r="H29" i="17"/>
  <c r="F29" i="17"/>
  <c r="D29" i="17"/>
  <c r="T28" i="17"/>
  <c r="R28" i="17"/>
  <c r="P28" i="17"/>
  <c r="N28" i="17"/>
  <c r="L28" i="17"/>
  <c r="J28" i="17"/>
  <c r="H28" i="17"/>
  <c r="F28" i="17"/>
  <c r="D28" i="17"/>
  <c r="T27" i="17"/>
  <c r="R27" i="17"/>
  <c r="P27" i="17"/>
  <c r="N27" i="17"/>
  <c r="L27" i="17"/>
  <c r="J27" i="17"/>
  <c r="H27" i="17"/>
  <c r="F27" i="17"/>
  <c r="D27" i="17"/>
  <c r="T26" i="17"/>
  <c r="R26" i="17"/>
  <c r="P26" i="17"/>
  <c r="N26" i="17"/>
  <c r="L26" i="17"/>
  <c r="J26" i="17"/>
  <c r="H26" i="17"/>
  <c r="F26" i="17"/>
  <c r="D26" i="17"/>
  <c r="T25" i="17"/>
  <c r="R25" i="17"/>
  <c r="P25" i="17"/>
  <c r="N25" i="17"/>
  <c r="L25" i="17"/>
  <c r="J25" i="17"/>
  <c r="H25" i="17"/>
  <c r="F25" i="17"/>
  <c r="D25" i="17"/>
  <c r="T24" i="17"/>
  <c r="R24" i="17"/>
  <c r="P24" i="17"/>
  <c r="N24" i="17"/>
  <c r="L24" i="17"/>
  <c r="J24" i="17"/>
  <c r="H24" i="17"/>
  <c r="F24" i="17"/>
  <c r="D24" i="17"/>
  <c r="T23" i="17"/>
  <c r="R23" i="17"/>
  <c r="P23" i="17"/>
  <c r="N23" i="17"/>
  <c r="L23" i="17"/>
  <c r="J23" i="17"/>
  <c r="H23" i="17"/>
  <c r="F23" i="17"/>
  <c r="D23" i="17"/>
  <c r="T22" i="17"/>
  <c r="R22" i="17"/>
  <c r="P22" i="17"/>
  <c r="N22" i="17"/>
  <c r="L22" i="17"/>
  <c r="J22" i="17"/>
  <c r="H22" i="17"/>
  <c r="F22" i="17"/>
  <c r="D22" i="17"/>
  <c r="T21" i="17"/>
  <c r="R21" i="17"/>
  <c r="P21" i="17"/>
  <c r="N21" i="17"/>
  <c r="L21" i="17"/>
  <c r="J21" i="17"/>
  <c r="H21" i="17"/>
  <c r="F21" i="17"/>
  <c r="D21" i="17"/>
  <c r="T20" i="17"/>
  <c r="R20" i="17"/>
  <c r="P20" i="17"/>
  <c r="N20" i="17"/>
  <c r="L20" i="17"/>
  <c r="J20" i="17"/>
  <c r="H20" i="17"/>
  <c r="F20" i="17"/>
  <c r="D20" i="17"/>
  <c r="T19" i="17"/>
  <c r="R19" i="17"/>
  <c r="P19" i="17"/>
  <c r="N19" i="17"/>
  <c r="L19" i="17"/>
  <c r="J19" i="17"/>
  <c r="H19" i="17"/>
  <c r="F19" i="17"/>
  <c r="D19" i="17"/>
  <c r="T18" i="17"/>
  <c r="R18" i="17"/>
  <c r="P18" i="17"/>
  <c r="N18" i="17"/>
  <c r="L18" i="17"/>
  <c r="J18" i="17"/>
  <c r="H18" i="17"/>
  <c r="F18" i="17"/>
  <c r="D18" i="17"/>
  <c r="T17" i="17"/>
  <c r="R17" i="17"/>
  <c r="P17" i="17"/>
  <c r="N17" i="17"/>
  <c r="L17" i="17"/>
  <c r="J17" i="17"/>
  <c r="H17" i="17"/>
  <c r="F17" i="17"/>
  <c r="D17" i="17"/>
  <c r="T16" i="17"/>
  <c r="R16" i="17"/>
  <c r="P16" i="17"/>
  <c r="N16" i="17"/>
  <c r="L16" i="17"/>
  <c r="J16" i="17"/>
  <c r="H16" i="17"/>
  <c r="F16" i="17"/>
  <c r="D16" i="17"/>
  <c r="T15" i="17"/>
  <c r="R15" i="17"/>
  <c r="P15" i="17"/>
  <c r="N15" i="17"/>
  <c r="L15" i="17"/>
  <c r="J15" i="17"/>
  <c r="H15" i="17"/>
  <c r="F15" i="17"/>
  <c r="D15" i="17"/>
  <c r="T14" i="17"/>
  <c r="R14" i="17"/>
  <c r="P14" i="17"/>
  <c r="N14" i="17"/>
  <c r="L14" i="17"/>
  <c r="J14" i="17"/>
  <c r="H14" i="17"/>
  <c r="F14" i="17"/>
  <c r="D14" i="17"/>
  <c r="T13" i="17"/>
  <c r="R13" i="17"/>
  <c r="P13" i="17"/>
  <c r="N13" i="17"/>
  <c r="L13" i="17"/>
  <c r="J13" i="17"/>
  <c r="H13" i="17"/>
  <c r="F13" i="17"/>
  <c r="D13" i="17"/>
  <c r="T12" i="17"/>
  <c r="R12" i="17"/>
  <c r="P12" i="17"/>
  <c r="N12" i="17"/>
  <c r="L12" i="17"/>
  <c r="J12" i="17"/>
  <c r="H12" i="17"/>
  <c r="F12" i="17"/>
  <c r="D12" i="17"/>
  <c r="T11" i="17"/>
  <c r="R11" i="17"/>
  <c r="P11" i="17"/>
  <c r="N11" i="17"/>
  <c r="L11" i="17"/>
  <c r="J11" i="17"/>
  <c r="H11" i="17"/>
  <c r="F11" i="17"/>
  <c r="D11" i="17"/>
  <c r="T10" i="17"/>
  <c r="R10" i="17"/>
  <c r="P10" i="17"/>
  <c r="N10" i="17"/>
  <c r="L10" i="17"/>
  <c r="J10" i="17"/>
  <c r="H10" i="17"/>
  <c r="F10" i="17"/>
  <c r="D10" i="17"/>
  <c r="T9" i="17"/>
  <c r="R9" i="17"/>
  <c r="P9" i="17"/>
  <c r="N9" i="17"/>
  <c r="L9" i="17"/>
  <c r="J9" i="17"/>
  <c r="H9" i="17"/>
  <c r="F9" i="17"/>
  <c r="D9" i="17"/>
  <c r="T8" i="17"/>
  <c r="R8" i="17"/>
  <c r="P8" i="17"/>
  <c r="N8" i="17"/>
  <c r="L8" i="17"/>
  <c r="J8" i="17"/>
  <c r="H8" i="17"/>
  <c r="F8" i="17"/>
  <c r="D8" i="17"/>
  <c r="T7" i="17"/>
  <c r="R7" i="17"/>
  <c r="P7" i="17"/>
  <c r="N7" i="17"/>
  <c r="L7" i="17"/>
  <c r="J7" i="17"/>
  <c r="H7" i="17"/>
  <c r="F7" i="17"/>
  <c r="D7" i="17"/>
  <c r="T6" i="17"/>
  <c r="R6" i="17"/>
  <c r="P6" i="17"/>
  <c r="N6" i="17"/>
  <c r="L6" i="17"/>
  <c r="J6" i="17"/>
  <c r="H6" i="17"/>
  <c r="F6" i="17"/>
  <c r="D6" i="17"/>
  <c r="T5" i="17"/>
  <c r="R5" i="17"/>
  <c r="P5" i="17"/>
  <c r="N5" i="17"/>
  <c r="L5" i="17"/>
  <c r="J5" i="17"/>
  <c r="H5" i="17"/>
  <c r="F5" i="17"/>
  <c r="D5" i="17"/>
  <c r="F12" i="16" l="1"/>
  <c r="E12" i="16"/>
  <c r="D12" i="16"/>
  <c r="J7" i="15" l="1"/>
  <c r="I7" i="15"/>
  <c r="G7" i="15"/>
  <c r="F7" i="15"/>
  <c r="D7" i="15"/>
  <c r="C7" i="15"/>
  <c r="F17" i="14" l="1"/>
  <c r="L16" i="14"/>
  <c r="J16" i="14"/>
  <c r="G16" i="14"/>
  <c r="E16" i="14"/>
  <c r="K14" i="14"/>
  <c r="K17" i="14" s="1"/>
  <c r="I14" i="14"/>
  <c r="J14" i="14" s="1"/>
  <c r="H14" i="14"/>
  <c r="H17" i="14" s="1"/>
  <c r="G14" i="14"/>
  <c r="F14" i="14"/>
  <c r="D14" i="14"/>
  <c r="D17" i="14" s="1"/>
  <c r="C14" i="14"/>
  <c r="C17" i="14" s="1"/>
  <c r="L13" i="14"/>
  <c r="J13" i="14"/>
  <c r="G13" i="14"/>
  <c r="E13" i="14"/>
  <c r="L12" i="14"/>
  <c r="J12" i="14"/>
  <c r="G12" i="14"/>
  <c r="E12" i="14"/>
  <c r="L11" i="14"/>
  <c r="J11" i="14"/>
  <c r="G11" i="14"/>
  <c r="E11" i="14"/>
  <c r="L10" i="14"/>
  <c r="J10" i="14"/>
  <c r="G10" i="14"/>
  <c r="E10" i="14"/>
  <c r="L9" i="14"/>
  <c r="J9" i="14"/>
  <c r="G9" i="14"/>
  <c r="E9" i="14"/>
  <c r="L8" i="14"/>
  <c r="J8" i="14"/>
  <c r="G8" i="14"/>
  <c r="E8" i="14"/>
  <c r="L7" i="14"/>
  <c r="J7" i="14"/>
  <c r="G7" i="14"/>
  <c r="E7" i="14"/>
  <c r="L14" i="14" l="1"/>
  <c r="E14" i="14"/>
  <c r="I17" i="14"/>
  <c r="I11" i="13" l="1"/>
  <c r="H11" i="13"/>
  <c r="F11" i="13"/>
  <c r="M10" i="13"/>
  <c r="L10" i="13"/>
  <c r="O10" i="13" s="1"/>
  <c r="J10" i="13"/>
  <c r="F10" i="13"/>
  <c r="M9" i="13"/>
  <c r="J9" i="13"/>
  <c r="L9" i="13" s="1"/>
  <c r="O9" i="13" s="1"/>
  <c r="F9" i="13"/>
  <c r="J8" i="13"/>
  <c r="M8" i="13" s="1"/>
  <c r="F8" i="13"/>
  <c r="J7" i="13"/>
  <c r="L7" i="13" s="1"/>
  <c r="F7" i="13"/>
  <c r="M6" i="13"/>
  <c r="L6" i="13"/>
  <c r="O6" i="13" s="1"/>
  <c r="J6" i="13"/>
  <c r="F6" i="13"/>
  <c r="M5" i="13"/>
  <c r="J5" i="13"/>
  <c r="L5" i="13" s="1"/>
  <c r="O5" i="13" s="1"/>
  <c r="F5" i="13"/>
  <c r="J4" i="13"/>
  <c r="M4" i="13" s="1"/>
  <c r="F4" i="13"/>
  <c r="O7" i="13" l="1"/>
  <c r="L4" i="13"/>
  <c r="O4" i="13" s="1"/>
  <c r="M7" i="13"/>
  <c r="L8" i="13"/>
  <c r="O8" i="13" s="1"/>
  <c r="J11" i="13"/>
  <c r="M11" i="13" s="1"/>
  <c r="L11" i="13" l="1"/>
  <c r="O11" i="13" s="1"/>
  <c r="Q30" i="11" l="1"/>
  <c r="L29" i="11"/>
  <c r="D29" i="11"/>
  <c r="C29" i="11"/>
  <c r="L28" i="11"/>
  <c r="D28" i="11"/>
  <c r="C28" i="11" s="1"/>
  <c r="L27" i="11"/>
  <c r="D27" i="11"/>
  <c r="C27" i="11" s="1"/>
  <c r="L26" i="11"/>
  <c r="D26" i="11"/>
  <c r="C26" i="11"/>
  <c r="L25" i="11"/>
  <c r="D25" i="11"/>
  <c r="C25" i="11"/>
  <c r="L24" i="11"/>
  <c r="D24" i="11"/>
  <c r="C24" i="11" s="1"/>
  <c r="L23" i="11"/>
  <c r="D23" i="11"/>
  <c r="C23" i="11" s="1"/>
  <c r="L22" i="11"/>
  <c r="D22" i="11"/>
  <c r="C22" i="11"/>
  <c r="L21" i="11"/>
  <c r="D21" i="11"/>
  <c r="C21" i="11"/>
  <c r="L20" i="11"/>
  <c r="D20" i="11"/>
  <c r="C20" i="11" s="1"/>
  <c r="L19" i="11"/>
  <c r="D19" i="11"/>
  <c r="C19" i="11" s="1"/>
  <c r="L18" i="11"/>
  <c r="D18" i="11"/>
  <c r="C18" i="11"/>
  <c r="L17" i="11"/>
  <c r="D17" i="11"/>
  <c r="C17" i="11"/>
  <c r="L16" i="11"/>
  <c r="D16" i="11"/>
  <c r="C16" i="11" s="1"/>
  <c r="L15" i="11"/>
  <c r="D15" i="11"/>
  <c r="C15" i="11" s="1"/>
  <c r="L14" i="11"/>
  <c r="D14" i="11"/>
  <c r="C14" i="11"/>
  <c r="L13" i="11"/>
  <c r="D13" i="11"/>
  <c r="C13" i="11"/>
  <c r="L12" i="11"/>
  <c r="D12" i="11"/>
  <c r="C12" i="11" s="1"/>
  <c r="L11" i="11"/>
  <c r="D11" i="11"/>
  <c r="C11" i="11" s="1"/>
  <c r="L10" i="11"/>
  <c r="D10" i="11"/>
  <c r="C10" i="11"/>
  <c r="L9" i="11"/>
  <c r="D9" i="11"/>
  <c r="C9" i="11"/>
  <c r="L8" i="11"/>
  <c r="D8" i="11"/>
  <c r="C8" i="11" s="1"/>
  <c r="L7" i="11"/>
  <c r="D7" i="11"/>
  <c r="C7" i="11" s="1"/>
  <c r="L6" i="11"/>
  <c r="D6" i="11"/>
  <c r="D30" i="11" s="1"/>
  <c r="C6" i="11"/>
  <c r="C30" i="11" s="1"/>
  <c r="L5" i="11"/>
  <c r="L30" i="11" s="1"/>
  <c r="D5" i="11"/>
  <c r="C5" i="11"/>
  <c r="J15" i="10" l="1"/>
  <c r="I15" i="10"/>
  <c r="H15" i="10"/>
  <c r="G15" i="10"/>
  <c r="F15" i="10"/>
  <c r="E15" i="10"/>
  <c r="D15" i="10"/>
  <c r="C15" i="10"/>
  <c r="L14" i="10"/>
  <c r="J17" i="10" s="1"/>
  <c r="L13" i="10"/>
  <c r="L11" i="10"/>
  <c r="J11" i="10"/>
  <c r="I11" i="10"/>
  <c r="H11" i="10"/>
  <c r="G11" i="10"/>
  <c r="F11" i="10"/>
  <c r="E11" i="10"/>
  <c r="D11" i="10"/>
  <c r="C11" i="10"/>
  <c r="L10" i="10"/>
  <c r="L9" i="10"/>
  <c r="L7" i="10"/>
  <c r="J7" i="10"/>
  <c r="I7" i="10"/>
  <c r="H7" i="10"/>
  <c r="G7" i="10"/>
  <c r="F7" i="10"/>
  <c r="E7" i="10"/>
  <c r="D7" i="10"/>
  <c r="C7" i="10"/>
  <c r="L6" i="10"/>
  <c r="L5" i="10"/>
  <c r="C17" i="10" l="1"/>
  <c r="G17" i="10"/>
  <c r="K17" i="10"/>
  <c r="D17" i="10"/>
  <c r="H17" i="10"/>
  <c r="L15" i="10"/>
  <c r="E17" i="10"/>
  <c r="I17" i="10"/>
  <c r="F17" i="10"/>
  <c r="L17" i="10" l="1"/>
  <c r="O42" i="9" l="1"/>
  <c r="M42" i="9"/>
  <c r="N42" i="9" s="1"/>
  <c r="L42" i="9"/>
  <c r="K42" i="9"/>
  <c r="J42" i="9"/>
  <c r="I42" i="9"/>
  <c r="H42" i="9"/>
  <c r="G42" i="9"/>
  <c r="F42" i="9"/>
  <c r="E42" i="9"/>
  <c r="D42" i="9"/>
  <c r="C42" i="9"/>
  <c r="Q41" i="9"/>
  <c r="P41" i="9"/>
  <c r="N41" i="9"/>
  <c r="Q40" i="9"/>
  <c r="P40" i="9"/>
  <c r="N40" i="9"/>
  <c r="O38" i="9"/>
  <c r="M38" i="9"/>
  <c r="N38" i="9" s="1"/>
  <c r="L38" i="9"/>
  <c r="K38" i="9"/>
  <c r="J38" i="9"/>
  <c r="I38" i="9"/>
  <c r="H38" i="9"/>
  <c r="G38" i="9"/>
  <c r="F38" i="9"/>
  <c r="E38" i="9"/>
  <c r="D38" i="9"/>
  <c r="C38" i="9"/>
  <c r="Q37" i="9"/>
  <c r="Q36" i="9"/>
  <c r="P36" i="9"/>
  <c r="N36" i="9"/>
  <c r="Q35" i="9"/>
  <c r="P35" i="9"/>
  <c r="N35" i="9"/>
  <c r="Q34" i="9"/>
  <c r="P34" i="9"/>
  <c r="N34" i="9"/>
  <c r="Q33" i="9"/>
  <c r="P33" i="9"/>
  <c r="N33" i="9"/>
  <c r="Q32" i="9"/>
  <c r="P32" i="9"/>
  <c r="N32" i="9"/>
  <c r="Q31" i="9"/>
  <c r="P31" i="9"/>
  <c r="N31" i="9"/>
  <c r="Q30" i="9"/>
  <c r="P30" i="9"/>
  <c r="N30" i="9"/>
  <c r="Q29" i="9"/>
  <c r="P29" i="9"/>
  <c r="N29" i="9"/>
  <c r="Q28" i="9"/>
  <c r="P28" i="9"/>
  <c r="N28" i="9"/>
  <c r="O26" i="9"/>
  <c r="O44" i="9" s="1"/>
  <c r="M26" i="9"/>
  <c r="N26" i="9" s="1"/>
  <c r="L26" i="9"/>
  <c r="K26" i="9"/>
  <c r="K44" i="9" s="1"/>
  <c r="J26" i="9"/>
  <c r="J44" i="9" s="1"/>
  <c r="I26" i="9"/>
  <c r="H26" i="9"/>
  <c r="G26" i="9"/>
  <c r="G44" i="9" s="1"/>
  <c r="F26" i="9"/>
  <c r="E26" i="9"/>
  <c r="D26" i="9"/>
  <c r="C26" i="9"/>
  <c r="C44" i="9" s="1"/>
  <c r="Q25" i="9"/>
  <c r="P25" i="9"/>
  <c r="N25" i="9"/>
  <c r="Q24" i="9"/>
  <c r="P24" i="9"/>
  <c r="N24" i="9"/>
  <c r="Q23" i="9"/>
  <c r="P23" i="9"/>
  <c r="N23" i="9"/>
  <c r="Q22" i="9"/>
  <c r="P22" i="9"/>
  <c r="N22" i="9"/>
  <c r="Q21" i="9"/>
  <c r="P21" i="9"/>
  <c r="N21" i="9"/>
  <c r="Q20" i="9"/>
  <c r="P20" i="9"/>
  <c r="N20" i="9"/>
  <c r="Q19" i="9"/>
  <c r="P19" i="9"/>
  <c r="N19" i="9"/>
  <c r="Q18" i="9"/>
  <c r="P18" i="9"/>
  <c r="N18" i="9"/>
  <c r="Q17" i="9"/>
  <c r="P17" i="9"/>
  <c r="N17" i="9"/>
  <c r="Q16" i="9"/>
  <c r="P16" i="9"/>
  <c r="N16" i="9"/>
  <c r="Q15" i="9"/>
  <c r="P15" i="9"/>
  <c r="N15" i="9"/>
  <c r="Q14" i="9"/>
  <c r="P14" i="9"/>
  <c r="N14" i="9"/>
  <c r="Q13" i="9"/>
  <c r="P13" i="9"/>
  <c r="N13" i="9"/>
  <c r="Q12" i="9"/>
  <c r="P12" i="9"/>
  <c r="N12" i="9"/>
  <c r="Q11" i="9"/>
  <c r="P11" i="9"/>
  <c r="N11" i="9"/>
  <c r="Q10" i="9"/>
  <c r="P10" i="9"/>
  <c r="N10" i="9"/>
  <c r="Q9" i="9"/>
  <c r="P9" i="9"/>
  <c r="N9" i="9"/>
  <c r="Q8" i="9"/>
  <c r="P8" i="9"/>
  <c r="N8" i="9"/>
  <c r="Q7" i="9"/>
  <c r="P7" i="9"/>
  <c r="N7" i="9"/>
  <c r="Q6" i="9"/>
  <c r="P6" i="9"/>
  <c r="N6" i="9"/>
  <c r="Q26" i="9" l="1"/>
  <c r="D44" i="9"/>
  <c r="H44" i="9"/>
  <c r="Q38" i="9"/>
  <c r="P42" i="9"/>
  <c r="E44" i="9"/>
  <c r="I44" i="9"/>
  <c r="P44" i="9"/>
  <c r="F44" i="9"/>
  <c r="Q42" i="9"/>
  <c r="L44" i="9"/>
  <c r="Q44" i="9" s="1"/>
  <c r="M44" i="9"/>
  <c r="N44" i="9" s="1"/>
  <c r="P38" i="9"/>
  <c r="P26" i="9"/>
  <c r="I15" i="7" l="1"/>
  <c r="H15" i="7"/>
  <c r="L15" i="7" s="1"/>
  <c r="G15" i="7"/>
  <c r="E15" i="7"/>
  <c r="D15" i="7"/>
  <c r="C15" i="7"/>
  <c r="M14" i="7"/>
  <c r="L14" i="7"/>
  <c r="K14" i="7"/>
  <c r="J14" i="7"/>
  <c r="F14" i="7"/>
  <c r="M13" i="7"/>
  <c r="L13" i="7"/>
  <c r="K13" i="7"/>
  <c r="J13" i="7"/>
  <c r="F13" i="7"/>
  <c r="M12" i="7"/>
  <c r="L12" i="7"/>
  <c r="K12" i="7"/>
  <c r="J12" i="7"/>
  <c r="F12" i="7"/>
  <c r="M11" i="7"/>
  <c r="L11" i="7"/>
  <c r="K11" i="7"/>
  <c r="J11" i="7"/>
  <c r="F11" i="7"/>
  <c r="M10" i="7"/>
  <c r="L10" i="7"/>
  <c r="K10" i="7"/>
  <c r="J10" i="7"/>
  <c r="F10" i="7"/>
  <c r="L9" i="7"/>
  <c r="K9" i="7"/>
  <c r="J9" i="7"/>
  <c r="F9" i="7"/>
  <c r="L8" i="7"/>
  <c r="K8" i="7"/>
  <c r="J8" i="7"/>
  <c r="F8" i="7"/>
  <c r="M7" i="7"/>
  <c r="L7" i="7"/>
  <c r="K7" i="7"/>
  <c r="J7" i="7"/>
  <c r="F7" i="7"/>
  <c r="N11" i="7" l="1"/>
  <c r="J15" i="7"/>
  <c r="N8" i="7"/>
  <c r="N14" i="7"/>
  <c r="N12" i="7"/>
  <c r="N7" i="7"/>
  <c r="N13" i="7"/>
  <c r="F15" i="7"/>
  <c r="N15" i="7" s="1"/>
  <c r="N9" i="7"/>
  <c r="N10" i="7"/>
  <c r="K15" i="7"/>
  <c r="M15" i="7"/>
</calcChain>
</file>

<file path=xl/sharedStrings.xml><?xml version="1.0" encoding="utf-8"?>
<sst xmlns="http://schemas.openxmlformats.org/spreadsheetml/2006/main" count="2445" uniqueCount="1381">
  <si>
    <t>spolu</t>
  </si>
  <si>
    <t>SPOLU</t>
  </si>
  <si>
    <t>Bratislavský</t>
  </si>
  <si>
    <t>Trnavský</t>
  </si>
  <si>
    <t>Trenčiansky</t>
  </si>
  <si>
    <t>Nitriansky</t>
  </si>
  <si>
    <t>Žilinský</t>
  </si>
  <si>
    <t>Prešovský</t>
  </si>
  <si>
    <t>Košický</t>
  </si>
  <si>
    <t>POKRAČUJÚCI V ŠTÚDIU NA VYSOKÝCH ŠKOLÁCH SR</t>
  </si>
  <si>
    <t>kraj SŠ</t>
  </si>
  <si>
    <t>počet</t>
  </si>
  <si>
    <t xml:space="preserve">  z maturantov z gymnázií                          a stredných športových škôl</t>
  </si>
  <si>
    <t>z maturantov                                                    na stredných odborných školách a školách umeleckého priemyslu</t>
  </si>
  <si>
    <t>z maturantov konzervatórií</t>
  </si>
  <si>
    <t>na gymnáziách a stredných športových školách</t>
  </si>
  <si>
    <t>na stredných odborných školách a školách umeleckého priemyslu</t>
  </si>
  <si>
    <t>na konzervatóriách</t>
  </si>
  <si>
    <t>Banskobystrický</t>
  </si>
  <si>
    <t>MATURANTI STREDNÝCH ŠKÔL V JEDNOTLIVÝCH KRAJOCH SR V ROKU 2024</t>
  </si>
  <si>
    <t>percento maturantov v roku 2024 v SR, ktorí priamo pokračujú v štúdiu na VŠ SR</t>
  </si>
  <si>
    <t xml:space="preserve">maturantov v roku 2024 v SR </t>
  </si>
  <si>
    <t>zapísaných na VŠ SR                                                               z radov maturantov v roku 2024 v SR</t>
  </si>
  <si>
    <t>zo všetkých maturantov                                     v roku 2024 stredných škôl v SR spolu</t>
  </si>
  <si>
    <t>PREHĽAD O PRIJÍMACOM KONANÍ PODľA JAZYKA POSKYTOVANIA VYSOKOŠKOLSKÉHO ŠTUDIJNÉHO PROGRAMU</t>
  </si>
  <si>
    <t>JAZYK poskytovania študijného programu</t>
  </si>
  <si>
    <t>Prihlášky</t>
  </si>
  <si>
    <t>Prijatia</t>
  </si>
  <si>
    <t>Zápis</t>
  </si>
  <si>
    <t>celkový počet</t>
  </si>
  <si>
    <t xml:space="preserve"> %  z prihlášok spolu</t>
  </si>
  <si>
    <t>cudzinci</t>
  </si>
  <si>
    <t xml:space="preserve"> %  z prijatí spolu</t>
  </si>
  <si>
    <t xml:space="preserve"> %  zo zápisov spolu</t>
  </si>
  <si>
    <t xml:space="preserve"> %  z celkového počtu </t>
  </si>
  <si>
    <t>slovenský</t>
  </si>
  <si>
    <t>slovenský, anglický</t>
  </si>
  <si>
    <t>anglický</t>
  </si>
  <si>
    <t>anglický, slovenský</t>
  </si>
  <si>
    <t>slovenský, maďarský</t>
  </si>
  <si>
    <t>slovenský, český</t>
  </si>
  <si>
    <t>slovenský, anglický, nemecký</t>
  </si>
  <si>
    <t>český</t>
  </si>
  <si>
    <t>ukrajinský, slovenský, anglický</t>
  </si>
  <si>
    <t>slovenský, anglický, ruský</t>
  </si>
  <si>
    <t>slovenský, anglický, maďarský</t>
  </si>
  <si>
    <t>slovenský, japonský, čínsky, kórejský</t>
  </si>
  <si>
    <t>slovenský, anglický, taliansky</t>
  </si>
  <si>
    <t>slovenský, anglický, španielsky</t>
  </si>
  <si>
    <t>poľský, slovenský</t>
  </si>
  <si>
    <t>slovenský, ruský</t>
  </si>
  <si>
    <t>slovenský, anglický, maďarský, nemecký</t>
  </si>
  <si>
    <t>slovenský, nemecký</t>
  </si>
  <si>
    <t>nemecký, slovenský, anglický</t>
  </si>
  <si>
    <t>slovenský, anglický, francúzsky</t>
  </si>
  <si>
    <t>ukrajinský, slovenský</t>
  </si>
  <si>
    <t>slovenský, taliansky</t>
  </si>
  <si>
    <t>slovenský, francúzsky, španielsky, taliansky</t>
  </si>
  <si>
    <t>rómsky, slovenský, český</t>
  </si>
  <si>
    <t>francúzsky, slovenský, anglický</t>
  </si>
  <si>
    <t>slovenský, ruský, ukrajinský</t>
  </si>
  <si>
    <t>maďarský</t>
  </si>
  <si>
    <t>slovenský, španielsky</t>
  </si>
  <si>
    <t>slovenský, anglický, holandský</t>
  </si>
  <si>
    <t>nemecký, slovenský</t>
  </si>
  <si>
    <t>slovenský, holandský, nemecký, švédsky</t>
  </si>
  <si>
    <t>slovenský, bulharský, chorvátsky, poľský</t>
  </si>
  <si>
    <t>slovenský, španielsky, taliansky</t>
  </si>
  <si>
    <t>slovenský, francúzsky, portugalský</t>
  </si>
  <si>
    <t>slovenský, francúzsky</t>
  </si>
  <si>
    <t>slovenský, nemecký, taliansky</t>
  </si>
  <si>
    <t>slovenský, francúzsky, taliansky</t>
  </si>
  <si>
    <t>ukrajinský, slovenský, ruský</t>
  </si>
  <si>
    <t>slovenský, portugalský, španielsky</t>
  </si>
  <si>
    <t>anglický, nemecký</t>
  </si>
  <si>
    <t>slovenský, maďarský, nemecký</t>
  </si>
  <si>
    <t>slovenský, francúzsky, holandský</t>
  </si>
  <si>
    <t>slovenský, anglický, bulharský</t>
  </si>
  <si>
    <t>slovenský, nemecký, ruský</t>
  </si>
  <si>
    <t>rusínsky, slovenský</t>
  </si>
  <si>
    <t>ukrajinský, nemecký, slovenský</t>
  </si>
  <si>
    <t>maďarský, slovenský</t>
  </si>
  <si>
    <t>francúzsky, slovenský, ruský</t>
  </si>
  <si>
    <t>slovenský, francúzsky, rumunský</t>
  </si>
  <si>
    <t>slovenský, francúzsky, nemecký</t>
  </si>
  <si>
    <t>slovenský, bulharský, taliansky</t>
  </si>
  <si>
    <t>slovenský, holandský, nemecký</t>
  </si>
  <si>
    <t>francúzsky, slovenský</t>
  </si>
  <si>
    <t>maďarský, slovenský, anglický</t>
  </si>
  <si>
    <t>slovenský, holandský, španielsky</t>
  </si>
  <si>
    <t>slovenský, portugalský, rumunský</t>
  </si>
  <si>
    <t>nemecký, maďarský, slovenský</t>
  </si>
  <si>
    <t>slovenský, maďarský, španielsky</t>
  </si>
  <si>
    <t>slovenský, nemecký, španielsky</t>
  </si>
  <si>
    <t>ukrajinský, francúzsky, slovenský</t>
  </si>
  <si>
    <t>Poznámka: Údaje sú vrátane uchádzačov cudzej štátnej príslušnosti a sú zotriedené zostupne podľa celkového počtu prihlášok za jazyk poskytovania študijného programu, prípadne v ďalších úrovniach podľa celkového počtu prijatí a zápisov.</t>
  </si>
  <si>
    <t>POČET PRIHLÁŠOK NA VYSOKÉ ŠKOLY SR PODĽA KRAJOV TRVALÉHO BYDLISKA UCHÁDZAČOV                                                                                                                                                                                                                          A OD CUDZÍCH ŠTÁTNYCH PRÍSLUŠNÍKOV</t>
  </si>
  <si>
    <t>vysoká škola</t>
  </si>
  <si>
    <t>slovenskí štátni príslušníci</t>
  </si>
  <si>
    <t>cudzí štátni príslušníci</t>
  </si>
  <si>
    <t>cudzí štátni príslušníci z ČR</t>
  </si>
  <si>
    <t>% ČR</t>
  </si>
  <si>
    <t>% prihlášok od cudzincov</t>
  </si>
  <si>
    <t>Bansko- bystrický</t>
  </si>
  <si>
    <t>mimo SR</t>
  </si>
  <si>
    <t xml:space="preserve"> z ČR</t>
  </si>
  <si>
    <t>% z ČR</t>
  </si>
  <si>
    <t xml:space="preserve"> z UA</t>
  </si>
  <si>
    <t>% z UA</t>
  </si>
  <si>
    <t>UK v Bratislave</t>
  </si>
  <si>
    <t>STU v Bratislave</t>
  </si>
  <si>
    <t>EU v Bratislave</t>
  </si>
  <si>
    <t>SPU v Nitre</t>
  </si>
  <si>
    <t>TU vo Zvolene</t>
  </si>
  <si>
    <t>VŠVU v Bratislave</t>
  </si>
  <si>
    <t>VŠMU v Bratislave</t>
  </si>
  <si>
    <t>UVL v Košiciach</t>
  </si>
  <si>
    <t>TU v Košiciach</t>
  </si>
  <si>
    <t>ŽU v Žiline</t>
  </si>
  <si>
    <t>UPJŠ v Košiciach</t>
  </si>
  <si>
    <t>TTU v Trnave</t>
  </si>
  <si>
    <t>UMB v Banskej Bystrici</t>
  </si>
  <si>
    <t>UKF v Nitre</t>
  </si>
  <si>
    <t>PU v Prešove</t>
  </si>
  <si>
    <t>AU v Banskej Bystrici</t>
  </si>
  <si>
    <t>TnUAD v Trenčíne</t>
  </si>
  <si>
    <t>UCM v Trnave</t>
  </si>
  <si>
    <t>KU v Ružomberku</t>
  </si>
  <si>
    <t>UJS</t>
  </si>
  <si>
    <t>verejné VŠ spolu</t>
  </si>
  <si>
    <t>VŠM</t>
  </si>
  <si>
    <t>VŠZaSP v Bratislave</t>
  </si>
  <si>
    <t>VŠEM v Bratislave</t>
  </si>
  <si>
    <t>PEVŠ</t>
  </si>
  <si>
    <t>VŠ Danubius</t>
  </si>
  <si>
    <t>ISM v Prešove</t>
  </si>
  <si>
    <t>VŠDTI</t>
  </si>
  <si>
    <t>BISLA</t>
  </si>
  <si>
    <t>VŠBM v Košiciach</t>
  </si>
  <si>
    <t>HUAJA Banská Štiavnica</t>
  </si>
  <si>
    <t>súkromné VŠ spolu</t>
  </si>
  <si>
    <t>APZ v Bratislave</t>
  </si>
  <si>
    <t>SZU v Bratislave</t>
  </si>
  <si>
    <t>štátne VŠ spolu</t>
  </si>
  <si>
    <t>VŠ spolu</t>
  </si>
  <si>
    <t>UCHÁDZAČI V PRIJÍMACOM KONANÍ NA VYSOKÉ ŠKOLY SR Z  REGIONÁLNEHO HĽADISKA</t>
  </si>
  <si>
    <t>KRAJ trvalého bydliska uchádzača</t>
  </si>
  <si>
    <t>BRATISLAVSKÝ</t>
  </si>
  <si>
    <t>TRNAVSKÝ</t>
  </si>
  <si>
    <t>TRENČIANSKY</t>
  </si>
  <si>
    <t>NITRIANSKY</t>
  </si>
  <si>
    <t>ŽILINSKÝ</t>
  </si>
  <si>
    <t>BANSKOBYSTRICKÝ</t>
  </si>
  <si>
    <t>PREŠOVSKÝ</t>
  </si>
  <si>
    <t>KOŠICKÝ</t>
  </si>
  <si>
    <t>prihlášky</t>
  </si>
  <si>
    <t>prihlásení (osoby)</t>
  </si>
  <si>
    <t>prihlásení / 100 tis. obyvateľov kraja</t>
  </si>
  <si>
    <t>kladne vybavené prihlášky</t>
  </si>
  <si>
    <t>prijatí (osoby)</t>
  </si>
  <si>
    <t>prijatí / 100 tis. obyvateľov kraja</t>
  </si>
  <si>
    <t>prihlášky - zápis</t>
  </si>
  <si>
    <t>zapísaní (osoby)</t>
  </si>
  <si>
    <t>zapísaní / 100 tis. obyvateľov kraja</t>
  </si>
  <si>
    <t>podiel zapísaných osôb                                        na celkovom počte zapísaných osôb v %</t>
  </si>
  <si>
    <r>
      <t>Poznámka : Zdrojom počtu obyvateľov za jednotlivé kraje  bola Demografia a sociálna štatistika k 31.12.</t>
    </r>
    <r>
      <rPr>
        <b/>
        <i/>
        <sz val="8"/>
        <rFont val="Times New Roman CE"/>
        <charset val="238"/>
      </rPr>
      <t xml:space="preserve">2024 </t>
    </r>
    <r>
      <rPr>
        <i/>
        <sz val="8"/>
        <rFont val="Times New Roman CE"/>
        <charset val="238"/>
      </rPr>
      <t>(http://datacube.statistics.sk)</t>
    </r>
  </si>
  <si>
    <t>VYHODNOTENIE PRIHLÁŠOK OD UCHÁDZAČOV SO ŠTÁTNYM OBČIANSTVOM KRAJÍN EURÓPSKEJ ÚNIE</t>
  </si>
  <si>
    <t>krajiny EÚ</t>
  </si>
  <si>
    <t>neprijatie</t>
  </si>
  <si>
    <t>prijatie</t>
  </si>
  <si>
    <t>zápis</t>
  </si>
  <si>
    <t xml:space="preserve">celkom                                                       </t>
  </si>
  <si>
    <t>z kapacitných dôvodov</t>
  </si>
  <si>
    <t>pre neprospech                                                 v prijímacích skúškach</t>
  </si>
  <si>
    <t>pre nesplnenie ďalších podmienok školy</t>
  </si>
  <si>
    <t>pre nesplnenie podmienok predchádzajúceho podmienečného prijatia</t>
  </si>
  <si>
    <t>pre neabsolvovanie                                             prijímacích skúšok</t>
  </si>
  <si>
    <t>z dôvodu neotvorenia                              študijného programu</t>
  </si>
  <si>
    <t>pre nezaplatenie poplatku</t>
  </si>
  <si>
    <t>celkom</t>
  </si>
  <si>
    <t>bez prijímacej skúšky</t>
  </si>
  <si>
    <t>na základe                                        prijímacej skúšky</t>
  </si>
  <si>
    <t>v odvolaní</t>
  </si>
  <si>
    <t>na uvoľnené miesto</t>
  </si>
  <si>
    <t>Belgicko</t>
  </si>
  <si>
    <t>Bulharsko</t>
  </si>
  <si>
    <t>Cyprus</t>
  </si>
  <si>
    <t>Česko</t>
  </si>
  <si>
    <t>Dánsko</t>
  </si>
  <si>
    <t>Fínsko</t>
  </si>
  <si>
    <t>Francúzsko</t>
  </si>
  <si>
    <t>Grécko</t>
  </si>
  <si>
    <t>Holandsko</t>
  </si>
  <si>
    <t>Chorvátsko</t>
  </si>
  <si>
    <t>Írsko</t>
  </si>
  <si>
    <t>Litva</t>
  </si>
  <si>
    <t>Lotyšsko</t>
  </si>
  <si>
    <t>Luxembursko</t>
  </si>
  <si>
    <t>Maďarsko</t>
  </si>
  <si>
    <t>Malta</t>
  </si>
  <si>
    <t>Nemecko</t>
  </si>
  <si>
    <t>Poľsko</t>
  </si>
  <si>
    <t>Portugalsko</t>
  </si>
  <si>
    <t>Rakúsko</t>
  </si>
  <si>
    <t>Rumunsko</t>
  </si>
  <si>
    <t>Slovinsko</t>
  </si>
  <si>
    <t>Španielsko</t>
  </si>
  <si>
    <t>Švédsko</t>
  </si>
  <si>
    <t>Taliansko</t>
  </si>
  <si>
    <t>Poznámka: Uchádzači z Estónska sa PK na VŠ SR 2024 nezúčastnili.</t>
  </si>
  <si>
    <t>CUDZÍ ŠTÁTNI PRÍSLUŠNÍCI V PRIJÍMACOM KONANÍ NA VYSOKÉ ŠKOLY SR</t>
  </si>
  <si>
    <t>štátne občianstvo</t>
  </si>
  <si>
    <t>Počet</t>
  </si>
  <si>
    <t>prihlášok</t>
  </si>
  <si>
    <t>prijatí</t>
  </si>
  <si>
    <t>zápisov</t>
  </si>
  <si>
    <t>Ukrajina</t>
  </si>
  <si>
    <t>Egypt</t>
  </si>
  <si>
    <t>Kazachstan</t>
  </si>
  <si>
    <t>Turecko</t>
  </si>
  <si>
    <t>Rusko</t>
  </si>
  <si>
    <t>Palestína</t>
  </si>
  <si>
    <t>Bielorusko</t>
  </si>
  <si>
    <t>Keňa</t>
  </si>
  <si>
    <t>Kamerun</t>
  </si>
  <si>
    <t>India</t>
  </si>
  <si>
    <t>Kanada</t>
  </si>
  <si>
    <t>Nórsko</t>
  </si>
  <si>
    <t>Vietnam</t>
  </si>
  <si>
    <t>Azerbajdžan</t>
  </si>
  <si>
    <t>Srbsko</t>
  </si>
  <si>
    <t>Ghana</t>
  </si>
  <si>
    <t>Irak</t>
  </si>
  <si>
    <t>Nigéria</t>
  </si>
  <si>
    <t>Izrael</t>
  </si>
  <si>
    <t>Nepál</t>
  </si>
  <si>
    <t>Gruzínsko</t>
  </si>
  <si>
    <t>Irán</t>
  </si>
  <si>
    <t>Bosna a Hercegovina</t>
  </si>
  <si>
    <t>Moldavsko</t>
  </si>
  <si>
    <t>Etiópia</t>
  </si>
  <si>
    <t>Kirgizsko</t>
  </si>
  <si>
    <t>Spojené kráľovstvo</t>
  </si>
  <si>
    <t>Čína</t>
  </si>
  <si>
    <t>Island</t>
  </si>
  <si>
    <t>Mexiko</t>
  </si>
  <si>
    <t>Pakistan</t>
  </si>
  <si>
    <t>Sýria</t>
  </si>
  <si>
    <t>Kolumbia</t>
  </si>
  <si>
    <t>Afganistan</t>
  </si>
  <si>
    <t>Peru</t>
  </si>
  <si>
    <t>Japonsko</t>
  </si>
  <si>
    <t>Filipíny</t>
  </si>
  <si>
    <t>Uzbekistan</t>
  </si>
  <si>
    <t>Švajčiarsko</t>
  </si>
  <si>
    <t>Spojené štáty, USA</t>
  </si>
  <si>
    <t>Jordánsko</t>
  </si>
  <si>
    <t>Bangladéš</t>
  </si>
  <si>
    <t>Jemen</t>
  </si>
  <si>
    <t>Libanon</t>
  </si>
  <si>
    <t>Arménsko</t>
  </si>
  <si>
    <t>Gambia</t>
  </si>
  <si>
    <t>Líbya</t>
  </si>
  <si>
    <t>Sudán</t>
  </si>
  <si>
    <t>Niger</t>
  </si>
  <si>
    <t>Seychely</t>
  </si>
  <si>
    <t>Brazília</t>
  </si>
  <si>
    <t>Kórejská republika</t>
  </si>
  <si>
    <t>Dominika</t>
  </si>
  <si>
    <t>Tadžikistan</t>
  </si>
  <si>
    <t>Rwanda</t>
  </si>
  <si>
    <t>Alžírsko</t>
  </si>
  <si>
    <t>Spojené arabské emiráty</t>
  </si>
  <si>
    <t>Macedónsko</t>
  </si>
  <si>
    <t>Konžská demokratická republika</t>
  </si>
  <si>
    <t>Burundi</t>
  </si>
  <si>
    <t>Srí Lanka</t>
  </si>
  <si>
    <t>Albánsko</t>
  </si>
  <si>
    <t>Eritrea</t>
  </si>
  <si>
    <t>Jamajka</t>
  </si>
  <si>
    <t>nešpecifikované/neurčené</t>
  </si>
  <si>
    <t>Namíbia</t>
  </si>
  <si>
    <t>Malajzia</t>
  </si>
  <si>
    <t>Vanuatu</t>
  </si>
  <si>
    <t>Thajsko</t>
  </si>
  <si>
    <t>Venezuela</t>
  </si>
  <si>
    <t>Maroko</t>
  </si>
  <si>
    <t>Benin</t>
  </si>
  <si>
    <t>Zimbabwe</t>
  </si>
  <si>
    <t>Nikaragua</t>
  </si>
  <si>
    <t>Uganda</t>
  </si>
  <si>
    <t>Zambia</t>
  </si>
  <si>
    <t>Stredoafrická republika</t>
  </si>
  <si>
    <t>Tunisko</t>
  </si>
  <si>
    <t>Taiwan</t>
  </si>
  <si>
    <t>Mongolsko</t>
  </si>
  <si>
    <t>Honduras</t>
  </si>
  <si>
    <t>Čad</t>
  </si>
  <si>
    <t>Čierna Hora</t>
  </si>
  <si>
    <t>Mali</t>
  </si>
  <si>
    <t>Madagaskar</t>
  </si>
  <si>
    <t>Svätý Krištof a Nevis</t>
  </si>
  <si>
    <t>Senegal</t>
  </si>
  <si>
    <t>Čile</t>
  </si>
  <si>
    <t>Južná Afrika</t>
  </si>
  <si>
    <t>Kuba</t>
  </si>
  <si>
    <t>Turks a Caicos</t>
  </si>
  <si>
    <t>Saudská Arábia</t>
  </si>
  <si>
    <t>Tanzánia</t>
  </si>
  <si>
    <t>Južný Sudán</t>
  </si>
  <si>
    <t>Argentína</t>
  </si>
  <si>
    <t>Austrália</t>
  </si>
  <si>
    <t>% z celkového počtu</t>
  </si>
  <si>
    <t>študijný odbor</t>
  </si>
  <si>
    <t xml:space="preserve">  muži</t>
  </si>
  <si>
    <t xml:space="preserve">  ženy</t>
  </si>
  <si>
    <t>muži</t>
  </si>
  <si>
    <t>ženy</t>
  </si>
  <si>
    <t>prírodné vedy</t>
  </si>
  <si>
    <t>technické vedy a náuky</t>
  </si>
  <si>
    <t>poľnohospodársko-lesnícke a veterinárske vedy a náuky</t>
  </si>
  <si>
    <t>zdravotníctvo</t>
  </si>
  <si>
    <t>spoločenské vedy, náuky a služby</t>
  </si>
  <si>
    <t>vedy a náuky o kultúre a umení</t>
  </si>
  <si>
    <t>vojenské a bezpečnostné vedy a náuky</t>
  </si>
  <si>
    <t>všetky odbory spolu</t>
  </si>
  <si>
    <t>ÚSPEŠNOSŤ MUŽOV A ŽIEN V PRIJÍMACOM KONANÍ NA VŠ SR PODĽA SKUPÍN ŠTUDIJNÝCH ODBOROV</t>
  </si>
  <si>
    <t>skupina študijných odborov</t>
  </si>
  <si>
    <t>MUŽI</t>
  </si>
  <si>
    <t>ŽENY</t>
  </si>
  <si>
    <t>úspešnosť</t>
  </si>
  <si>
    <t>v %</t>
  </si>
  <si>
    <t>% z prijatí</t>
  </si>
  <si>
    <t>poľnohospodársko - lesnícke      a veterinárske vedy a náuky</t>
  </si>
  <si>
    <t>spoločenské vedy, náuky            a služby</t>
  </si>
  <si>
    <t>vedy a náuky o kultúre                 a umení</t>
  </si>
  <si>
    <t>vojenské a bezpečnostné vedy                   a náuky</t>
  </si>
  <si>
    <r>
      <t xml:space="preserve">spolu - </t>
    </r>
    <r>
      <rPr>
        <sz val="10"/>
        <rFont val="Times New Roman CE"/>
        <charset val="238"/>
      </rPr>
      <t>prerátané na osoby</t>
    </r>
  </si>
  <si>
    <t>viacnásobnosť</t>
  </si>
  <si>
    <t>prihlásení</t>
  </si>
  <si>
    <t>prijaté osoby</t>
  </si>
  <si>
    <t>zápisy</t>
  </si>
  <si>
    <t>zapísané osoby</t>
  </si>
  <si>
    <t>vek</t>
  </si>
  <si>
    <t>denná forma štúdia</t>
  </si>
  <si>
    <t>externá forma štúdia</t>
  </si>
  <si>
    <t>obe formy štúdia spolu</t>
  </si>
  <si>
    <t>22-25</t>
  </si>
  <si>
    <t>26-30</t>
  </si>
  <si>
    <t>31-40</t>
  </si>
  <si>
    <t>41-50</t>
  </si>
  <si>
    <t>iný</t>
  </si>
  <si>
    <t>PRIJÍMACIE KONANIE NA VYSOKÉ ŠKOLY SR PODĽA VEKOVEJ ŠTRUKTÚRY UCHÁDZAČOV</t>
  </si>
  <si>
    <t>vek uchádzačov v rokoch</t>
  </si>
  <si>
    <t>denná a externá forma štúdia spolu</t>
  </si>
  <si>
    <t>prihlášky│ prihlásení</t>
  </si>
  <si>
    <t>%  z celkového počtu prihlášok │ prihlásených</t>
  </si>
  <si>
    <t>prijatia │ prijatí</t>
  </si>
  <si>
    <t>%  z celkového počtu         prijatí │ prijatých</t>
  </si>
  <si>
    <t>zápis │ zapísaní</t>
  </si>
  <si>
    <t>%  z celkového počtu   zápisov │ zapísaných</t>
  </si>
  <si>
    <t>prihlášky │ prihlásení</t>
  </si>
  <si>
    <t>% z celkového počtu         prijatí │ prijatých</t>
  </si>
  <si>
    <t xml:space="preserve"> prijatí uchádzači (osoby prijaté aspoň na jeden študijný program)</t>
  </si>
  <si>
    <t xml:space="preserve"> zvyšok uchádzačov (neprijatí na žiaden študijný program) </t>
  </si>
  <si>
    <t>prihlásené osoby</t>
  </si>
  <si>
    <t>2024</t>
  </si>
  <si>
    <t>2023</t>
  </si>
  <si>
    <t>2022</t>
  </si>
  <si>
    <t>2021</t>
  </si>
  <si>
    <t>2020</t>
  </si>
  <si>
    <t>2019</t>
  </si>
  <si>
    <t>2018</t>
  </si>
  <si>
    <t>2017</t>
  </si>
  <si>
    <t>2016</t>
  </si>
  <si>
    <t>2015</t>
  </si>
  <si>
    <t>2014</t>
  </si>
  <si>
    <t>1975-2013</t>
  </si>
  <si>
    <t>úspešné</t>
  </si>
  <si>
    <t>neúspešné</t>
  </si>
  <si>
    <t/>
  </si>
  <si>
    <t>PRIHLÁŠKY</t>
  </si>
  <si>
    <t>UCHÁDZAČI MATURUJÚCI V ROKU 2024  V POROVNANÍ S UCHÁDZAČMI MATURUJÚCIMI V PREDCHÁDZAJÚCICH ROKOCH</t>
  </si>
  <si>
    <t xml:space="preserve">PRIHLÁŠKY  a  PRIHLÁSENÉ OSOBY  </t>
  </si>
  <si>
    <t>rok maturity</t>
  </si>
  <si>
    <t>osoby</t>
  </si>
  <si>
    <t>ostatné</t>
  </si>
  <si>
    <t>podiel maturujúcich          v roku 2024</t>
  </si>
  <si>
    <t>KLADNE VYBAVENÉ PRIHLÁŠKY  a  PRIJATÉ OSOBY</t>
  </si>
  <si>
    <t>ZÁPIS  a  ZAPÍSANÉ OSOBY</t>
  </si>
  <si>
    <t>VÝSLEDKY ABSOLVENTOV STREDNÝCH ŠKÔL SR V ROKU 2024</t>
  </si>
  <si>
    <t>druh, typ strednej školy</t>
  </si>
  <si>
    <t xml:space="preserve"> z kapacitných dôvodov</t>
  </si>
  <si>
    <t xml:space="preserve"> bez  PS</t>
  </si>
  <si>
    <t>Gymnázium</t>
  </si>
  <si>
    <t>Gymnázium pre žiakov s telesným postihnutím</t>
  </si>
  <si>
    <t>Gymnázium pre žiakov s nadaním</t>
  </si>
  <si>
    <t>GYMNÁZIA</t>
  </si>
  <si>
    <t>osôb</t>
  </si>
  <si>
    <t>Stredná odborná škola</t>
  </si>
  <si>
    <t>Stredná priemyselná škola</t>
  </si>
  <si>
    <t>Obchodná akadémia</t>
  </si>
  <si>
    <t>Hotelová akadémia</t>
  </si>
  <si>
    <t>Stredná zdravotnícka škola</t>
  </si>
  <si>
    <t>SOŠ pre žiakov s telesným postihnutím</t>
  </si>
  <si>
    <t xml:space="preserve">SOŠ pre žiakov so zrakovým postihnutím internátna </t>
  </si>
  <si>
    <t>STREDNÉ ODBORNÉ ŠKOLY</t>
  </si>
  <si>
    <t>Hudobné a dramatické konzervatórium</t>
  </si>
  <si>
    <t>Tanečné konzervatórium</t>
  </si>
  <si>
    <t>KONZERVATÓRIA</t>
  </si>
  <si>
    <t>STREDNÉ ŠPORTOVÉ ŠKOLY</t>
  </si>
  <si>
    <t>ŠKOLY UMELECKÉHO PRIEMYSLU</t>
  </si>
  <si>
    <t>Poznámka: V údajoch sú zarátaní uchádzači so štátnym občianstvom SR alebo aj s iným, ktorí v roku 2024 maturovali (prvýkrát) na stredných školách SR</t>
  </si>
  <si>
    <t xml:space="preserve">VÝSLEDKY MATURANTOV 2024 STREDNÝCH ŠKÔL SR  V PRIJÍMACOM KONANÍ NA VYSOKÉ ŠKOLY SR </t>
  </si>
  <si>
    <t>V ČLENENÍ PODĽA DRUHU ABSOLVOVANEJ STREDNEJ ŠKOLY</t>
  </si>
  <si>
    <t>druh strednej školy</t>
  </si>
  <si>
    <t>maturanti 2024</t>
  </si>
  <si>
    <t>zapísaní</t>
  </si>
  <si>
    <t xml:space="preserve">% </t>
  </si>
  <si>
    <t>%</t>
  </si>
  <si>
    <t>z maturantov</t>
  </si>
  <si>
    <t xml:space="preserve"> osôb</t>
  </si>
  <si>
    <t>z prihlásených</t>
  </si>
  <si>
    <t>GYMNÁZIA                                                  + STREDNÉ ŠPORTOVÉ ŠKOLY</t>
  </si>
  <si>
    <t>STREDNÉ ODBORNÉ ŠKOLY                          + ŠKOLY UMELECKÉHO PRIEMYSLU</t>
  </si>
  <si>
    <t xml:space="preserve">SPOLU </t>
  </si>
  <si>
    <t>UCHÁDZAČI V PRIJÍMACOM KONANÍ NA VYSOKÉ ŠKOLY SR PODĽA DRUHU ABSOLVOVANEJ STREDNEJ ŠKOLY</t>
  </si>
  <si>
    <t>GYMNÁZIUM</t>
  </si>
  <si>
    <t>denná forma</t>
  </si>
  <si>
    <t>externá forma</t>
  </si>
  <si>
    <t>STREDNÁ ODBORNÁ ŠKOLA</t>
  </si>
  <si>
    <t>KONZERVATÓRIUM</t>
  </si>
  <si>
    <t>STREDNÁ ŠPORTOVÁ ŠKOLA</t>
  </si>
  <si>
    <t>ŠKOLA UMELECKÉHO PRIEMYSLU</t>
  </si>
  <si>
    <t xml:space="preserve">ZAHRANIČNÁ STREDNÁ ŠKOLA </t>
  </si>
  <si>
    <t>Poznámka:   Ide o druh tej strednej školy, kde uchádzači dosiahli prvýkrát úplné stredné vzdelanie</t>
  </si>
  <si>
    <t xml:space="preserve">                    Do stredných odborných škôl spadajú aj niekdajšie stredné odborné učilištia a združené stredné školy</t>
  </si>
  <si>
    <t xml:space="preserve">                    Stredné športové školy sa vyčlenili ako druh školy z gymnázií od 1. 1. 2019</t>
  </si>
  <si>
    <t xml:space="preserve">                    Školy umeleckého priemyslu sa vyčlenili ako druh školy zo stredných odborných škôl od 1. 9. 2019</t>
  </si>
  <si>
    <t>PODIEL PRIJATÍ BEZ PRIJÍMACEJ SKÚŠKY A ICH PARTICIPÁCIA NA ZÁPISE V PRIJÍMACOM KONANÍ NA VŠ SR                                                                                                                 podľa formy štúdia a aj v členení podľa skupín študijných odborov</t>
  </si>
  <si>
    <t>na dennú formu štúdia</t>
  </si>
  <si>
    <t>na externú formu štúdia</t>
  </si>
  <si>
    <t>na dennú a externú formu štúdia</t>
  </si>
  <si>
    <t>zápis z daného počtu prijatí       v %</t>
  </si>
  <si>
    <t xml:space="preserve">prijatie </t>
  </si>
  <si>
    <t xml:space="preserve"> % z celkového počtu</t>
  </si>
  <si>
    <t>poľnohospodársko-lesnícke                              a veterinárne vedy a náuky</t>
  </si>
  <si>
    <t>spoločenské vedy, náuky                 a služby</t>
  </si>
  <si>
    <t>vedy a náuky o kultúre                              a umení</t>
  </si>
  <si>
    <t>vojenské a bezpečnostné               vedy a náuky</t>
  </si>
  <si>
    <t>PREHĽAD ZA ŠKOLY, ICH FAKULTY ČI PRACOVISKÁ, KTORÉ PRIJÍMALI UCHÁDZAČOV AJ BEZ PRIJÍMACÍCH SKÚŠOK</t>
  </si>
  <si>
    <t>Škola, fakulta</t>
  </si>
  <si>
    <t>Denné štúdium</t>
  </si>
  <si>
    <t>Externé štúdium</t>
  </si>
  <si>
    <t>Denné a externé štúdium spolu</t>
  </si>
  <si>
    <t>Prijatie</t>
  </si>
  <si>
    <t>bez prijímacích skúšok</t>
  </si>
  <si>
    <t xml:space="preserve"> %                              z celkového počtu </t>
  </si>
  <si>
    <t>VŠ SR</t>
  </si>
  <si>
    <t>verejné VŠ</t>
  </si>
  <si>
    <t>UK</t>
  </si>
  <si>
    <t>PraF UK</t>
  </si>
  <si>
    <t>FF UK</t>
  </si>
  <si>
    <t>PriF UK</t>
  </si>
  <si>
    <t>PdF UK</t>
  </si>
  <si>
    <t>FaF UK</t>
  </si>
  <si>
    <t>FTVŠ UK</t>
  </si>
  <si>
    <t>JLF UK</t>
  </si>
  <si>
    <t>FMFI UK</t>
  </si>
  <si>
    <t>EBF UK</t>
  </si>
  <si>
    <t>RCBF UK</t>
  </si>
  <si>
    <t>FM UK</t>
  </si>
  <si>
    <t>FSEV UK</t>
  </si>
  <si>
    <t>STU</t>
  </si>
  <si>
    <t>ÚM STU</t>
  </si>
  <si>
    <t>FCHPT STU</t>
  </si>
  <si>
    <t>SjF STU</t>
  </si>
  <si>
    <t>FEI STU</t>
  </si>
  <si>
    <t>SvF STU</t>
  </si>
  <si>
    <t>MtF STU</t>
  </si>
  <si>
    <t>EU</t>
  </si>
  <si>
    <t>OF EU</t>
  </si>
  <si>
    <t>FPM EU</t>
  </si>
  <si>
    <t>NHF EU</t>
  </si>
  <si>
    <t>FHI EU</t>
  </si>
  <si>
    <t>PHF EU</t>
  </si>
  <si>
    <t>FMV EU</t>
  </si>
  <si>
    <t>FAJ EU</t>
  </si>
  <si>
    <t>SPU</t>
  </si>
  <si>
    <t>FEM SPU</t>
  </si>
  <si>
    <t>FBP SPU</t>
  </si>
  <si>
    <t>TU Z</t>
  </si>
  <si>
    <t>pCP TU Z</t>
  </si>
  <si>
    <t>LesF TU Z</t>
  </si>
  <si>
    <t>DreF TU Z</t>
  </si>
  <si>
    <t>FEkoE TU Z</t>
  </si>
  <si>
    <t>FT TU Z</t>
  </si>
  <si>
    <t>UVLF</t>
  </si>
  <si>
    <t>TUKE</t>
  </si>
  <si>
    <t>FBERG TUKE</t>
  </si>
  <si>
    <t>FMMR TUKE</t>
  </si>
  <si>
    <t>SjF TUKE</t>
  </si>
  <si>
    <t>FEI TUKE</t>
  </si>
  <si>
    <t>LetF TUKE</t>
  </si>
  <si>
    <t>SvF TUKE</t>
  </si>
  <si>
    <t>EkF TUKE</t>
  </si>
  <si>
    <t>FVT TUKE</t>
  </si>
  <si>
    <t>FU TUKE</t>
  </si>
  <si>
    <t>ŽU</t>
  </si>
  <si>
    <t>VÚVB ŽU</t>
  </si>
  <si>
    <t>FBI ŽU</t>
  </si>
  <si>
    <t>SvF ŽU</t>
  </si>
  <si>
    <t>SjF ŽU</t>
  </si>
  <si>
    <t>FEIT ŽU</t>
  </si>
  <si>
    <t>FPEDaS ŽU</t>
  </si>
  <si>
    <t>FRI ŽU</t>
  </si>
  <si>
    <t>FHV ŽU</t>
  </si>
  <si>
    <t>UPJŠ</t>
  </si>
  <si>
    <t>PriF UPJŠ</t>
  </si>
  <si>
    <t>PraF UPJŠ</t>
  </si>
  <si>
    <t>FF UPJŠ</t>
  </si>
  <si>
    <t>TTU</t>
  </si>
  <si>
    <t>FF TTU</t>
  </si>
  <si>
    <t>PdF TTU</t>
  </si>
  <si>
    <t>FZSP TTU</t>
  </si>
  <si>
    <t>TF TTU</t>
  </si>
  <si>
    <t>UMB</t>
  </si>
  <si>
    <t>PdF UMB</t>
  </si>
  <si>
    <t>EkF UMB</t>
  </si>
  <si>
    <t>FF UMB</t>
  </si>
  <si>
    <t>FPVaMV UMB</t>
  </si>
  <si>
    <t>FPV UMB</t>
  </si>
  <si>
    <t>PraF UMB</t>
  </si>
  <si>
    <t>UKF</t>
  </si>
  <si>
    <t>PdF UKF</t>
  </si>
  <si>
    <t>FPV UKF</t>
  </si>
  <si>
    <t>FF UKF</t>
  </si>
  <si>
    <t>FSVZ UKF</t>
  </si>
  <si>
    <t>FSŠ UKF</t>
  </si>
  <si>
    <t>PU</t>
  </si>
  <si>
    <t>CJKNM PU</t>
  </si>
  <si>
    <t>PBF PU</t>
  </si>
  <si>
    <t>FF PU</t>
  </si>
  <si>
    <t>GKTF PU</t>
  </si>
  <si>
    <t>FHPV PU</t>
  </si>
  <si>
    <t>FZO PU</t>
  </si>
  <si>
    <t>FM PU</t>
  </si>
  <si>
    <t>FŠ PU</t>
  </si>
  <si>
    <t>TnUAD</t>
  </si>
  <si>
    <t>pCP TnUAD</t>
  </si>
  <si>
    <t>FPT TnUAD</t>
  </si>
  <si>
    <t>FŠT TnUAD</t>
  </si>
  <si>
    <t>UCM</t>
  </si>
  <si>
    <t>IM UCM</t>
  </si>
  <si>
    <t>FMK UCM</t>
  </si>
  <si>
    <t>FPV UCM</t>
  </si>
  <si>
    <t>FF UCM</t>
  </si>
  <si>
    <t>FSV UCM</t>
  </si>
  <si>
    <t>KU</t>
  </si>
  <si>
    <t>FF KU</t>
  </si>
  <si>
    <t>PdF KU</t>
  </si>
  <si>
    <t>TF KU</t>
  </si>
  <si>
    <t>FZ KU</t>
  </si>
  <si>
    <t>EkF UJS</t>
  </si>
  <si>
    <t>PdF UJS</t>
  </si>
  <si>
    <t>súkromné VŠ</t>
  </si>
  <si>
    <t>VŠZaSP</t>
  </si>
  <si>
    <t>PCP VŠZaSP</t>
  </si>
  <si>
    <t>FZaSP VŠZaSP</t>
  </si>
  <si>
    <t>VŠEMVS</t>
  </si>
  <si>
    <t>FP PEVŠ</t>
  </si>
  <si>
    <t>FEP PEVŠ</t>
  </si>
  <si>
    <t>FMd PEVŠ</t>
  </si>
  <si>
    <t>FI PEVŠ</t>
  </si>
  <si>
    <t>FPsych PEVŠ</t>
  </si>
  <si>
    <t>VŠD</t>
  </si>
  <si>
    <t>FPJJ VŠD</t>
  </si>
  <si>
    <t>FSŠ VŠD</t>
  </si>
  <si>
    <t>FVPaVS VŠD</t>
  </si>
  <si>
    <t>ISM</t>
  </si>
  <si>
    <t>VŠBM</t>
  </si>
  <si>
    <t>štátne VŠ</t>
  </si>
  <si>
    <t>APZ</t>
  </si>
  <si>
    <t>SZU</t>
  </si>
  <si>
    <t>FOZOŠ SZU</t>
  </si>
  <si>
    <t>FVZ SZU</t>
  </si>
  <si>
    <t>LF SZU</t>
  </si>
  <si>
    <t>FZ SZU</t>
  </si>
  <si>
    <t>VIACNÁSOBNOSŤ V PRIJÍMACOM KONANÍ NA VYSOKÉ ŠKOLY SR</t>
  </si>
  <si>
    <t>denné štúdium</t>
  </si>
  <si>
    <t>externé štúdium</t>
  </si>
  <si>
    <t>denné a externé štúdium spolu</t>
  </si>
  <si>
    <t xml:space="preserve">prihlášky / prihlásené osoby </t>
  </si>
  <si>
    <t>1 - násobnosť</t>
  </si>
  <si>
    <t>2 - násobnosť</t>
  </si>
  <si>
    <t>3 - násobnosť</t>
  </si>
  <si>
    <t>4 - násobnosť</t>
  </si>
  <si>
    <t>5 - násobnosť</t>
  </si>
  <si>
    <t>6 - násobnosť</t>
  </si>
  <si>
    <t>7 - násobnosť</t>
  </si>
  <si>
    <t>8 - násobnosť</t>
  </si>
  <si>
    <t>9 - násobnosť</t>
  </si>
  <si>
    <t>10 - násobnosť</t>
  </si>
  <si>
    <t>11 - násobnosť</t>
  </si>
  <si>
    <t>12 - násobnosť</t>
  </si>
  <si>
    <t>13 - násobnosť</t>
  </si>
  <si>
    <t>14 - násobnosť</t>
  </si>
  <si>
    <t>15 - násobnosť</t>
  </si>
  <si>
    <t>poľnohospodársko -lesnícke a veterinárne vedy a náuky</t>
  </si>
  <si>
    <t>neznáme</t>
  </si>
  <si>
    <t>filozofické vedy</t>
  </si>
  <si>
    <t>ekonomické vedy</t>
  </si>
  <si>
    <t>ekonomika a organizácia, obchod a služby</t>
  </si>
  <si>
    <t>politické vedy</t>
  </si>
  <si>
    <t>právne vedy</t>
  </si>
  <si>
    <t>historické vedy</t>
  </si>
  <si>
    <t>publicistika, knihovníctvo a vedecké informácie</t>
  </si>
  <si>
    <t>filologické vedy</t>
  </si>
  <si>
    <t>telesná kultúra a šport</t>
  </si>
  <si>
    <t>pedagogické vedy</t>
  </si>
  <si>
    <t>učiteľstvo</t>
  </si>
  <si>
    <t>spoločenské a behaviorálne vedy</t>
  </si>
  <si>
    <t>učiteľstvo predmetov v kombináciách</t>
  </si>
  <si>
    <t>UCHÁDZAČI V PRIJÍMACOM KONANÍ PODĽA SKUPÍN ŠTUDIJNÝCH ODBOROV</t>
  </si>
  <si>
    <t xml:space="preserve">prihlášky </t>
  </si>
  <si>
    <t>prihlášky / prihlásení</t>
  </si>
  <si>
    <t>prijatia</t>
  </si>
  <si>
    <t>prijatí z prihlásených v %</t>
  </si>
  <si>
    <t>zapísaní z prijatých v %</t>
  </si>
  <si>
    <r>
      <t xml:space="preserve">názov študijného odboru, resp.                                                   názov skupiny študijných odborov                                              </t>
    </r>
    <r>
      <rPr>
        <b/>
        <i/>
        <sz val="8"/>
        <rFont val="Times New Roman CE"/>
        <charset val="238"/>
      </rPr>
      <t>podľa Štatistickej klasifikácie odborov vzdelania</t>
    </r>
  </si>
  <si>
    <r>
      <t xml:space="preserve">záujem  </t>
    </r>
    <r>
      <rPr>
        <b/>
        <sz val="8"/>
        <rFont val="Times New Roman CE"/>
        <charset val="238"/>
      </rPr>
      <t>ako</t>
    </r>
    <r>
      <rPr>
        <b/>
        <sz val="10"/>
        <rFont val="Times New Roman CE"/>
        <family val="1"/>
        <charset val="238"/>
      </rPr>
      <t xml:space="preserve">                                                prihlásení / prijatí   *                            zapísaní / prijatí  </t>
    </r>
  </si>
  <si>
    <r>
      <t xml:space="preserve">pretlak  </t>
    </r>
    <r>
      <rPr>
        <b/>
        <sz val="8"/>
        <rFont val="Times New Roman CE"/>
        <charset val="238"/>
      </rPr>
      <t>ako</t>
    </r>
    <r>
      <rPr>
        <b/>
        <sz val="10"/>
        <rFont val="Times New Roman CE"/>
        <family val="1"/>
        <charset val="238"/>
      </rPr>
      <t xml:space="preserve">                                          prihlášky / prijatia</t>
    </r>
  </si>
  <si>
    <t>matematika</t>
  </si>
  <si>
    <t>aplikovaná matematika</t>
  </si>
  <si>
    <t>fyzika</t>
  </si>
  <si>
    <t>Fyzikálno - matematické vedy</t>
  </si>
  <si>
    <t>geológia</t>
  </si>
  <si>
    <t>vedy o Zemi</t>
  </si>
  <si>
    <t>paleontológia</t>
  </si>
  <si>
    <t>Geologické vedy</t>
  </si>
  <si>
    <t>geografia</t>
  </si>
  <si>
    <t>Geografické vedy</t>
  </si>
  <si>
    <t>chémia</t>
  </si>
  <si>
    <t>Chemické vedy</t>
  </si>
  <si>
    <t>biológia</t>
  </si>
  <si>
    <t>Biologické vedy</t>
  </si>
  <si>
    <t>ekologické a environmentálne vedy</t>
  </si>
  <si>
    <t>environmentálne inžinierstvo</t>
  </si>
  <si>
    <t>všeobecná ekológia a ekológia jedinca a populácií</t>
  </si>
  <si>
    <t>ochrana a využívanie krajiny</t>
  </si>
  <si>
    <t>Ochrana životného prostredia</t>
  </si>
  <si>
    <t>PRÍRODNÉ VEDY</t>
  </si>
  <si>
    <t>získavanie a spracovanie zemských zdrojov</t>
  </si>
  <si>
    <t>banská geológia a geologický prieskum</t>
  </si>
  <si>
    <t>mineralurgia</t>
  </si>
  <si>
    <t>baníctvo</t>
  </si>
  <si>
    <t>Baníctvo, geológia a geotechnika</t>
  </si>
  <si>
    <t>hutníctvo</t>
  </si>
  <si>
    <t>Hutníctvo</t>
  </si>
  <si>
    <t>dopravné stroje a zariadenia</t>
  </si>
  <si>
    <t>energetické stroje a zariadenia</t>
  </si>
  <si>
    <t>výrobné technológie</t>
  </si>
  <si>
    <t>výrobná technika</t>
  </si>
  <si>
    <t>motorové vozidlá, koľajové vozidlá, lode a lietadlá</t>
  </si>
  <si>
    <t>procesná technika</t>
  </si>
  <si>
    <t>údržba strojov a zariadení</t>
  </si>
  <si>
    <t>strojárstvo</t>
  </si>
  <si>
    <t>letecké a kozmické inžinierstvo</t>
  </si>
  <si>
    <t>kvalita produkcie</t>
  </si>
  <si>
    <t>mechatronika</t>
  </si>
  <si>
    <t>Strojárstvo a ostatná kovospracúvacia výroba I</t>
  </si>
  <si>
    <t>informatika</t>
  </si>
  <si>
    <t>aplikovaná informatika</t>
  </si>
  <si>
    <t>počítačové inžinierstvo</t>
  </si>
  <si>
    <t>Informačné a komunikačné technológie</t>
  </si>
  <si>
    <t>elektronika</t>
  </si>
  <si>
    <t>automatizácia</t>
  </si>
  <si>
    <t>telekomunikácie</t>
  </si>
  <si>
    <t>priemyselné inžinierstvo</t>
  </si>
  <si>
    <t>kybernetika</t>
  </si>
  <si>
    <t>biomedicínske inžinierstvo</t>
  </si>
  <si>
    <t>elektrotechnika</t>
  </si>
  <si>
    <t>Elektrotechnika</t>
  </si>
  <si>
    <t>chemické inžinierstvo</t>
  </si>
  <si>
    <t>Technická a aplikovaná chémia</t>
  </si>
  <si>
    <t>biotechnológie</t>
  </si>
  <si>
    <t>potravinárstvo</t>
  </si>
  <si>
    <t>Potravinárstvo</t>
  </si>
  <si>
    <t>drevárstvo</t>
  </si>
  <si>
    <t>konštrukcie a procesy výroby drevárskych výrobkov</t>
  </si>
  <si>
    <t>Spracúvanie dreva</t>
  </si>
  <si>
    <t>architektúra a urbanizmus</t>
  </si>
  <si>
    <t>priestorové plánovanie</t>
  </si>
  <si>
    <t>Architektúra</t>
  </si>
  <si>
    <t>vodné stavby</t>
  </si>
  <si>
    <t>pozemné stavby</t>
  </si>
  <si>
    <t>geodézia a kartografia</t>
  </si>
  <si>
    <t>inžinierske konštrukcie a dopravné stavby</t>
  </si>
  <si>
    <t>stavebníctvo</t>
  </si>
  <si>
    <t>Stavebníctvo, geodézia a kartografia</t>
  </si>
  <si>
    <t>dopravné služby</t>
  </si>
  <si>
    <t>doprava</t>
  </si>
  <si>
    <t>Doprava, pošty a telekomunikácie</t>
  </si>
  <si>
    <t>aplikovaná mechanika</t>
  </si>
  <si>
    <t>fyzikálne inžinierstvo</t>
  </si>
  <si>
    <t>materiály</t>
  </si>
  <si>
    <t>bezpečnosť a ochrana zdravia pri práci</t>
  </si>
  <si>
    <t>logistika</t>
  </si>
  <si>
    <t>meranie</t>
  </si>
  <si>
    <t>Špeciálne technické odbory</t>
  </si>
  <si>
    <t>TECHNICKÉ VEDY A NÁUKY</t>
  </si>
  <si>
    <t>krajinná a záhradná architektúra</t>
  </si>
  <si>
    <t>krajinárstvo</t>
  </si>
  <si>
    <t>všeobecné poľnohospodárstvo</t>
  </si>
  <si>
    <t>záhradníctvo</t>
  </si>
  <si>
    <t>poľovníctvo</t>
  </si>
  <si>
    <t>spracovanie poľnohospodárskych produktov</t>
  </si>
  <si>
    <t>rastlinná produkcia</t>
  </si>
  <si>
    <t>živočíšna produkcia</t>
  </si>
  <si>
    <t>výživa</t>
  </si>
  <si>
    <t>Poľnohospodársko - lesnícke vedy</t>
  </si>
  <si>
    <t>lesníctvo</t>
  </si>
  <si>
    <t>Poľnohospodárstvo, lesné hospodárstvo a rozvoj vidieka I</t>
  </si>
  <si>
    <t>veterinárske lekárstvo</t>
  </si>
  <si>
    <t>všeobecné veterinárske lekárstvo</t>
  </si>
  <si>
    <t>hygiena potravín</t>
  </si>
  <si>
    <t>kynológia</t>
  </si>
  <si>
    <t>Veterinárske vedy</t>
  </si>
  <si>
    <t>POĽN.- LESNÍCKE A VETERINÁRNE VEDY A NÁUKY</t>
  </si>
  <si>
    <t>všeobecné lekárstvo</t>
  </si>
  <si>
    <t>zubné lekárstvo</t>
  </si>
  <si>
    <t>Lekárske vedy</t>
  </si>
  <si>
    <t>farmácia</t>
  </si>
  <si>
    <t>Farmaceutické vedy</t>
  </si>
  <si>
    <t>ošetrovateľstvo</t>
  </si>
  <si>
    <t>urgentná zdravotná starostlivosť</t>
  </si>
  <si>
    <t>verejné zdravotníctvo</t>
  </si>
  <si>
    <t>pôrodná asistencia</t>
  </si>
  <si>
    <t>fyzioterapia</t>
  </si>
  <si>
    <t>fyziologická a klinická výživa</t>
  </si>
  <si>
    <t>laboratórne vyšetrovacie metódy v zdravotníctve</t>
  </si>
  <si>
    <t>zdravotnícke vedy</t>
  </si>
  <si>
    <t>rádiologická technika</t>
  </si>
  <si>
    <t>dentálna hygiena</t>
  </si>
  <si>
    <t>zubná technika</t>
  </si>
  <si>
    <t>zdravotnícke a diagnostické pomôcky</t>
  </si>
  <si>
    <t>Nelekárske zdravotnícke vedy</t>
  </si>
  <si>
    <t>ZDRAVOTNÍCTVO</t>
  </si>
  <si>
    <t>filozofia</t>
  </si>
  <si>
    <t>sociológia a sociálna antropológia</t>
  </si>
  <si>
    <t>sociológia</t>
  </si>
  <si>
    <t>etika</t>
  </si>
  <si>
    <t>katolícka teológia</t>
  </si>
  <si>
    <t>evanjelická teológia</t>
  </si>
  <si>
    <t>pravoslávna teológia</t>
  </si>
  <si>
    <t>teológia</t>
  </si>
  <si>
    <t>Filozofické vedy</t>
  </si>
  <si>
    <t>účtovníctvo</t>
  </si>
  <si>
    <t>štatistika</t>
  </si>
  <si>
    <t>ekonómia a manažment</t>
  </si>
  <si>
    <t>verejná správa a regionálny rozvoj</t>
  </si>
  <si>
    <t>medzinárodné ekonomické vzťahy</t>
  </si>
  <si>
    <t>medzinárodné podnikanie</t>
  </si>
  <si>
    <t>národné hospodárstvo</t>
  </si>
  <si>
    <t>verejná ekonomika a služby</t>
  </si>
  <si>
    <t>kvantitatívne metódy v ekonómii</t>
  </si>
  <si>
    <t>odvetvové ekonomiky a manažment</t>
  </si>
  <si>
    <t>obchodné podnikanie</t>
  </si>
  <si>
    <t>financie, bankovníctvo a investovanie</t>
  </si>
  <si>
    <t>finančný manažment</t>
  </si>
  <si>
    <t>ľudské zdroje a personálny manažment</t>
  </si>
  <si>
    <t>ekonomika a manažment podniku</t>
  </si>
  <si>
    <t>manažment</t>
  </si>
  <si>
    <t>hospodárska informatika</t>
  </si>
  <si>
    <t>Ekonomické vedy</t>
  </si>
  <si>
    <t>cestovný ruch</t>
  </si>
  <si>
    <t>Ekonomika a organizácia, obchod a služby I</t>
  </si>
  <si>
    <t>politológia</t>
  </si>
  <si>
    <t>verejná politika a verejná správa</t>
  </si>
  <si>
    <t>medzinárodné vzťahy</t>
  </si>
  <si>
    <t>religionistika</t>
  </si>
  <si>
    <t>Politické vedy</t>
  </si>
  <si>
    <t>právo</t>
  </si>
  <si>
    <t>Právne vedy</t>
  </si>
  <si>
    <t>archeológia</t>
  </si>
  <si>
    <t>etnológia</t>
  </si>
  <si>
    <t>história</t>
  </si>
  <si>
    <t>archívnictvo</t>
  </si>
  <si>
    <t>muzeológia</t>
  </si>
  <si>
    <t>klasická archeológia</t>
  </si>
  <si>
    <t>Historické vedy</t>
  </si>
  <si>
    <t>mediálne a komunikačné štúdiá</t>
  </si>
  <si>
    <t>knižnično-informačné štúdiá</t>
  </si>
  <si>
    <t>masmediálne štúdiá</t>
  </si>
  <si>
    <t>žurnalistika</t>
  </si>
  <si>
    <t>Publicistika, knihovníctvo a vedecké informácie</t>
  </si>
  <si>
    <t>slovenský jazyk a literatúra</t>
  </si>
  <si>
    <t>prekladateľstvo a tlmočníctvo</t>
  </si>
  <si>
    <t>klasické jazyky</t>
  </si>
  <si>
    <t>cudzie jazyky a kultúry</t>
  </si>
  <si>
    <t>slovanské jazyky a literatúry</t>
  </si>
  <si>
    <t>neslovanské jazyky a literatúry</t>
  </si>
  <si>
    <t>orientálne jazyky a kultúry</t>
  </si>
  <si>
    <t>Filologické vedy</t>
  </si>
  <si>
    <t>šport</t>
  </si>
  <si>
    <t>Telesná kultúra a šport</t>
  </si>
  <si>
    <t>pedagogika</t>
  </si>
  <si>
    <t>špeciálna pedagogika</t>
  </si>
  <si>
    <t>logopédia</t>
  </si>
  <si>
    <t>liečebná pedagogika</t>
  </si>
  <si>
    <t>predškolská a elementárna pedagogika</t>
  </si>
  <si>
    <t>Pedagogické vedy</t>
  </si>
  <si>
    <t>učiteľstvo a pedagogické vedy</t>
  </si>
  <si>
    <t>učiteľstvo profesijných predmetov a praktickej prípravy</t>
  </si>
  <si>
    <t>učiteľstvo akademických predmetov</t>
  </si>
  <si>
    <t>učiteľstvo umelecko-výchovných a výchovných predmetov</t>
  </si>
  <si>
    <t>Učiteľstvo</t>
  </si>
  <si>
    <t>psychológia</t>
  </si>
  <si>
    <t>sociálna práca</t>
  </si>
  <si>
    <t>sociálne služby a poradenstvo</t>
  </si>
  <si>
    <t>sociálna antropológia</t>
  </si>
  <si>
    <t>Spoločenské a behaviorálne vedy</t>
  </si>
  <si>
    <t>Učiteľstvo predmetov v kombináciách</t>
  </si>
  <si>
    <t>SPOLOČENSKÉ VEDY, NÁUKY A SLUŽBY</t>
  </si>
  <si>
    <t>vedy o umení a kultúre</t>
  </si>
  <si>
    <t>muzikológia</t>
  </si>
  <si>
    <t>dejiny a teória umenia</t>
  </si>
  <si>
    <t>estetika</t>
  </si>
  <si>
    <t>kulturológia</t>
  </si>
  <si>
    <t>Vedy o umení</t>
  </si>
  <si>
    <t>umenie</t>
  </si>
  <si>
    <t>filmové umenie a multimédia</t>
  </si>
  <si>
    <t>hudobné umenie</t>
  </si>
  <si>
    <t>tanečné umenie</t>
  </si>
  <si>
    <t>divadelné umenie</t>
  </si>
  <si>
    <t>architektonická tvorba</t>
  </si>
  <si>
    <t>výtvarné umenie</t>
  </si>
  <si>
    <t>dizajn</t>
  </si>
  <si>
    <t>reštaurovanie</t>
  </si>
  <si>
    <t>Umenie a umeleckoremeselná tvorba I</t>
  </si>
  <si>
    <t>VEDY A NÁUKY O KULTÚRE A UMENÍ</t>
  </si>
  <si>
    <t>občianska bezpečnosť</t>
  </si>
  <si>
    <t>bezpečnostné verejno-správne služby</t>
  </si>
  <si>
    <t>záchranné služby</t>
  </si>
  <si>
    <t>ochrana osôb a majetku</t>
  </si>
  <si>
    <t>Bezpečnostné služby</t>
  </si>
  <si>
    <t>VOJENSKÉ A BEZPEČNOSTNÉ VEDY A NÁUKY</t>
  </si>
  <si>
    <t>Poznámka : prihláška na medziodborový študijný program je zarátaná len raz (do prvého študijného odboru)</t>
  </si>
  <si>
    <t>PERCENTUÁLNY PODIEL PRIHLÁŠOK/PRIJATÍ NA ICH CELKOVOM POČTE                                                                                                                                                           ZA SKUPINY ŠTUDIJNÝCH ODBOROV podľa Sústavy študijných odborov SR</t>
  </si>
  <si>
    <t>Prírodné vedy, matematické vedy, informatické vedy a kybernetické vedy</t>
  </si>
  <si>
    <t>Technické vedy</t>
  </si>
  <si>
    <t>Lekárske vedy a zdravotnícke vedy</t>
  </si>
  <si>
    <t>Pôdohospodárske vedy, lesnícke vedy a veterinárske vedy</t>
  </si>
  <si>
    <t>Spoločenské vedy</t>
  </si>
  <si>
    <t>Humanitné vedy</t>
  </si>
  <si>
    <t>Umelecké vedy a vedy o umení</t>
  </si>
  <si>
    <t>UCHÁDZAČI V PRIJÍMACOM KONANÍ NA ŠTUDIJNÉ ODBORY podľa Sústavy študijných odborov SR</t>
  </si>
  <si>
    <r>
      <t xml:space="preserve">názov študijného odboru, resp. názov skupiny študijných odborov                                                                                       </t>
    </r>
    <r>
      <rPr>
        <b/>
        <i/>
        <sz val="8"/>
        <rFont val="Times New Roman CE"/>
        <charset val="238"/>
      </rPr>
      <t>podľa Sústavy šudijných odborov SR                                                                              platnej od 01. 09. 2019  s účinnosťou od 01. 02. 2023</t>
    </r>
  </si>
  <si>
    <t>chemické inžinierstvo a technológie</t>
  </si>
  <si>
    <t>Lekárske vedya zdravotnícke vedy</t>
  </si>
  <si>
    <t>poľnohospodárstvo a krajinárstvo</t>
  </si>
  <si>
    <t>bezpečnostné vedy</t>
  </si>
  <si>
    <t>logopédia a liečebná pedagogika</t>
  </si>
  <si>
    <t>obrana a vojenstvo</t>
  </si>
  <si>
    <t>vedy o športe</t>
  </si>
  <si>
    <t>filológia</t>
  </si>
  <si>
    <t>PERCENTUÁLNY PODIEL DENNEJ A EXTERNEJ FORMY ŠTÚDIA NA POČTE PODANÝCH PRIHLÁŠOK A CELKOVOM POČTE PRIJATÍ A ZÁPISOV</t>
  </si>
  <si>
    <t>VYSOKÁ ŠKOLA</t>
  </si>
  <si>
    <t>PRIJATIE</t>
  </si>
  <si>
    <t>ZÁPIS</t>
  </si>
  <si>
    <t>Forma štúdia</t>
  </si>
  <si>
    <t>Spolu</t>
  </si>
  <si>
    <t>denná</t>
  </si>
  <si>
    <t>externá</t>
  </si>
  <si>
    <t>Univerzita Komenského v Bratislave</t>
  </si>
  <si>
    <t>Slovenská technická univerzita v Bratislave</t>
  </si>
  <si>
    <t>Ekonomická univerzita v Bratislave</t>
  </si>
  <si>
    <t>Slovenská poľnohospodárska univerzita v Nitre</t>
  </si>
  <si>
    <t>Technická univerzita vo Zvolene</t>
  </si>
  <si>
    <t>Vysoká škola výtvarných umení v Bratislave</t>
  </si>
  <si>
    <t>Vysoká škola múzických umení v Bratislave</t>
  </si>
  <si>
    <t>Univerzita veterinárskeho lekárstva a farmácie v Košiciach</t>
  </si>
  <si>
    <t>Technická univerzita v Košiciach</t>
  </si>
  <si>
    <t>Žilinská univerzita v Žiline</t>
  </si>
  <si>
    <t>Univerzita Pavla Jozefa Šafárika v Košiciach</t>
  </si>
  <si>
    <t>Trnavská univerzita v Trnave</t>
  </si>
  <si>
    <t>Univerzita Mateja Bela v Banskej Bystrici</t>
  </si>
  <si>
    <t>Univerzita Konštantína Filozofa v Nitre</t>
  </si>
  <si>
    <t>Prešovská univerzita v Prešove</t>
  </si>
  <si>
    <t>Akadémia umení v Banskej Bystrici</t>
  </si>
  <si>
    <t>Trenčianska univerzita A. Dubčeka v Trenčíne</t>
  </si>
  <si>
    <t>Univerzita sv. Cyrila a Metoda v Trnave</t>
  </si>
  <si>
    <t>Katolícka univerzita v Ružomberku</t>
  </si>
  <si>
    <t>Univerzita J. Selyeho</t>
  </si>
  <si>
    <t>Vysoká škola manažmentu</t>
  </si>
  <si>
    <t>VŠ zdravotníctva a sociálnej práce sv. Alžbety v Bratislave</t>
  </si>
  <si>
    <t>VŠ ekonómie a manažmentu v Bratislave</t>
  </si>
  <si>
    <t>Paneurópska vysoká škola</t>
  </si>
  <si>
    <t>Vysoká škola Danubius</t>
  </si>
  <si>
    <t>VŠ medzinárodného podnikania ISM Slovakia v Prešove</t>
  </si>
  <si>
    <t>Vysoká škola DTI</t>
  </si>
  <si>
    <t>Bratislavská medzinárodná škola liberálnych štúdií</t>
  </si>
  <si>
    <t>VŠ bezpečnostného manažérstva v Košiciach</t>
  </si>
  <si>
    <t>Hudobná a umelecká akadémia Jána Albrechta Banská Štiavnica</t>
  </si>
  <si>
    <t>Akadémia Policajného zboru v Bratislave</t>
  </si>
  <si>
    <t>Slovenská zdravotnícka univerzita v Bratislave</t>
  </si>
  <si>
    <t>všetky VŠ SR spolu</t>
  </si>
  <si>
    <t>Poznámka : Údaje sú vrátane uchádzačov cudzej štátnej príslušnosti.</t>
  </si>
  <si>
    <t>PERCENTUÁLNY PODIEL VŠ SR NA CELKOVOM POČTE PODANÝCH PRIHLÁŠOK A NA CELKOVOM POČTE PRIJATÍ A ZÁPISOV</t>
  </si>
  <si>
    <t>Trenčianska univerzita Alexandra Dubčeka v Trenčíne</t>
  </si>
  <si>
    <t>Vysoká škola bezpečnostného manažérstva v Košiciach</t>
  </si>
  <si>
    <t>PRIJÍMACIE KONANIE V ČÍSLACH NA VYSOKÉ ŠKOLY, ICH FAKULTY A PRACOVISKÁ  NA DENNÚ A EXTERNÚ FORMU ŠTÚDIA</t>
  </si>
  <si>
    <t>plán</t>
  </si>
  <si>
    <t>prihlásení / plán</t>
  </si>
  <si>
    <t>prijatí / prihlásení</t>
  </si>
  <si>
    <t>zapísaní / prihlásení</t>
  </si>
  <si>
    <t>zapísaní / prijatí</t>
  </si>
  <si>
    <t>prihlásení / prijatí   *  zapísaní / prijatí</t>
  </si>
  <si>
    <r>
      <t xml:space="preserve">vysoké školy </t>
    </r>
    <r>
      <rPr>
        <i/>
        <sz val="9"/>
        <color indexed="10"/>
        <rFont val="Times New Roman CE"/>
        <charset val="238"/>
      </rPr>
      <t>spolu</t>
    </r>
  </si>
  <si>
    <t>verejné vysoké školy</t>
  </si>
  <si>
    <t>Lekárska fakulta</t>
  </si>
  <si>
    <t>Právnická fakulta</t>
  </si>
  <si>
    <t>Filozofická fakulta</t>
  </si>
  <si>
    <t>Prírodovedecká fakulta</t>
  </si>
  <si>
    <t>Pedagogická fakulta</t>
  </si>
  <si>
    <t>Farmaceutická fakulta</t>
  </si>
  <si>
    <t>Fakulta telesnej výchovy a športu</t>
  </si>
  <si>
    <t>Jesseniova lekárska fakulta, Martin</t>
  </si>
  <si>
    <t>Fakulta matematiky, fyziky a informatiky</t>
  </si>
  <si>
    <t>Evanjelická bohoslovecká fakulta</t>
  </si>
  <si>
    <t>Rímskokatolícka cyrilometodská bohoslovecká fakulta</t>
  </si>
  <si>
    <t>Fakulta managementu</t>
  </si>
  <si>
    <t>Fakulta sociálnych a ekonomických vied</t>
  </si>
  <si>
    <t>Ústav manažmentu, Bratislava</t>
  </si>
  <si>
    <t>Fakulta chemickej a potravinárskej technológie</t>
  </si>
  <si>
    <t>Strojnícka fakulta</t>
  </si>
  <si>
    <t>Fakulta elektrotechniky a informatiky</t>
  </si>
  <si>
    <t>Stavebná fakulta</t>
  </si>
  <si>
    <t>FAD STU</t>
  </si>
  <si>
    <t>Fakulta architektúry a dizajnu</t>
  </si>
  <si>
    <t>Materiálovotechnologická fakulta, Trnava</t>
  </si>
  <si>
    <t>Detašované pracovisko, Dubnica nad Váhom</t>
  </si>
  <si>
    <t>FIIT STU</t>
  </si>
  <si>
    <t>Fakulta informatiky a informačných technológií</t>
  </si>
  <si>
    <t>Obchodná fakulta</t>
  </si>
  <si>
    <t>Fakulta podnikového manažmentu</t>
  </si>
  <si>
    <t>Národohospodárska fakulta</t>
  </si>
  <si>
    <t>Fakulta hospodárskej informatiky</t>
  </si>
  <si>
    <t>Podnikovohospodárska fakulta, Košice</t>
  </si>
  <si>
    <t>Pedagogické pracovisko, Michalovce</t>
  </si>
  <si>
    <t>Fakulta medzinárodných vzťahov</t>
  </si>
  <si>
    <t>Fakulta aplikovaných jazykov</t>
  </si>
  <si>
    <t>FAPZ SPU</t>
  </si>
  <si>
    <t>Fakulta agrobiológie a potravinových zdrojov</t>
  </si>
  <si>
    <t>Fakulta ekonomiky a manažmentu</t>
  </si>
  <si>
    <t>TechF SPU</t>
  </si>
  <si>
    <t>Technická fakulta</t>
  </si>
  <si>
    <t>FZKI SPU</t>
  </si>
  <si>
    <t>Fakulta záhradníctva a krajinného inžinierstva</t>
  </si>
  <si>
    <t>Fakulta biotechnológie a potravinárstva</t>
  </si>
  <si>
    <t>FEŠRR SPU</t>
  </si>
  <si>
    <t>Fakulta európskych štúdií a regionálneho rozvoja</t>
  </si>
  <si>
    <t>Pracovisko celouniverzitných programov, Zvolen</t>
  </si>
  <si>
    <t>Lesnícka fakulta</t>
  </si>
  <si>
    <t>Drevárska fakulta</t>
  </si>
  <si>
    <t>Fakulta ekológie a environmentalistiky</t>
  </si>
  <si>
    <t>Fakulta techniky</t>
  </si>
  <si>
    <t>VŠVU</t>
  </si>
  <si>
    <t>VŠMU</t>
  </si>
  <si>
    <t>Inštitút teórie divadla, filmu a hudby</t>
  </si>
  <si>
    <t>DF VŠMU</t>
  </si>
  <si>
    <t>Divadelná fakulta</t>
  </si>
  <si>
    <t>HTF VŠMU</t>
  </si>
  <si>
    <t>Hudobná a tanečná fakulta</t>
  </si>
  <si>
    <t>FTF VŠMU</t>
  </si>
  <si>
    <t>Filmová a televízna fakulta</t>
  </si>
  <si>
    <t>Fakulta baníctva, ekológie, riadenia a geotechnológií</t>
  </si>
  <si>
    <t>Fakulta materiálov, metalurgie a recyklácie</t>
  </si>
  <si>
    <t>Letecká fakulta</t>
  </si>
  <si>
    <t>Ekonomická fakulta</t>
  </si>
  <si>
    <t>Fakulta výrobných technológií, Prešov</t>
  </si>
  <si>
    <t>Fakulta umení</t>
  </si>
  <si>
    <t>Výskumný ústav vysokohorskej biológie, Tatranská Javorina</t>
  </si>
  <si>
    <t>Fakulta bezpečnostného inžinierstva</t>
  </si>
  <si>
    <t>Fakulta elektrotechniky a informačných technológií</t>
  </si>
  <si>
    <t>Fakulta prevádzky a ekonomiky dopravy a spojov</t>
  </si>
  <si>
    <t>Fakulta riadenia a informatiky</t>
  </si>
  <si>
    <t>Fakulta humanitných vied</t>
  </si>
  <si>
    <t>Univerzita  Pavla Jozefa Šafárika v Košiciach</t>
  </si>
  <si>
    <t>ÚTVŠ UPJŠ</t>
  </si>
  <si>
    <t>Ústav telesnej výchovy a športu</t>
  </si>
  <si>
    <t>LF UPJŠ</t>
  </si>
  <si>
    <t>FVS UPJŠ</t>
  </si>
  <si>
    <t>Fakulta verejnej správy</t>
  </si>
  <si>
    <t>Fakulta zdravotníctva a sociálnej práce</t>
  </si>
  <si>
    <t>Teologická fakulta, Bratislava</t>
  </si>
  <si>
    <t>PraF TTU</t>
  </si>
  <si>
    <t>Fakulta politických vied a medzinárodných vzťahov</t>
  </si>
  <si>
    <t>Fakulta prírodných vied</t>
  </si>
  <si>
    <t>Fakulta telesnej výchovy, športu a zdravia</t>
  </si>
  <si>
    <t>Fakulta prírodných vied a informatiky</t>
  </si>
  <si>
    <t>Fakulta sociálnych vied a zdravotníctva</t>
  </si>
  <si>
    <t>Fakulta stredoeurópskych štúdií</t>
  </si>
  <si>
    <t>Centrum jazykov a kultúr národnostných menšín</t>
  </si>
  <si>
    <t>Pravoslávna bohoslovecká fakulta</t>
  </si>
  <si>
    <t>PdF PU</t>
  </si>
  <si>
    <t>Gréckokatolícka teologická fakulta</t>
  </si>
  <si>
    <t>Fakulta humanitných a prírodných vied</t>
  </si>
  <si>
    <t>Fakulta zdravotníckych odborov</t>
  </si>
  <si>
    <t>Fakulta manažmentu, ekonomiky a obchodu</t>
  </si>
  <si>
    <t>Fakulta športu</t>
  </si>
  <si>
    <t>AU</t>
  </si>
  <si>
    <t>FMU AU</t>
  </si>
  <si>
    <t>Fakulta múzických umení</t>
  </si>
  <si>
    <t>FVU AU</t>
  </si>
  <si>
    <t>Fakulta výtvarných umení</t>
  </si>
  <si>
    <t>FDU AU</t>
  </si>
  <si>
    <t>Fakulta dramatických umení</t>
  </si>
  <si>
    <t>Pracovisko celouniverzitných programov, Trenčín</t>
  </si>
  <si>
    <t>Fakulta priemyselných technológií, Púchov</t>
  </si>
  <si>
    <t>FSEV TnUAD</t>
  </si>
  <si>
    <t>Fakulta sociálno-ekonomických vzťahov</t>
  </si>
  <si>
    <t>Fakulta špeciálnej techniky</t>
  </si>
  <si>
    <t>FZ TnUAD</t>
  </si>
  <si>
    <t>Fakulta zdravotníctva</t>
  </si>
  <si>
    <t>Inštitút manažmentu</t>
  </si>
  <si>
    <t>Fakulta masmediálnej komunikácie</t>
  </si>
  <si>
    <t>Fakulta sociálnych vied</t>
  </si>
  <si>
    <t>FZV UCM</t>
  </si>
  <si>
    <t>Fakulta zdravotníckych vied</t>
  </si>
  <si>
    <t>Teologická fakulta, Košice</t>
  </si>
  <si>
    <t>Teologický inštitút, Spišské Podhradie</t>
  </si>
  <si>
    <t>FEkI UJS</t>
  </si>
  <si>
    <t>Fakulta ekonómie a informatiky</t>
  </si>
  <si>
    <t>RTF UJS</t>
  </si>
  <si>
    <t>Reformovaná teologická fakulta</t>
  </si>
  <si>
    <t>súkromné vysoké školy</t>
  </si>
  <si>
    <t>Vysoká škola zdravotníctva a sociálnej práce sv. Alžbety v Bratislave</t>
  </si>
  <si>
    <t>celoškolské pracoviská</t>
  </si>
  <si>
    <t>Pracovisko celoškolských programov, Bratislava</t>
  </si>
  <si>
    <t>Ústav bl. Z. G. Mallu, Košice</t>
  </si>
  <si>
    <t>Inštitút sv. Cyrila a Metoda, Partizánske</t>
  </si>
  <si>
    <t>Inštitút sociálnej práce a ošetrovateľstva MUDr. Pavla Blahu, Skalica</t>
  </si>
  <si>
    <t>Inštitút bl. Sáry Salkaházyiovej, Rožňava</t>
  </si>
  <si>
    <t>Ústav sociálnych vied a zdravotníctva bl. Petra Pavla Gojdiča, Prešov</t>
  </si>
  <si>
    <t>Ústav sociálnej práce sv. Pátra Pia, Piešťany</t>
  </si>
  <si>
    <t>Ústav rómskych európskych štúdií sv. Sáry de Marseille, Banská Bystrica</t>
  </si>
  <si>
    <t>Inštitút bl. Metoda Dominika Trčku, Michalovce</t>
  </si>
  <si>
    <t>Ústav Božieho milosrdenstva, Žilina</t>
  </si>
  <si>
    <t>Ústav sv. Jána Nepomuka Neumanna, Příbram, Česko</t>
  </si>
  <si>
    <t>Fakulta zdravotníctva a sociálnej práce sv. Ladislava, Nové Zámky</t>
  </si>
  <si>
    <t>VŠEM</t>
  </si>
  <si>
    <t>Vysoká škola ekonómie a manažmentu v Bratislave</t>
  </si>
  <si>
    <t>Fakulta práva</t>
  </si>
  <si>
    <t>Fakulta ekonómie a podnikania</t>
  </si>
  <si>
    <t>Fakulta masmédií</t>
  </si>
  <si>
    <t>Fakulta informatiky</t>
  </si>
  <si>
    <t>Fakulta psychológie</t>
  </si>
  <si>
    <t>Fakulta práva Janka Jesenského</t>
  </si>
  <si>
    <t>Fakulta sociálnych štúdií</t>
  </si>
  <si>
    <t>Fakulta verejnej politiky a verejnej správy</t>
  </si>
  <si>
    <t>Vysoká škola medzinárodného podnikania ISM Slovakia v Prešove</t>
  </si>
  <si>
    <t>HUAJA</t>
  </si>
  <si>
    <t>štátne vysoké školy</t>
  </si>
  <si>
    <t>Fakulta ošetrovateľstva a zdravotníckych odborných štúdií</t>
  </si>
  <si>
    <t>Fakulta verejného zdravotníctva</t>
  </si>
  <si>
    <t>Fakulta zdravotníctva, Banská Bystrica</t>
  </si>
  <si>
    <t>PRIJÍMACIE KONANIE V ČÍSLACH NA VYSOKÉ ŠKOLY, ICH FAKULTY A PRACOVISKÁ  NA EXTERNÚ FORMU ŠTÚDIA</t>
  </si>
  <si>
    <t>PRIJÍMACIE KONANIE V ČÍSLACH NA VYSOKÉ ŠKOLY, ICH FAKULTY A PRACOVISKÁ  NA DENNÚ FORMU ŠTÚDIA</t>
  </si>
  <si>
    <t>úspešné so zápisom</t>
  </si>
  <si>
    <t>úspešné bez zápisu</t>
  </si>
  <si>
    <t>na základe prijímacej skúšky</t>
  </si>
  <si>
    <t>Neprijatie</t>
  </si>
  <si>
    <t>pre neprospech na prijímacích skúškach</t>
  </si>
  <si>
    <t>pre neabsolvovanie prijímacej skúšky</t>
  </si>
  <si>
    <t>neotvorenie študijného programu</t>
  </si>
  <si>
    <t>nezaplatenie poplatku</t>
  </si>
  <si>
    <t>na dennú formu</t>
  </si>
  <si>
    <t>na externú formu</t>
  </si>
  <si>
    <t>na verejné VŠ</t>
  </si>
  <si>
    <t>na súkromné VŠ</t>
  </si>
  <si>
    <t>na štátne VŠ</t>
  </si>
  <si>
    <t>ZOZNAM VYSOKÝCH ŠKÔL SR, ICH FAKÚLT A PRACOVÍSK V PRIJÍIMACOM KONANÍ 2024</t>
  </si>
  <si>
    <t>UNIVERZITA KOMENSKÉHO v Bratislave</t>
  </si>
  <si>
    <t>LF  UK</t>
  </si>
  <si>
    <t>Lekárska fakulta UK</t>
  </si>
  <si>
    <t>PraF  UK</t>
  </si>
  <si>
    <t>Právnická fakulta UK</t>
  </si>
  <si>
    <t>FF  UK</t>
  </si>
  <si>
    <t>Filozofická fakulta UK</t>
  </si>
  <si>
    <t>PriF  UK</t>
  </si>
  <si>
    <t>Prírodovedecká fakulta UK</t>
  </si>
  <si>
    <t>PdF  UK</t>
  </si>
  <si>
    <t>Pedagogická fakulta UK</t>
  </si>
  <si>
    <t>FaF  UK</t>
  </si>
  <si>
    <t>Farmaceutická fakulta UK</t>
  </si>
  <si>
    <t>FTVŠ  UK</t>
  </si>
  <si>
    <t>Fakulta telesnej výchovy a športu UK</t>
  </si>
  <si>
    <t>JLF  UK</t>
  </si>
  <si>
    <t>Jesseniova lekárska fakulta UK, Martin</t>
  </si>
  <si>
    <t>FMFI  UK</t>
  </si>
  <si>
    <t>Fakulta matematiky, fyziky a informatiky UK</t>
  </si>
  <si>
    <t>EBF  UK</t>
  </si>
  <si>
    <t>Evanjelická bohoslovecká fakulta UK</t>
  </si>
  <si>
    <t>RCBF  UK</t>
  </si>
  <si>
    <t>Rímskokatolícka cyrilometodská bohoslovecká fakulta UK</t>
  </si>
  <si>
    <t>Fakulta managementu UK</t>
  </si>
  <si>
    <t>Fakulta sociálnych a ekonomických vied UK</t>
  </si>
  <si>
    <t>SLOVENSKÁ TECHNICKÁ UNIVERZITA v Bratislave</t>
  </si>
  <si>
    <t>Ústav manažmentu STU, Bratislava</t>
  </si>
  <si>
    <t>Fakulta chemickej a potravinárskej technológie STU</t>
  </si>
  <si>
    <t>Strojnícka fakulta STU</t>
  </si>
  <si>
    <t>Fakulta elektrotechniky a informatiky STU</t>
  </si>
  <si>
    <t>Stavebná fakulta STU</t>
  </si>
  <si>
    <t>Fakulta architektúry a dizajnu STU</t>
  </si>
  <si>
    <t>Materiálovotechnologická fakulta STU, Trnava</t>
  </si>
  <si>
    <t xml:space="preserve"> </t>
  </si>
  <si>
    <t>Detašované pracovisko MtF STU, Dubnica nad Váhom</t>
  </si>
  <si>
    <t>Fakulta informatiky a informačných technológií STU</t>
  </si>
  <si>
    <t>EKONOMICKÁ UNIVERZITA v Bratislave</t>
  </si>
  <si>
    <t>Obchodná fakulta EU</t>
  </si>
  <si>
    <t>Fakulta podnikového manažmentu EU</t>
  </si>
  <si>
    <t>Národohospodárska fakulta EU</t>
  </si>
  <si>
    <t>Fakulta hospodárskej informatiky EU</t>
  </si>
  <si>
    <t>Podnikovohospodárska fakulta EU, Košice</t>
  </si>
  <si>
    <t>Pedagogické pracovisko PHF EU, Michalovce</t>
  </si>
  <si>
    <t>Fakulta medzinárodných vzťahov EU</t>
  </si>
  <si>
    <t>Fakulta aplikovaných jazykov EU</t>
  </si>
  <si>
    <t>SLOVENSKÁ POĽNOHOSPODÁRSKA UNIVERZITA v Nitre</t>
  </si>
  <si>
    <t>Fakulta agrobiológie a potravinových zdrojov SPU</t>
  </si>
  <si>
    <t>Fakulta ekonomiky a manažmentu SPU</t>
  </si>
  <si>
    <t>Technická fakulta SPU</t>
  </si>
  <si>
    <t>Fakulta záhradníctva a krajinného inžinierstva SPU</t>
  </si>
  <si>
    <t>Fakulta biotechnológie a potravinárstva SPU</t>
  </si>
  <si>
    <t>Fakulta európskych štúdií a regionálneho rozvoja SPU</t>
  </si>
  <si>
    <t>TECHNICKÁ UNIVERZITA vo Zvolene</t>
  </si>
  <si>
    <t>Pracovisko celouniverzitných programov TU Z, Zvolen</t>
  </si>
  <si>
    <t>Lesnícka fakulta TU Z</t>
  </si>
  <si>
    <t>Drevárska fakulta TU Z</t>
  </si>
  <si>
    <t>Fakulta ekológie a environmentalistiky TU Z</t>
  </si>
  <si>
    <t>Fakulta  techniky TU Z</t>
  </si>
  <si>
    <t>VYSOKÁ ŠKOLA VÝTVARNÝCH UMENÍ v Bratislave</t>
  </si>
  <si>
    <t>VYSOKÁ ŠKOLA MÚZICKÝCH UMENÍ v Bratislave</t>
  </si>
  <si>
    <t>ITDFH VŠMU</t>
  </si>
  <si>
    <t>Inštitút teórie divadla, filmu a hudby VŠMU</t>
  </si>
  <si>
    <t>Divadelná fakulta VŠMU</t>
  </si>
  <si>
    <t>Hudobná a tanečná fakulta VŠMU</t>
  </si>
  <si>
    <t>Filmová a televízna fakulta VŠMU</t>
  </si>
  <si>
    <t>UVL</t>
  </si>
  <si>
    <t>UNIVERZITA VETERINÁRSKEHO LEKÁRSTVA A FARMÁCIE  v Košiciach</t>
  </si>
  <si>
    <r>
      <t>TECHNICKÁ UNIVERZITA v Košiciach</t>
    </r>
    <r>
      <rPr>
        <sz val="12"/>
        <color indexed="62"/>
        <rFont val="Times New Roman"/>
        <family val="1"/>
        <charset val="238"/>
      </rPr>
      <t xml:space="preserve"> </t>
    </r>
  </si>
  <si>
    <t>Fakulta baníctva, ekológie, riadenia a geotechnológií TUKE</t>
  </si>
  <si>
    <t>Fakulta materiálov, metalurgie a recyklácie TUKE</t>
  </si>
  <si>
    <t>Strojnícka fakulta TUKE</t>
  </si>
  <si>
    <t>Fakulta elektrotechniky a informatiky TUKE</t>
  </si>
  <si>
    <t>Letecká fakulta TUKE</t>
  </si>
  <si>
    <t>Stavebná fakulta TUKE</t>
  </si>
  <si>
    <t>Ekonomická fakulta TUKE</t>
  </si>
  <si>
    <t>Fakulta výrobných technológií TUKE, Prešov</t>
  </si>
  <si>
    <t>Fakulta umení TUKE</t>
  </si>
  <si>
    <t>ŽILINSKÁ UNIVERZITA v Žiline</t>
  </si>
  <si>
    <t>Výskumný ústav vysokohorskej biológie ŽU, Tatranská Javorina</t>
  </si>
  <si>
    <t>FŠI ŽU</t>
  </si>
  <si>
    <t>Fakulta bezpečnostného inžinierstva ŽU</t>
  </si>
  <si>
    <t>Stavebná fakulta ŽU</t>
  </si>
  <si>
    <t>Strojnícka fakulta ŽU</t>
  </si>
  <si>
    <t>Fakulta elektrotechniky a informačných technológií ŽU</t>
  </si>
  <si>
    <t>Fakulta prevádzky a ekonomiky dopravy a spojov ŽU</t>
  </si>
  <si>
    <t>Fakulta riadenia a informatiky ŽU</t>
  </si>
  <si>
    <t>Fakulta humanitných vied ŽU</t>
  </si>
  <si>
    <t>UNIVERZITA PAVLA JOZEFA ŠAFÁRIKA v Košiciach</t>
  </si>
  <si>
    <t>Ústav telesnej výchovy a športu UPJŠ</t>
  </si>
  <si>
    <t>Lekárska fakulta UPJŠ</t>
  </si>
  <si>
    <t>Prírodovedecká fakulta UPJŠ</t>
  </si>
  <si>
    <t>Právnická fakulta UPJŠ</t>
  </si>
  <si>
    <t>Fakulta verejnej správy UPJŠ</t>
  </si>
  <si>
    <t>Filozofická fakulta UPJŠ</t>
  </si>
  <si>
    <t>TRNAVSKÁ UNIVERZITA v Trnave</t>
  </si>
  <si>
    <t>Filozofická fakulta TTU</t>
  </si>
  <si>
    <t>Pedagogická fakulta TTU</t>
  </si>
  <si>
    <t>Fakulta zdravotníctva a sociálnej práce TTU</t>
  </si>
  <si>
    <t>Teologická fakulta TTU, Bratislava</t>
  </si>
  <si>
    <t>Právnická fakulta TTU</t>
  </si>
  <si>
    <t>UNIVERZITA MATEJA BELA v Banskej Bystrici</t>
  </si>
  <si>
    <t>Pedagogická fakulta UMB</t>
  </si>
  <si>
    <t>Ekonomická fakulta UMB</t>
  </si>
  <si>
    <t>FHV UMB</t>
  </si>
  <si>
    <t>Fakulta humanitných vied UMB</t>
  </si>
  <si>
    <t>Fakulta politických vied a medzinárodných vzťahov UMB</t>
  </si>
  <si>
    <t>Fakulta prírodných vied UMB</t>
  </si>
  <si>
    <t>Právnická fakulta UMB</t>
  </si>
  <si>
    <t>UNIVERZITA KONŠTANTÍNA FILOZOFA v Nitre</t>
  </si>
  <si>
    <t>Pedagogická fakulta UKF</t>
  </si>
  <si>
    <t>Fakulta prírodných vied UKF</t>
  </si>
  <si>
    <t>Filozofická fakulta UKF</t>
  </si>
  <si>
    <t>Fakulta sociálnych vied a zdravotníctva UKF</t>
  </si>
  <si>
    <t>Fakulta stredoeurópskych štúdií UKF</t>
  </si>
  <si>
    <t>PREŠOVSKÁ UNIVERZITA v Prešove</t>
  </si>
  <si>
    <t>Centrum jazykov a kultúr národnostných menšín PU, Prešov</t>
  </si>
  <si>
    <t>Pravoslávna bohoslovecká fakulta PU</t>
  </si>
  <si>
    <t>Filozofická fakulta PU</t>
  </si>
  <si>
    <t>Pedagogická fakulta PU</t>
  </si>
  <si>
    <t>Gréckokatolícka teologická fakulta PU</t>
  </si>
  <si>
    <t>Fakulta humanitných a prírodných vied PU</t>
  </si>
  <si>
    <t>FZ PU</t>
  </si>
  <si>
    <t>Fakulta zdravotníckych odborov PU</t>
  </si>
  <si>
    <t>FMEO PU</t>
  </si>
  <si>
    <t>Fakulta manažmentu, ekonomiky a obchodu PU</t>
  </si>
  <si>
    <t>Fakulta športu PU</t>
  </si>
  <si>
    <t>AKADÉMIA UMENÍ v Banskej Bystrici</t>
  </si>
  <si>
    <t>Fakulta múzických umení AU</t>
  </si>
  <si>
    <t>Fakulta výtvarných umení AU</t>
  </si>
  <si>
    <t>Fakulta dramatických umení AU</t>
  </si>
  <si>
    <t>TRENČIANSKA UNIVERZITA ALEXANDRA DUBČEKA v Trenčíne</t>
  </si>
  <si>
    <t>Pracovisko celouniverzitných programov TnUAD, Trenčín</t>
  </si>
  <si>
    <t>Fakulta priemyselných technológií TnUAD, Púchov</t>
  </si>
  <si>
    <t>Fakulta sociálno-ekonomických vzťahov TnUAD</t>
  </si>
  <si>
    <t>Fakulta špeciálnej techniky TnUAD</t>
  </si>
  <si>
    <t>Fakulta zdravotníctva TnUAD</t>
  </si>
  <si>
    <t>UNIVERZITA sv. CYRILA A METODA v Trnave</t>
  </si>
  <si>
    <t>Fakulta masmediálnej komunikácie UCM</t>
  </si>
  <si>
    <t>Fakulta prírodných vied UCM</t>
  </si>
  <si>
    <t>Filozofická fakulta UCM</t>
  </si>
  <si>
    <t>Fakulta sociálnych vied UCM</t>
  </si>
  <si>
    <t>Fakulta zdravotníckych vied UCM, Piešťany</t>
  </si>
  <si>
    <t xml:space="preserve">KATOLÍCKA UNIVERZITA v Ružomberku </t>
  </si>
  <si>
    <t>Filozofická fakulta KU</t>
  </si>
  <si>
    <t>Pedagogická fakulta KU</t>
  </si>
  <si>
    <t>Teologická fakulta KU, Košice</t>
  </si>
  <si>
    <t>Fakulta zdravotníctva KU</t>
  </si>
  <si>
    <t>UNIVERZITA J. SELYEHO</t>
  </si>
  <si>
    <t>Fakulta ekonómie a informatiky UJS</t>
  </si>
  <si>
    <t>Pedagogická fakulta UJS</t>
  </si>
  <si>
    <t>Reformovaná teologická fakulta UJS</t>
  </si>
  <si>
    <t>VYSOKÁ ŠKOLA MANAŽMENTU</t>
  </si>
  <si>
    <r>
      <t>VYSOKÁ ŠKOLA ZDRAVOTNÍCTVA A SOCIÁLNEJ PRÁCE sv. ALŽBETY v Bratislave</t>
    </r>
    <r>
      <rPr>
        <sz val="12"/>
        <color indexed="62"/>
        <rFont val="Times New Roman"/>
        <family val="1"/>
        <charset val="238"/>
      </rPr>
      <t xml:space="preserve"> </t>
    </r>
  </si>
  <si>
    <t xml:space="preserve">VYSOKÁ ŠKOLA EKONÓMIE A MANAŽMENTU v Bratislave </t>
  </si>
  <si>
    <t>PANEURÓPSKA VYSOKÁ ŠKOLA</t>
  </si>
  <si>
    <t>Fakulta práva PEVŠ</t>
  </si>
  <si>
    <t>Fakulta ekonómie a podnikania PEVŠ</t>
  </si>
  <si>
    <t>Fakulta masmédií PEVŠ</t>
  </si>
  <si>
    <t>FI  PEVŠ</t>
  </si>
  <si>
    <t>Fakulta informatiky PEVŠ</t>
  </si>
  <si>
    <t>FPs  PEVŠ</t>
  </si>
  <si>
    <t>Fakulta psychológie PEVŠ</t>
  </si>
  <si>
    <t>VYSOKÁ ŠKOLA DANUBIUS</t>
  </si>
  <si>
    <t>Fakulta práva Janka Jesenského VŠD</t>
  </si>
  <si>
    <t>Fakulta sociálnych štúdií VŠD</t>
  </si>
  <si>
    <t>Fakulta verejnej politiky a verejnej správy VŠD</t>
  </si>
  <si>
    <t>VYSOKÁ ŠKOLA MEDZINÁRODNÉHO PODNIKANIA ISM SLOVAKIA v Prešove</t>
  </si>
  <si>
    <t>VYSOKÁ ŠKOLA DTI</t>
  </si>
  <si>
    <t xml:space="preserve">BRATISLAVSKÁ MEDZINÁRODNÁ ŠKOLA LIBERÁLNYCH ŠTÚDIÍ v Bratislave </t>
  </si>
  <si>
    <t xml:space="preserve">VYSOKÁ ŠKOLA BEZPEČNOSTNÉHO MANAŽÉRSTVA v Košiciach </t>
  </si>
  <si>
    <t>HUDOBNÁ A UMELECKÁ AKADÉMIA JÁNA ALBRECHTA Banská Štiavnica</t>
  </si>
  <si>
    <t>AOS</t>
  </si>
  <si>
    <t xml:space="preserve">AKADÉMIA OZBROJENÝCH SÍL generála MILANA RASTISLAVA ŠTEFÁNIKA v Liptovskom Mikuláši </t>
  </si>
  <si>
    <t xml:space="preserve">AKADÉMIA POLICAJNÉHO ZBORU v Bratislave </t>
  </si>
  <si>
    <t>SLOVENSKÁ ZDRAVOTNÍCKA UNIVERZITA v Bratislave</t>
  </si>
  <si>
    <t>Fakulta ošetrovateľstva a zdravotníckych odborných štúdií SZU</t>
  </si>
  <si>
    <t>Fakulta verejného zdravotníctva SZU</t>
  </si>
  <si>
    <t>Lekárska fakulta SZU</t>
  </si>
  <si>
    <t>Fakulta zdravotníctva SZU, Banská Bystrica</t>
  </si>
  <si>
    <t xml:space="preserve">Poznámka: </t>
  </si>
  <si>
    <t>Vysoké školy alebo fakulty vysokých škôl uvedené s bledošedou farbou písma prijímacie konanie na 1., resp. spojený 1. a 2., stupeň civilného vysokoškolského štúdia nerealizovali</t>
  </si>
  <si>
    <t>ÚVOD</t>
  </si>
  <si>
    <t xml:space="preserve">          Zotriedenie vysokých škôl a fakúlt zodpovedá chronológií ich vzniku a ich skratkové označenie vychádza z  rezortného číselníka vysokých škôl a fakúlt v SR.</t>
  </si>
  <si>
    <t xml:space="preserve">          Prijímacie konanie sa začína doručením prihlášky na štúdium vysokej škole alebo fakulte a je procesom, ktorý umožní uchádzačovi, ktorý preukáže splnenie určených podmienok prijatia na štúdium, stať sa študentom na vybranej vysokej škole. Prijatý uchádzač sa študentom stáva po zápise na štúdium. Počet zápisov na vysokoškolské štúdium z prijímacieho konania nemusí súhlasiť s počtom študentov prvých ročníkov z radu novoprijatých v národnej štatistike, lebo v čase od zápisu prijatých uchádzačov do 31. 10., čo je termín, ku ktorému sa udáva počet novoprijatých študentov v prvých ročníkoch v národnej štatistike, mohli nastať zmeny. Avšak vplyv na rozdiely  môže mať aj chybovosť či neúplnosť v školami poskytnutých údajoch.</t>
  </si>
  <si>
    <t>o</t>
  </si>
  <si>
    <t xml:space="preserve">12,0 % z prijatých uchádzačov Slovákov na študijný program/študijné programy sa nakoniec na žiaden z nich na žiadnej vysokej škole SR nezapísalo </t>
  </si>
  <si>
    <t xml:space="preserve">          Prijímacie konanie na vysoké školy v tomto spracovaní je prezentované číselnými hodnotami v tabuľkách a grafoch, avšak konkretizáciu faktorov a súvislostí, ktoré majú vplyv na predkladané výsledky, táto práca neobsahuje.</t>
  </si>
  <si>
    <t xml:space="preserve">          Keďže spracovanie je sústredené na VŠ SR, v celkovom pohľade na záujem o vysokoškolské štúdium chýbajú údaje o tých, ktorí sa uchádzali o vysokoškolské štúdium na zahraničných vysokých školách.</t>
  </si>
  <si>
    <t>Vysvetlivky k niektorým tabuľkám :</t>
  </si>
  <si>
    <r>
      <t xml:space="preserve">prihlášky  </t>
    </r>
    <r>
      <rPr>
        <sz val="12"/>
        <color indexed="62"/>
        <rFont val="Times New Roman"/>
        <family val="1"/>
        <charset val="238"/>
      </rPr>
      <t xml:space="preserve"> ─ </t>
    </r>
    <r>
      <rPr>
        <b/>
        <sz val="12"/>
        <color indexed="62"/>
        <rFont val="Times New Roman"/>
        <family val="1"/>
        <charset val="238"/>
      </rPr>
      <t xml:space="preserve">  </t>
    </r>
    <r>
      <rPr>
        <sz val="12"/>
        <color indexed="62"/>
        <rFont val="Times New Roman"/>
        <family val="1"/>
        <charset val="238"/>
      </rPr>
      <t xml:space="preserve">počet prijatých prihlášok od uchádzačov;  jedna prihláška mohla byť zaregistrovaná viackrát a to v prípade, že škola umožňovala na jednej prihláške prihlásiť sa uchádzačovi na viacej študijných programov, pričom priebeh prijímacieho konania i jeho vyhodnotenie boli u nich nezávislé  </t>
    </r>
  </si>
  <si>
    <r>
      <t xml:space="preserve">prihlásení   </t>
    </r>
    <r>
      <rPr>
        <sz val="12"/>
        <color indexed="62"/>
        <rFont val="Times New Roman"/>
        <family val="1"/>
        <charset val="238"/>
      </rPr>
      <t>─   počet uchádzačov bez rozdielu, koľko podali prihlášok; t.j. počet prihlásených osôb</t>
    </r>
  </si>
  <si>
    <r>
      <t xml:space="preserve">prijatie   </t>
    </r>
    <r>
      <rPr>
        <sz val="12"/>
        <color indexed="62"/>
        <rFont val="Times New Roman"/>
        <family val="1"/>
        <charset val="238"/>
      </rPr>
      <t>─   počet kladne vybavených prihlášok, pričom každý uchádzač je započítaný toľkokrát, koľkokrát bol prijatý</t>
    </r>
  </si>
  <si>
    <r>
      <t xml:space="preserve">prijatí   </t>
    </r>
    <r>
      <rPr>
        <sz val="12"/>
        <color indexed="62"/>
        <rFont val="Times New Roman"/>
        <family val="1"/>
        <charset val="238"/>
      </rPr>
      <t>─   počet prijatých uchádzačov, pričom prijatý uchádzač je započítaný len raz, bez ohľadu na to, koľkokrát bol prijatý;  t.j. počet prijatých osôb</t>
    </r>
  </si>
  <si>
    <r>
      <t xml:space="preserve">zápis   </t>
    </r>
    <r>
      <rPr>
        <sz val="12"/>
        <color indexed="62"/>
        <rFont val="Times New Roman"/>
        <family val="1"/>
        <charset val="238"/>
      </rPr>
      <t>─   počet zápisov prijatých uchádzačov na štúdium do 1. ročníka, pričom každý uchádzač je započítaný toľkokrát, koľkokrát sa na štúdium zapísal</t>
    </r>
    <r>
      <rPr>
        <b/>
        <sz val="12"/>
        <color indexed="62"/>
        <rFont val="Times New Roman"/>
        <family val="1"/>
        <charset val="238"/>
      </rPr>
      <t xml:space="preserve">
</t>
    </r>
  </si>
  <si>
    <r>
      <t xml:space="preserve">zapísaní   </t>
    </r>
    <r>
      <rPr>
        <sz val="12"/>
        <color indexed="62"/>
        <rFont val="Times New Roman"/>
        <family val="1"/>
        <charset val="238"/>
      </rPr>
      <t>─   počet zapísaných prijatých uchádzačov na štúdium do 1. ročníka, pričom prijatý uchádzač zapísaný na štúdium je započítaný len raz, bez ohľadu na to, koľkokrát sa na štúdium zapísal; t.j. počet zapísaných osôb</t>
    </r>
    <r>
      <rPr>
        <b/>
        <sz val="12"/>
        <color indexed="62"/>
        <rFont val="Times New Roman"/>
        <family val="1"/>
        <charset val="238"/>
      </rPr>
      <t xml:space="preserve">
</t>
    </r>
  </si>
  <si>
    <t>Upozornenie :</t>
  </si>
  <si>
    <r>
      <t>!</t>
    </r>
    <r>
      <rPr>
        <sz val="12"/>
        <color indexed="62"/>
        <rFont val="Times New Roman"/>
        <family val="1"/>
        <charset val="238"/>
      </rPr>
      <t xml:space="preserve">     V prípade hodnoty vyjadrujúcej počet osôb nie sú sumárne hodnoty (napr. za školy, formy štúdia, študijné odbory ap.) súčtom jednotlivých položiek! Vyplýva to zo skutočnosti, že uchádzač, ako jedna osoba, si može podať viacej prihlášok a tým pádom i na rôzne školy, rôzne formy štúdia či rôzne študijné programy.</t>
    </r>
  </si>
  <si>
    <r>
      <t>!</t>
    </r>
    <r>
      <rPr>
        <sz val="12"/>
        <color indexed="62"/>
        <rFont val="Times New Roman"/>
        <family val="1"/>
        <charset val="238"/>
      </rPr>
      <t xml:space="preserve">     V prijímacom konaní sa vyskytujú i prípady, že prihláška na VŠ je kladne vybavená, avšak dochádza k zmene študijného programu, formy štúdia, metódy štúdia, jazyka poskytovania študijného programu  alebo aj fakulty či pracoviska uvedených v prihláške. Z tejto skutočnosti vyplývajú potom i situácie, keď počet prijatí, napr. v externej forme štúdia, u danej fakulty prevyšuje počet prihlášok. Ide o dôsledok prijatia na externé štúdium u prihlášok evidovaných na dennú formu štúdia.</t>
    </r>
  </si>
  <si>
    <t>Úvod</t>
  </si>
  <si>
    <t>Úvod, vysvetlivky a upozornenia</t>
  </si>
  <si>
    <t>VŠ</t>
  </si>
  <si>
    <t>G 01</t>
  </si>
  <si>
    <t xml:space="preserve">Podiel prihlášok, ich úspešnosti či neúspešnosti  v prijímacom konaní na vysoké školy  </t>
  </si>
  <si>
    <t>T 01</t>
  </si>
  <si>
    <t xml:space="preserve">Prijímacie konanie v číslach na vysoké školy, ich fakulty a pracoviská na dennú formu štúdia  </t>
  </si>
  <si>
    <t>T 02</t>
  </si>
  <si>
    <t xml:space="preserve">Prijímacie konanie v číslach na vysoké školy, ich fakulty a pracoviská na externú formu štúdia  </t>
  </si>
  <si>
    <t>T 03</t>
  </si>
  <si>
    <t>Prijímacie konanie v číslach na vysoké školy, ich fakulty a pracoviská na dennú a externú formu štúdia spolu</t>
  </si>
  <si>
    <t>T 04</t>
  </si>
  <si>
    <t xml:space="preserve">Percentuálny podiel vysokých škôl SR na celkovom počte podaných prihlášok a na celkovom počte prijatí a zápisov </t>
  </si>
  <si>
    <t>T 05</t>
  </si>
  <si>
    <t xml:space="preserve">Percentuálny podiel dennej a externej formy štúdia na počte podaných prihlášok a počte prijatí a zápisov </t>
  </si>
  <si>
    <t>T 07a</t>
  </si>
  <si>
    <t>Uchádzači v prijímacom konaní podľa štatistických skupín študijných odborov</t>
  </si>
  <si>
    <t>G 02</t>
  </si>
  <si>
    <t xml:space="preserve">Percentuálny podiel prihlášok na ich celkovom počte za skupiny študijných odborov   </t>
  </si>
  <si>
    <t>G 03</t>
  </si>
  <si>
    <t xml:space="preserve">Percentuálny podiel prijatí za skupiny študijných odborov  </t>
  </si>
  <si>
    <t>T 07b</t>
  </si>
  <si>
    <t>Uchádzači v prijímacom konaní na študijné odbory podľa Sústavy študijných odborov SR</t>
  </si>
  <si>
    <t>G 02b</t>
  </si>
  <si>
    <t xml:space="preserve">Percentuálny podiel prihlášok/prijatí na ich celkovom počte za skupiny študijných odborov podľa Sústavy študijných odborov SR  </t>
  </si>
  <si>
    <t>T 08</t>
  </si>
  <si>
    <t xml:space="preserve">Viacnásobnosť v prijímacom konaní na vysoké školy SR  </t>
  </si>
  <si>
    <t>T 09</t>
  </si>
  <si>
    <t xml:space="preserve">Podiel prijatí bez prijímacej skúšky a ich participácia na zápise podľa formy štúdia a aj v členení podľa skupín študijných odborov </t>
  </si>
  <si>
    <t>T 10</t>
  </si>
  <si>
    <t xml:space="preserve">Prehľad za školy, ich fakulty či pracoviská, ktoré prijímali uchádzačov aj bez prijímacích skúšok   </t>
  </si>
  <si>
    <t>T 11</t>
  </si>
  <si>
    <t>Uchádzači v prijímacom konaní na vysoké školy podľa druhu absolvovanej strednej školy</t>
  </si>
  <si>
    <t>G 04</t>
  </si>
  <si>
    <t>T 12</t>
  </si>
  <si>
    <t>T 13</t>
  </si>
  <si>
    <t xml:space="preserve">Prijímacie konanie na vysoké školy SR podľa vekovej štruktúry uchádzačov  </t>
  </si>
  <si>
    <t>G 07</t>
  </si>
  <si>
    <t xml:space="preserve">Podiel uchádzačov na jednotlivé formy štúdia v závislosti od ich veku  </t>
  </si>
  <si>
    <t>T 14</t>
  </si>
  <si>
    <t>G 08</t>
  </si>
  <si>
    <t xml:space="preserve">Pomer prihlášok na dennú a externú formu štúdia podľa roku maturity uchádzača  </t>
  </si>
  <si>
    <t>G 09</t>
  </si>
  <si>
    <t xml:space="preserve">Úspešnosť prihlášok uchádzačov podľa roku maturity  </t>
  </si>
  <si>
    <t>G 10</t>
  </si>
  <si>
    <t xml:space="preserve">Prijatí uchádzači podľa roku maturity  </t>
  </si>
  <si>
    <t>T 15</t>
  </si>
  <si>
    <t xml:space="preserve">Cudzí štátni príslušníci v prijímacom konaní na vysoké školy SR  </t>
  </si>
  <si>
    <t>T 15e</t>
  </si>
  <si>
    <t xml:space="preserve">Vyhodnotenie prihlášok od uchádzačov so štátnym občianstvom krajín Európskej únie </t>
  </si>
  <si>
    <t>G 11</t>
  </si>
  <si>
    <t>Zastúpenie mužov a žien v prijímacom konaní na vysoké školy SR</t>
  </si>
  <si>
    <t>T 16</t>
  </si>
  <si>
    <t>Úspešnosť mužov a žien v prijímacom konaní na vysoké školy SR podľa skupín študijných odborov</t>
  </si>
  <si>
    <t>G 12</t>
  </si>
  <si>
    <t>Percentuálny podiel mužov a žien na počte prihlášok podľa skupín študijných odborov</t>
  </si>
  <si>
    <t>T 17</t>
  </si>
  <si>
    <t xml:space="preserve">Počet prihlášok na vysoké školy SR podľa krajov trvalého bydliska uchádzačov a od cudzích štátnych príslušníkov  </t>
  </si>
  <si>
    <t>T 18</t>
  </si>
  <si>
    <t xml:space="preserve">Uchádzači  v prijímacom konaní na vysoké školy SR  z regionálneho hľadiska </t>
  </si>
  <si>
    <t>T 19b</t>
  </si>
  <si>
    <t>T 20</t>
  </si>
  <si>
    <t>Prehľad o prijímacom konaní podľa jazyka poskytovania vysokoškolského študijného programu</t>
  </si>
  <si>
    <t>PRIJÍMACIE KONANIE NA VYSOKÉ ŠKOLY NA AKADEMICKÝ ROK 2024/2025 V ČÍSLACH A GRAFOCH</t>
  </si>
  <si>
    <t>Zoznam vysokých škôl SR, ich fakúlt a pracovísk v prijímacom konaní 2024</t>
  </si>
  <si>
    <t xml:space="preserve">Výsledky maturantov 2024 stredných škôl SR v prijímacom konaní na vysoké školySR v členení podľa druhu absolvovanej strednej školy   </t>
  </si>
  <si>
    <t>Výsledky avsolventov stredných škôl SR v roku 2024 v prijímacom konaní na vysoké školy SR</t>
  </si>
  <si>
    <t xml:space="preserve">Uchádzači maturujúci v roku 2024 v porovnaní s uchádzačmi maturujúcimi v predchádzajúcich rokoch  </t>
  </si>
  <si>
    <t xml:space="preserve">Maturanti stredných škôl v jednotlivých krajoch SR v roku 2024 pokračujúci v štúdiu na vysokých školách SR  </t>
  </si>
  <si>
    <t xml:space="preserve">         Predkladané prehľady v podobe tabuliek a grafov sú spracované z podkladov súborov údajov, ktoré boli vysokými školami alebo ich fakultami poskytnuté Centru vedecko-technických informácií SR (CVTI SR) z ich prijímacieho konania v roku 2024. Prehľady zverejňujú informácie z prijímacieho konania (PK) do prvých ročníkov na vysokoškolské štúdium 1. stupňa  a 1. a 2. stupňa spojeného do jedného celku  na vysoké školy Slovenskej republiky (VŠ SR) na akademický rok 2024/2025.</t>
  </si>
  <si>
    <t xml:space="preserve">          Vysoká škola vojenského zamerania, Akadémia ozbrojených síl generála Milana Rastislava Štefánika v Liptovskom Mikuláši, poskytuje údaje o jej uchádzačoch len na civilné vysokoškolské štúdium a keďže študijné programy pre 1. stupeň civilného vysokoškolského štúdia na akademický rok 2024/2025 neotvárala, v tomto spracovaní sa nevyskytuje.</t>
  </si>
  <si>
    <t xml:space="preserve">         V niektorých prehľadoch sú použité počty maturantov 2024 stredných škôl. Ide o údaje z národnej štatistiky rezortu a maturantmi 2024 stredných škôl sa tu chápu tí absolventi stredných škôl na Slovensku, ktorí v roku 2024 dosiahli na týchto školách úplné stredné vzdelanie. Pri porovnávaní s nimi sú do počtu uchádzačov o vysokoškolské štúdium zarátaní aj cudzí štátni príslušníci, ktorí absolvovali strednú školu na Slovensku a zároveň nie sú zarátaní uchádzači so slovenskou štátnou príslušnosťou, ak absolvovali strednú školu v zahraničí.  Vo väčšine ostatných prehľadov ide o uchádzačov na vysoké školy so štátnym občianstvom Slovenskej republiky, v prípade ak sú zarátaní aj cudzí štátni príslušníci, je to uvedené v poznámke k tabuľkovému, resp. grafickému prehľadu.</t>
  </si>
  <si>
    <t xml:space="preserve">          Tabuľky a grafy poskytujú prehľad o prijímacom konaní na VŠ SR na základe mnohých výberov a zvolených rôznych kritérií a tak z nich možno napríklad  „vyčítať“ pre ročník PK  na VŠ 2024, že :</t>
  </si>
  <si>
    <t>plán   ─   vysokými školami na prijatie plánovaný počet uchádzačov (údaje k 31. 5. 2024)</t>
  </si>
  <si>
    <t>celkovo bolo podaných 95 408 prihlášok čo je  nárast o 3 156 prihlášok oproti predchádzajúcemu roku</t>
  </si>
  <si>
    <t>počet prihlášok na externú formu štúdia medziročne vzrástol o 6,6 % a tvoril niečo viac ako jednu desatinu (10,8 %) z celkového počtu podaných prihlášok, čo je nárast o 0,3 percentuálneho bodu oproti predchádzajúcemu roku, lebo počet prihlášok na dennú formu hoci tiež tiež vzrástol, ale „len“ o 3,0 %</t>
  </si>
  <si>
    <t>cudzí štátni príslušníci podali 24,2 % z celkového počtu prihlášok, jednu pätinu (25,0 %) mali medzi kladne vybavenými prihláškami a medzi zápismi 24,3 % a to znamená, že počet prihlášok cudzincov o 2 249 vyšší ako v prechádzajúcom roku vytvoril podiel prihlášok cudzincov o 1,6 percentuálneho bodu vyšší  a ich podiel na zápisoch úspešných uchádzačov vzrástol o 2,5 percentuálneho bodu (počtom o 1 497 zápisov viacej) oproti predchádzajúcemu roku</t>
  </si>
  <si>
    <t>občania Ukrajiny podali dve tretiny (66,9 %) prihlášok cudzincov a ich podiel v prihláškach od cudzincov tak oproti minulého roku vzrástol o 12,2 percentuálneho bodu; uchádzači z Českej republiky podali z prihlášok cudzincov 5,8 %</t>
  </si>
  <si>
    <t xml:space="preserve">verejné vysoké školy zaregistrovali 93,2 % zo všetkých prihlášok od cudzincov a 70,4 % z nich podali ukrajinskí uchádzači </t>
  </si>
  <si>
    <t>o v prihláškach na súkromné vysoké školy tvorili tie od cudzincov o niečo viac ako jednu pätinu (21,0 %) a viac ako dve tretiny (68,8 %) z nich bolo od uchádzačov s českým štátnym občianstvom</t>
  </si>
  <si>
    <t xml:space="preserve">prihlášky na VŠ SR podalo 40 981 osôb slovenskej štátnej príslušnosti, čo je nárast o 675 osôb oproti predchádzajúcemu roku 2023; po úspešnom prijímacom konaní sa tri štvrtiny (76,0 %)  z nich na štúdium na VŠ SR zapísalo, čo je viacej oproti predchádzajúcemu ročníku o 0,2 percentuálneho bodu </t>
  </si>
  <si>
    <t>najviac prihlášok (20,4 %) na denné štúdium patrilo Univerzite Komenského v Bratislave, u externého štúdia to bola súkromná Vysoká škola zdravotníctva a sociálnej práce svätej Alžbety v Bratislave (9,1 %)</t>
  </si>
  <si>
    <t>najviac prihlášok – viac ako polovica (52,4 %), smerovalo od slovenských uchádzačov na študijné programy patriace do „štatistickej“ skupiny študijných odborov spoločenské vedy, náuky a služby, podľa Sústavy študijných odborov SR polovica (50,4 %) do skupiny spoločenské vedy</t>
  </si>
  <si>
    <t xml:space="preserve">sedem prihlášok (6,8) na jednu kladne vybavenú prihlášku bolo podaných v študijnom odbore zubné lekárstvo, šesť prihlášok (5,9) v študijnom odbore logopédia, päť (5,1 a 4,9) na jednu kladne vybavenú prihlášku bolo podaných v študijných odboroch divadelné umenie a zdravotnícke vedy, štyri (4,4) v študijnom odbore výtvarné umenie a tri prihlášky (3,5, 3,5, 3,4, 3,3 a 3,2) pripadli na jednu kladne vybavenú prihlášku v študijných odboroch tanečné umenie, všeobecné lekárstvo, filmové umenie a multimédia, orientálne jazyky a kultúry a  štatistika </t>
  </si>
  <si>
    <t>najmenej (44,9 %) prijatých osôb z prihlásených bolo v skupine študijných odborov vedy a náuky o kultúre a umení, najviac (88,8 %) v skupine študijných odborov technické vedy a náuky</t>
  </si>
  <si>
    <t xml:space="preserve">46 765 prihlášok od uchádzačov, občanov SR, bolo kladne vybavených a dve tretiny (66,6 %) z tohto počtu boli kladne vybavené bez prijímacej skúšky </t>
  </si>
  <si>
    <t>uchádzač maturujúci v aktuálnom roku 2024 hlásiaci sa  na vysokú školu SR podal priemerne 2,1 prihlášky, pričom celkový priemer bol 1,8 prihlášky na jedného uchádzača ako fyzickú osobu</t>
  </si>
  <si>
    <t>43,9 % z prihlásených osôb slovenskej štátnej príslušnosti podalo viac ako jednu prihlášku, 26,0 % z prijatých uchádzačov bolo prijatých vo viac ako v jednom prijímacom konaní a medzi prijatými uchádzačmi, ktorí sa na štúdium zapísali, sú aj  takí (0,8 %), ktorí sa zapísali na viac ako jeden študijný program</t>
  </si>
  <si>
    <t>dve tretiny (66,5 %) prijatí bolo ukončených zápisom</t>
  </si>
  <si>
    <t>tri pätiny (60,3 %) tohoročných maturantov na stredných školách v SR sa prihlásilo na VŠ SR a podľa výsledkov prijímacieho konania takmer polovica (47,9 %)  maturujúcich v roku 2024 aj pokračuje v štúdiu na VŠ SR</t>
  </si>
  <si>
    <t>tohoroční maturanti si podávali prihlášky predovšetkým na dennú formu vysokoškolského štúdia (97,6 %), na ktorú podiel uchádzačov klesá úmerne s ich  starším rokom maturity</t>
  </si>
  <si>
    <t>maturujúci v roku 2024 tvorili 56,3 % z prihlásených uchádzačov, v počte prijatých uchádzačov mali podiel 57,2 % a medzi úspešnými uchádzačmi, ktorí sa na štúdium aj zapísali, sa podieľali  už skoro tromi pätinami (59,1 %)</t>
  </si>
  <si>
    <t>z hľadiska veku najväčšiu skupinu (30,5 %) tvorili 19-roční uchádzači, 20-roční uchádzači boli zastúpení len o málo nižším percentuálnym podielom (29,3 %)</t>
  </si>
  <si>
    <t>z prijatých uchádzačov sa nie všetci zapísali na štúdium, najviacej sa nezapísalo na prírodné vedy – 42,6 % z prijatých uchádzačov na študijné programy patriace do tejto skupiny študijných odborov, najmenej – 13,4 % sa nezapísalo z prijatých uchádzačov na študijné programy patriace do skupiny študijných odborov zdravotníctvo</t>
  </si>
  <si>
    <t xml:space="preserve">u verejných vysokých škôl bol počet zápisov na dennú formu  štúdia a externú formu štúdia približne v pomere 9:1  (89,0 % na dennú formu a 11,0 % na externú formu štúdia); na súkromných vysokých školách bolo uskutočnených 61,1 % zápisov  na dennú formu a 38,9 % na formu štúdia externú, takže tu počet zápisov na dennú formu  štúdia a externú formu štúdia bol v pomere približne 3:2  </t>
  </si>
  <si>
    <t>z hľadiska pohlavia slovenských uchádzačov prevažovali ženy (57,4 %) a podobným nadpolovičným podielom (56,5 %, resp. 56,3 %) sú ženy zastúpené aj v prijatých či zapísaných uchádzačoch</t>
  </si>
  <si>
    <t>ženy podali tri pätiny (60,5 %) prihlášok z ich celkového počtu podaných slovenskými uchádzačmi a najväčší podiel prihlášok oproti mužom mali v prihláškach na študijné programy patriace do skupiny študijných odborov zdravotníctvo – tri štvrtiny (76,5 %), najmenší v prihláškach na študijné programy patriace do skupiny študijných odborov technické vedy a náuky – jednu pätinu (20,8 %)</t>
  </si>
  <si>
    <t>najviac uchádzačov (78,7 %) sa po úspešnom prijímacom konaní zapísalo na študijné programy poskytované v slovenskom jazyku, na študijné programy poskytované v kombinácii jazykov slovenský jazyk, anglický jazyk, resp. anglický jazyk, slovenský jazyk bolo realizovaných spolu 14,1 % z celkového počtu zápisov, na študijné programy poskytované v anglickom jazyku 3,0 %, a viac ako 1 % tvorili ešte zápisy realizované uchádzačmi na študijné programy uskutočňované v kombinácii jazykov slovenský jazyk, maďarský jazyk (1,04 %)</t>
  </si>
  <si>
    <t>na študijné programy v anglickom jazyku sa v 81,0 percentách prípadov zapísali úspešní uchádzači s cudzou štátnou príslušnosťou, pri zápisoch na študijné programy uskutočňované v kombinácii jazykov slovenský jazyk, maďarský jazyk tvorili cudzinci 17,9 %; na zápisoch na študijné programy v slovenskom jazyku alebo v kombinácii s anglickým jazykom bol podiel cudzincov v oboch prípadoch  o niečo viac ako pätinový (21,8 %)</t>
  </si>
  <si>
    <t>cd21263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</si>
</sst>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151" x14ac:knownFonts="1">
    <font>
      <sz val="11"/>
      <color theme="1"/>
      <name val="Calibri"/>
      <family val="2"/>
      <charset val="238"/>
      <scheme val="minor"/>
    </font>
    <font>
      <sz val="10"/>
      <name val="Arial"/>
      <family val="2"/>
      <charset val="238"/>
    </font>
    <font>
      <sz val="10"/>
      <name val="Times New Roman CE"/>
      <family val="1"/>
      <charset val="238"/>
    </font>
    <font>
      <b/>
      <sz val="10"/>
      <color rgb="FF333399"/>
      <name val="Times New Roman CE"/>
      <family val="1"/>
      <charset val="238"/>
    </font>
    <font>
      <sz val="10"/>
      <color rgb="FF333399"/>
      <name val="Arial"/>
      <family val="2"/>
      <charset val="238"/>
    </font>
    <font>
      <sz val="11"/>
      <color rgb="FF333399"/>
      <name val="Calibri"/>
      <family val="2"/>
      <charset val="238"/>
      <scheme val="minor"/>
    </font>
    <font>
      <b/>
      <sz val="10"/>
      <name val="Times New Roman CE"/>
      <family val="1"/>
      <charset val="238"/>
    </font>
    <font>
      <i/>
      <sz val="8"/>
      <name val="Times New Roman CE"/>
      <charset val="238"/>
    </font>
    <font>
      <sz val="10"/>
      <name val="Arial CE"/>
      <charset val="238"/>
    </font>
    <font>
      <b/>
      <sz val="10"/>
      <name val="Times New Roman CE"/>
      <charset val="238"/>
    </font>
    <font>
      <b/>
      <sz val="10"/>
      <color rgb="FF333399"/>
      <name val="Times New Roman CE"/>
      <charset val="238"/>
    </font>
    <font>
      <b/>
      <sz val="11"/>
      <name val="Times New Roman CE"/>
      <family val="1"/>
      <charset val="238"/>
    </font>
    <font>
      <sz val="11"/>
      <name val="Times New Roman CE"/>
      <family val="1"/>
      <charset val="238"/>
    </font>
    <font>
      <sz val="10"/>
      <color rgb="FF333399"/>
      <name val="Arial CE"/>
      <charset val="238"/>
    </font>
    <font>
      <b/>
      <sz val="8"/>
      <color rgb="FF333399"/>
      <name val="Times New Roman CE"/>
      <family val="1"/>
      <charset val="238"/>
    </font>
    <font>
      <sz val="10"/>
      <name val="Times New Roman CE"/>
      <charset val="238"/>
    </font>
    <font>
      <sz val="11"/>
      <color theme="1"/>
      <name val="Calibri"/>
      <family val="2"/>
      <charset val="238"/>
      <scheme val="minor"/>
    </font>
    <font>
      <b/>
      <sz val="10"/>
      <color rgb="FF333399"/>
      <name val="Times New Roman"/>
      <family val="1"/>
      <charset val="238"/>
    </font>
    <font>
      <sz val="10"/>
      <color rgb="FF333399"/>
      <name val="Times New Roman"/>
      <family val="1"/>
      <charset val="238"/>
    </font>
    <font>
      <sz val="10"/>
      <name val="Times New Roman"/>
      <family val="1"/>
      <charset val="238"/>
    </font>
    <font>
      <i/>
      <sz val="8"/>
      <name val="Times New Roman"/>
      <family val="1"/>
      <charset val="238"/>
    </font>
    <font>
      <b/>
      <sz val="10"/>
      <color indexed="62"/>
      <name val="Times New Roman CE"/>
      <family val="1"/>
      <charset val="238"/>
    </font>
    <font>
      <sz val="10"/>
      <color rgb="FF333399"/>
      <name val="Times New Roman CE"/>
      <family val="1"/>
      <charset val="238"/>
    </font>
    <font>
      <sz val="8"/>
      <color rgb="FF008000"/>
      <name val="Times New Roman CE"/>
      <family val="1"/>
      <charset val="238"/>
    </font>
    <font>
      <sz val="10"/>
      <color rgb="FF008000"/>
      <name val="Arial"/>
      <family val="2"/>
      <charset val="238"/>
    </font>
    <font>
      <sz val="8"/>
      <color rgb="FFFF0000"/>
      <name val="Times New Roman"/>
      <family val="1"/>
      <charset val="238"/>
    </font>
    <font>
      <b/>
      <sz val="8"/>
      <color rgb="FF333399"/>
      <name val="Times New Roman CE"/>
      <charset val="238"/>
    </font>
    <font>
      <sz val="8"/>
      <color rgb="FF333399"/>
      <name val="Times New Roman CE"/>
      <family val="1"/>
      <charset val="238"/>
    </font>
    <font>
      <sz val="10"/>
      <color indexed="62"/>
      <name val="Times New Roman CE"/>
      <family val="1"/>
      <charset val="238"/>
    </font>
    <font>
      <sz val="10"/>
      <color indexed="17"/>
      <name val="Times New Roman CE"/>
      <family val="1"/>
      <charset val="238"/>
    </font>
    <font>
      <sz val="10"/>
      <color rgb="FF008000"/>
      <name val="Times New Roman CE"/>
      <family val="1"/>
      <charset val="238"/>
    </font>
    <font>
      <sz val="10"/>
      <color rgb="FFFF0000"/>
      <name val="Times New Roman CE"/>
      <family val="1"/>
      <charset val="238"/>
    </font>
    <font>
      <b/>
      <sz val="10"/>
      <color rgb="FF008000"/>
      <name val="Times New Roman CE"/>
      <charset val="238"/>
    </font>
    <font>
      <b/>
      <sz val="10"/>
      <color rgb="FFFF0000"/>
      <name val="Times New Roman CE"/>
      <family val="1"/>
      <charset val="238"/>
    </font>
    <font>
      <b/>
      <sz val="10"/>
      <color rgb="FF008000"/>
      <name val="Times New Roman CE"/>
      <family val="1"/>
      <charset val="238"/>
    </font>
    <font>
      <b/>
      <sz val="9"/>
      <color rgb="FF333399"/>
      <name val="Times New Roman CE"/>
      <family val="1"/>
      <charset val="238"/>
    </font>
    <font>
      <b/>
      <i/>
      <sz val="8"/>
      <name val="Times New Roman CE"/>
      <charset val="238"/>
    </font>
    <font>
      <i/>
      <sz val="8"/>
      <name val="Times New Roman CE"/>
      <family val="1"/>
      <charset val="238"/>
    </font>
    <font>
      <b/>
      <i/>
      <sz val="10"/>
      <name val="Times New Roman"/>
      <family val="1"/>
      <charset val="238"/>
    </font>
    <font>
      <b/>
      <sz val="10"/>
      <name val="Times New Roman"/>
      <family val="1"/>
      <charset val="238"/>
    </font>
    <font>
      <b/>
      <sz val="9"/>
      <name val="Times New Roman"/>
      <family val="1"/>
      <charset val="238"/>
    </font>
    <font>
      <sz val="7"/>
      <name val="Times New Roman"/>
      <family val="1"/>
      <charset val="238"/>
    </font>
    <font>
      <b/>
      <sz val="10"/>
      <color theme="6" tint="-0.499984740745262"/>
      <name val="Times New Roman"/>
      <family val="1"/>
      <charset val="238"/>
    </font>
    <font>
      <sz val="10"/>
      <color rgb="FFFF0000"/>
      <name val="Times New Roman"/>
      <family val="1"/>
      <charset val="238"/>
    </font>
    <font>
      <b/>
      <sz val="10"/>
      <name val="Arial CE"/>
      <charset val="238"/>
    </font>
    <font>
      <sz val="11"/>
      <name val="Calibri"/>
      <family val="2"/>
      <charset val="238"/>
      <scheme val="minor"/>
    </font>
    <font>
      <sz val="10"/>
      <color indexed="62"/>
      <name val="Arial CE"/>
      <charset val="238"/>
    </font>
    <font>
      <b/>
      <sz val="10"/>
      <color indexed="61"/>
      <name val="Times New Roman CE"/>
      <family val="1"/>
      <charset val="238"/>
    </font>
    <font>
      <sz val="10"/>
      <color indexed="61"/>
      <name val="Arial CE"/>
      <charset val="238"/>
    </font>
    <font>
      <sz val="10"/>
      <color indexed="61"/>
      <name val="Times New Roman CE"/>
      <family val="1"/>
      <charset val="238"/>
    </font>
    <font>
      <sz val="10"/>
      <color theme="0"/>
      <name val="Arial"/>
      <family val="2"/>
      <charset val="238"/>
    </font>
    <font>
      <sz val="10"/>
      <color theme="0"/>
      <name val="Arial CE"/>
      <charset val="238"/>
    </font>
    <font>
      <b/>
      <sz val="10"/>
      <color theme="0"/>
      <name val="Arial"/>
      <family val="2"/>
      <charset val="238"/>
    </font>
    <font>
      <sz val="10"/>
      <name val="Arial"/>
      <charset val="238"/>
    </font>
    <font>
      <b/>
      <sz val="10"/>
      <name val="Arial"/>
      <family val="2"/>
      <charset val="238"/>
    </font>
    <font>
      <b/>
      <sz val="10"/>
      <color theme="5" tint="-0.499984740745262"/>
      <name val="Arial"/>
      <family val="2"/>
      <charset val="238"/>
    </font>
    <font>
      <b/>
      <sz val="10"/>
      <color theme="6" tint="-0.499984740745262"/>
      <name val="Arial"/>
      <family val="2"/>
      <charset val="238"/>
    </font>
    <font>
      <b/>
      <sz val="10"/>
      <color theme="4" tint="-0.499984740745262"/>
      <name val="Arial"/>
      <family val="2"/>
      <charset val="238"/>
    </font>
    <font>
      <b/>
      <sz val="10"/>
      <color indexed="16"/>
      <name val="Times New Roman CE"/>
      <family val="1"/>
      <charset val="238"/>
    </font>
    <font>
      <b/>
      <sz val="10"/>
      <color indexed="17"/>
      <name val="Times New Roman CE"/>
      <family val="1"/>
      <charset val="238"/>
    </font>
    <font>
      <sz val="9"/>
      <color indexed="16"/>
      <name val="Times New Roman CE"/>
      <family val="1"/>
      <charset val="238"/>
    </font>
    <font>
      <sz val="9"/>
      <color indexed="62"/>
      <name val="Times New Roman CE"/>
      <family val="1"/>
      <charset val="238"/>
    </font>
    <font>
      <sz val="9"/>
      <color indexed="17"/>
      <name val="Times New Roman CE"/>
      <family val="1"/>
      <charset val="238"/>
    </font>
    <font>
      <sz val="10"/>
      <color theme="0"/>
      <name val="Times New Roman CE"/>
      <family val="1"/>
      <charset val="238"/>
    </font>
    <font>
      <sz val="10"/>
      <color theme="0"/>
      <name val="Times New Roman"/>
      <family val="1"/>
      <charset val="238"/>
    </font>
    <font>
      <sz val="8"/>
      <color theme="0"/>
      <name val="Arial"/>
      <family val="2"/>
      <charset val="238"/>
    </font>
    <font>
      <b/>
      <sz val="10"/>
      <color theme="0"/>
      <name val="Times New Roman"/>
      <family val="1"/>
      <charset val="238"/>
    </font>
    <font>
      <b/>
      <sz val="10"/>
      <color theme="0"/>
      <name val="Arial CE"/>
      <family val="2"/>
      <charset val="238"/>
    </font>
    <font>
      <b/>
      <sz val="11"/>
      <color indexed="62"/>
      <name val="Times New Roman CE"/>
      <family val="1"/>
      <charset val="238"/>
    </font>
    <font>
      <sz val="10"/>
      <color theme="5" tint="-0.249977111117893"/>
      <name val="Times New Roman CE"/>
      <family val="1"/>
      <charset val="238"/>
    </font>
    <font>
      <sz val="10"/>
      <color rgb="FF00B050"/>
      <name val="Arial"/>
      <family val="2"/>
      <charset val="238"/>
    </font>
    <font>
      <sz val="10"/>
      <color indexed="62"/>
      <name val="Arial"/>
      <family val="2"/>
      <charset val="238"/>
    </font>
    <font>
      <sz val="10"/>
      <color rgb="FF00B050"/>
      <name val="Calibri"/>
      <family val="2"/>
      <charset val="238"/>
      <scheme val="minor"/>
    </font>
    <font>
      <b/>
      <sz val="10"/>
      <color rgb="FF00B050"/>
      <name val="Arial"/>
      <family val="2"/>
      <charset val="238"/>
    </font>
    <font>
      <b/>
      <sz val="10"/>
      <color rgb="FF333399"/>
      <name val="Arial"/>
      <family val="2"/>
      <charset val="238"/>
    </font>
    <font>
      <sz val="10"/>
      <color indexed="62"/>
      <name val="Arial CE"/>
      <family val="2"/>
      <charset val="238"/>
    </font>
    <font>
      <b/>
      <sz val="8"/>
      <color indexed="62"/>
      <name val="Times New Roman CE"/>
      <family val="1"/>
      <charset val="238"/>
    </font>
    <font>
      <b/>
      <i/>
      <sz val="8"/>
      <color indexed="62"/>
      <name val="Times New Roman CE"/>
      <family val="1"/>
      <charset val="238"/>
    </font>
    <font>
      <sz val="8"/>
      <color indexed="62"/>
      <name val="Arial CE"/>
      <charset val="238"/>
    </font>
    <font>
      <b/>
      <sz val="8"/>
      <name val="Times New Roman CE"/>
      <family val="1"/>
      <charset val="238"/>
    </font>
    <font>
      <i/>
      <sz val="8"/>
      <name val="Arial CE"/>
      <charset val="238"/>
    </font>
    <font>
      <sz val="10"/>
      <color indexed="62"/>
      <name val="Times New Roman"/>
      <family val="1"/>
      <charset val="238"/>
    </font>
    <font>
      <b/>
      <sz val="10"/>
      <color indexed="62"/>
      <name val="Times New Roman"/>
      <family val="1"/>
      <charset val="238"/>
    </font>
    <font>
      <sz val="8"/>
      <name val="Times New Roman CE"/>
      <family val="1"/>
      <charset val="238"/>
    </font>
    <font>
      <b/>
      <i/>
      <sz val="10"/>
      <color theme="0"/>
      <name val="Arial CE"/>
      <charset val="238"/>
    </font>
    <font>
      <b/>
      <sz val="8"/>
      <name val="Times New Roman CE"/>
      <charset val="238"/>
    </font>
    <font>
      <b/>
      <i/>
      <sz val="10"/>
      <name val="Arial"/>
      <family val="2"/>
      <charset val="238"/>
    </font>
    <font>
      <sz val="10"/>
      <color theme="6" tint="-0.249977111117893"/>
      <name val="Times New Roman"/>
      <family val="1"/>
      <charset val="238"/>
    </font>
    <font>
      <b/>
      <sz val="10"/>
      <color theme="9" tint="-0.249977111117893"/>
      <name val="Times New Roman"/>
      <family val="1"/>
      <charset val="238"/>
    </font>
    <font>
      <b/>
      <sz val="10"/>
      <color rgb="FF993300"/>
      <name val="Times New Roman"/>
      <family val="1"/>
      <charset val="238"/>
    </font>
    <font>
      <b/>
      <sz val="10"/>
      <color rgb="FF993300"/>
      <name val="Times New Roman CE"/>
      <charset val="238"/>
    </font>
    <font>
      <b/>
      <sz val="10"/>
      <color rgb="FF00B0F0"/>
      <name val="Times New Roman CE"/>
      <charset val="238"/>
    </font>
    <font>
      <b/>
      <sz val="10"/>
      <color rgb="FFFF0000"/>
      <name val="Times New Roman"/>
      <family val="1"/>
      <charset val="238"/>
    </font>
    <font>
      <b/>
      <sz val="10"/>
      <color rgb="FFFF0000"/>
      <name val="Times New Roman CE"/>
      <charset val="238"/>
    </font>
    <font>
      <b/>
      <sz val="10"/>
      <color rgb="FF800080"/>
      <name val="Times New Roman CE"/>
      <charset val="238"/>
    </font>
    <font>
      <b/>
      <sz val="10"/>
      <color rgb="FFFF9900"/>
      <name val="Times New Roman CE"/>
      <charset val="238"/>
    </font>
    <font>
      <b/>
      <sz val="10"/>
      <color rgb="FF808000"/>
      <name val="Times New Roman CE"/>
      <charset val="238"/>
    </font>
    <font>
      <b/>
      <sz val="10"/>
      <color theme="0"/>
      <name val="Times New Roman CE"/>
      <charset val="238"/>
    </font>
    <font>
      <sz val="10"/>
      <color theme="1"/>
      <name val="Arial CE"/>
      <charset val="238"/>
    </font>
    <font>
      <sz val="10"/>
      <color theme="8" tint="-0.249977111117893"/>
      <name val="Arial"/>
      <family val="2"/>
      <charset val="238"/>
    </font>
    <font>
      <sz val="10"/>
      <color theme="7" tint="-0.249977111117893"/>
      <name val="Arial"/>
      <family val="2"/>
      <charset val="238"/>
    </font>
    <font>
      <b/>
      <sz val="10"/>
      <color theme="7" tint="-0.249977111117893"/>
      <name val="Arial"/>
      <family val="2"/>
      <charset val="238"/>
    </font>
    <font>
      <sz val="8"/>
      <color indexed="62"/>
      <name val="Times New Roman CE"/>
      <family val="1"/>
      <charset val="238"/>
    </font>
    <font>
      <sz val="9"/>
      <name val="Times New Roman CE"/>
      <family val="1"/>
      <charset val="238"/>
    </font>
    <font>
      <sz val="8"/>
      <name val="Arial"/>
      <family val="2"/>
      <charset val="238"/>
    </font>
    <font>
      <b/>
      <sz val="9"/>
      <name val="Times New Roman CE"/>
      <family val="1"/>
      <charset val="238"/>
    </font>
    <font>
      <i/>
      <sz val="8"/>
      <name val="Arial"/>
      <family val="2"/>
      <charset val="238"/>
    </font>
    <font>
      <b/>
      <sz val="9"/>
      <color indexed="62"/>
      <name val="Times New Roman CE"/>
      <family val="1"/>
      <charset val="238"/>
    </font>
    <font>
      <b/>
      <i/>
      <sz val="9"/>
      <name val="Times New Roman"/>
      <family val="1"/>
      <charset val="238"/>
    </font>
    <font>
      <b/>
      <sz val="8"/>
      <color indexed="10"/>
      <name val="Arial"/>
      <family val="2"/>
      <charset val="238"/>
    </font>
    <font>
      <b/>
      <sz val="9"/>
      <color indexed="10"/>
      <name val="Times New Roman"/>
      <family val="1"/>
      <charset val="238"/>
    </font>
    <font>
      <i/>
      <sz val="9"/>
      <color indexed="10"/>
      <name val="Times New Roman CE"/>
      <charset val="238"/>
    </font>
    <font>
      <b/>
      <sz val="9"/>
      <color indexed="62"/>
      <name val="Times New Roman"/>
      <family val="1"/>
      <charset val="238"/>
    </font>
    <font>
      <sz val="9"/>
      <name val="Times New Roman"/>
      <family val="1"/>
      <charset val="238"/>
    </font>
    <font>
      <sz val="9"/>
      <color indexed="62"/>
      <name val="Times New Roman"/>
      <family val="1"/>
      <charset val="238"/>
    </font>
    <font>
      <sz val="9"/>
      <color indexed="17"/>
      <name val="Times New Roman"/>
      <family val="1"/>
      <charset val="238"/>
    </font>
    <font>
      <sz val="9"/>
      <color rgb="FFFF9900"/>
      <name val="Times New Roman"/>
      <family val="1"/>
      <charset val="238"/>
    </font>
    <font>
      <b/>
      <sz val="9"/>
      <color indexed="17"/>
      <name val="Times New Roman"/>
      <family val="1"/>
      <charset val="238"/>
    </font>
    <font>
      <b/>
      <sz val="10"/>
      <color theme="0"/>
      <name val="Arial CE"/>
      <charset val="238"/>
    </font>
    <font>
      <sz val="12"/>
      <name val="Times New Roman"/>
      <family val="1"/>
      <charset val="238"/>
    </font>
    <font>
      <sz val="12"/>
      <color indexed="62"/>
      <name val="Times New Roman"/>
      <family val="1"/>
      <charset val="238"/>
    </font>
    <font>
      <b/>
      <i/>
      <sz val="12"/>
      <color indexed="10"/>
      <name val="Times New Roman"/>
      <family val="1"/>
      <charset val="238"/>
    </font>
    <font>
      <sz val="10"/>
      <color rgb="FF008000"/>
      <name val="Times New Roman"/>
      <family val="1"/>
      <charset val="238"/>
    </font>
    <font>
      <sz val="10"/>
      <color theme="5"/>
      <name val="Times New Roman"/>
      <family val="1"/>
      <charset val="238"/>
    </font>
    <font>
      <sz val="10"/>
      <color indexed="17"/>
      <name val="Times New Roman"/>
      <family val="1"/>
      <charset val="238"/>
    </font>
    <font>
      <sz val="9"/>
      <color theme="5"/>
      <name val="Times New Roman"/>
      <family val="1"/>
      <charset val="238"/>
    </font>
    <font>
      <b/>
      <sz val="10"/>
      <color theme="0" tint="-0.34998626667073579"/>
      <name val="Times New Roman"/>
      <family val="1"/>
      <charset val="238"/>
    </font>
    <font>
      <b/>
      <sz val="10"/>
      <color theme="0" tint="-0.499984740745262"/>
      <name val="Times New Roman"/>
      <family val="1"/>
      <charset val="238"/>
    </font>
    <font>
      <b/>
      <sz val="12"/>
      <color theme="0" tint="-0.34998626667073579"/>
      <name val="Times New Roman"/>
      <family val="1"/>
      <charset val="238"/>
    </font>
    <font>
      <sz val="12"/>
      <color rgb="FF000000"/>
      <name val="Times New Roman"/>
      <family val="1"/>
      <charset val="238"/>
    </font>
    <font>
      <b/>
      <sz val="12"/>
      <color indexed="62"/>
      <name val="Times New Roman"/>
      <family val="1"/>
      <charset val="238"/>
    </font>
    <font>
      <b/>
      <sz val="12"/>
      <name val="Times New Roman"/>
      <family val="1"/>
      <charset val="238"/>
    </font>
    <font>
      <u/>
      <sz val="12"/>
      <color indexed="62"/>
      <name val="Times New Roman"/>
      <family val="1"/>
      <charset val="238"/>
    </font>
    <font>
      <b/>
      <sz val="20"/>
      <color indexed="62"/>
      <name val="Times New Roman"/>
      <family val="1"/>
      <charset val="238"/>
    </font>
    <font>
      <sz val="12"/>
      <color indexed="16"/>
      <name val="Times New Roman"/>
      <family val="1"/>
      <charset val="238"/>
    </font>
    <font>
      <b/>
      <sz val="12"/>
      <color indexed="16"/>
      <name val="Times New Roman"/>
      <family val="1"/>
      <charset val="238"/>
    </font>
    <font>
      <b/>
      <u/>
      <sz val="12"/>
      <color indexed="62"/>
      <name val="Times New Roman"/>
      <family val="1"/>
      <charset val="238"/>
    </font>
    <font>
      <sz val="11"/>
      <color indexed="16"/>
      <name val="Times New Roman"/>
      <family val="1"/>
      <charset val="238"/>
    </font>
    <font>
      <b/>
      <sz val="11"/>
      <color indexed="16"/>
      <name val="Times New Roman"/>
      <family val="1"/>
      <charset val="238"/>
    </font>
    <font>
      <sz val="11"/>
      <color indexed="22"/>
      <name val="Times New Roman"/>
      <family val="1"/>
      <charset val="238"/>
    </font>
    <font>
      <u/>
      <sz val="10"/>
      <color indexed="12"/>
      <name val="Arial"/>
      <family val="2"/>
      <charset val="238"/>
    </font>
    <font>
      <b/>
      <sz val="11"/>
      <color rgb="FF333399"/>
      <name val="Times New Roman"/>
      <family val="1"/>
      <charset val="238"/>
    </font>
    <font>
      <b/>
      <sz val="10"/>
      <color indexed="16"/>
      <name val="Times New Roman"/>
      <family val="1"/>
      <charset val="238"/>
    </font>
    <font>
      <sz val="10"/>
      <color indexed="16"/>
      <name val="Times New Roman"/>
      <family val="1"/>
      <charset val="238"/>
    </font>
    <font>
      <b/>
      <sz val="10"/>
      <color indexed="17"/>
      <name val="Times New Roman"/>
      <family val="1"/>
      <charset val="238"/>
    </font>
    <font>
      <b/>
      <sz val="11"/>
      <color indexed="17"/>
      <name val="Times New Roman"/>
      <family val="1"/>
      <charset val="238"/>
    </font>
    <font>
      <b/>
      <sz val="10"/>
      <color indexed="53"/>
      <name val="Times New Roman"/>
      <family val="1"/>
      <charset val="238"/>
    </font>
    <font>
      <b/>
      <sz val="11"/>
      <color indexed="53"/>
      <name val="Times New Roman"/>
      <family val="1"/>
      <charset val="238"/>
    </font>
    <font>
      <sz val="11"/>
      <color indexed="8"/>
      <name val="Times New Roman"/>
      <family val="1"/>
      <charset val="238"/>
    </font>
    <font>
      <b/>
      <sz val="10"/>
      <color indexed="8"/>
      <name val="Times New Roman"/>
      <family val="1"/>
      <charset val="238"/>
    </font>
    <font>
      <sz val="10"/>
      <color indexed="8"/>
      <name val="Times New Roman"/>
      <family val="1"/>
      <charset val="238"/>
    </font>
  </fonts>
  <fills count="33">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6600"/>
        <bgColor indexed="64"/>
      </patternFill>
    </fill>
    <fill>
      <patternFill patternType="solid">
        <fgColor indexed="53"/>
        <bgColor indexed="64"/>
      </patternFill>
    </fill>
    <fill>
      <patternFill patternType="solid">
        <fgColor rgb="FFFF9900"/>
        <bgColor indexed="64"/>
      </patternFill>
    </fill>
    <fill>
      <patternFill patternType="solid">
        <fgColor indexed="52"/>
        <bgColor indexed="64"/>
      </patternFill>
    </fill>
    <fill>
      <patternFill patternType="solid">
        <fgColor rgb="FFFFCC00"/>
        <bgColor indexed="64"/>
      </patternFill>
    </fill>
    <fill>
      <patternFill patternType="solid">
        <fgColor indexed="51"/>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4BD97"/>
        <bgColor indexed="64"/>
      </patternFill>
    </fill>
    <fill>
      <patternFill patternType="solid">
        <fgColor rgb="FFCCC0DA"/>
        <bgColor indexed="64"/>
      </patternFill>
    </fill>
    <fill>
      <patternFill patternType="solid">
        <fgColor rgb="FF92CDDC"/>
        <bgColor indexed="64"/>
      </patternFill>
    </fill>
    <fill>
      <patternFill patternType="solid">
        <fgColor rgb="FFC4D79B"/>
        <bgColor indexed="64"/>
      </patternFill>
    </fill>
    <fill>
      <patternFill patternType="solid">
        <fgColor rgb="FFFABF8F"/>
        <bgColor indexed="64"/>
      </patternFill>
    </fill>
    <fill>
      <patternFill patternType="solid">
        <fgColor theme="7" tint="0.59999389629810485"/>
        <bgColor indexed="64"/>
      </patternFill>
    </fill>
    <fill>
      <patternFill patternType="solid">
        <fgColor rgb="FFFFCCCC"/>
        <bgColor indexed="64"/>
      </patternFill>
    </fill>
    <fill>
      <patternFill patternType="solid">
        <fgColor indexed="22"/>
        <bgColor indexed="64"/>
      </patternFill>
    </fill>
    <fill>
      <patternFill patternType="solid">
        <fgColor rgb="FF969696"/>
        <bgColor indexed="64"/>
      </patternFill>
    </fill>
    <fill>
      <patternFill patternType="solid">
        <fgColor theme="9" tint="0.59999389629810485"/>
        <bgColor indexed="64"/>
      </patternFill>
    </fill>
  </fills>
  <borders count="9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9"/>
      </right>
      <top/>
      <bottom/>
      <diagonal/>
    </border>
    <border>
      <left style="thick">
        <color indexed="9"/>
      </left>
      <right style="thick">
        <color indexed="9"/>
      </right>
      <top/>
      <bottom/>
      <diagonal/>
    </border>
    <border>
      <left style="thick">
        <color indexed="9"/>
      </left>
      <right style="thick">
        <color theme="3" tint="0.39994506668294322"/>
      </right>
      <top/>
      <bottom/>
      <diagonal/>
    </border>
    <border>
      <left style="thick">
        <color indexed="9"/>
      </left>
      <right/>
      <top/>
      <bottom/>
      <diagonal/>
    </border>
    <border>
      <left style="thick">
        <color theme="0"/>
      </left>
      <right style="thick">
        <color theme="3" tint="0.39994506668294322"/>
      </right>
      <top/>
      <bottom/>
      <diagonal/>
    </border>
    <border>
      <left style="thick">
        <color theme="3" tint="0.39994506668294322"/>
      </left>
      <right style="thick">
        <color theme="3" tint="0.39994506668294322"/>
      </right>
      <top/>
      <bottom/>
      <diagonal/>
    </border>
    <border>
      <left style="thick">
        <color theme="3" tint="0.39994506668294322"/>
      </left>
      <right style="thick">
        <color indexed="9"/>
      </right>
      <top/>
      <bottom/>
      <diagonal/>
    </border>
    <border>
      <left style="thick">
        <color theme="3" tint="0.39994506668294322"/>
      </left>
      <right/>
      <top/>
      <bottom/>
      <diagonal/>
    </border>
    <border>
      <left/>
      <right style="thick">
        <color theme="3" tint="0.39994506668294322"/>
      </right>
      <top/>
      <bottom/>
      <diagonal/>
    </border>
    <border>
      <left style="thick">
        <color theme="3" tint="0.39994506668294322"/>
      </left>
      <right style="thick">
        <color theme="0"/>
      </right>
      <top/>
      <bottom/>
      <diagonal/>
    </border>
    <border>
      <left style="thick">
        <color theme="0"/>
      </left>
      <right/>
      <top/>
      <bottom/>
      <diagonal/>
    </border>
    <border>
      <left style="thick">
        <color theme="3" tint="0.39991454817346722"/>
      </left>
      <right style="thick">
        <color theme="3" tint="0.39994506668294322"/>
      </right>
      <top/>
      <bottom/>
      <diagonal/>
    </border>
    <border>
      <left/>
      <right style="hair">
        <color indexed="64"/>
      </right>
      <top style="hair">
        <color indexed="64"/>
      </top>
      <bottom style="thin">
        <color indexed="64"/>
      </bottom>
      <diagonal/>
    </border>
    <border>
      <left style="medium">
        <color rgb="FF333399"/>
      </left>
      <right style="medium">
        <color rgb="FF333399"/>
      </right>
      <top style="medium">
        <color rgb="FF333399"/>
      </top>
      <bottom style="medium">
        <color rgb="FF333399"/>
      </bottom>
      <diagonal/>
    </border>
    <border>
      <left style="medium">
        <color indexed="17"/>
      </left>
      <right style="medium">
        <color indexed="17"/>
      </right>
      <top style="medium">
        <color indexed="17"/>
      </top>
      <bottom style="medium">
        <color indexed="17"/>
      </bottom>
      <diagonal/>
    </border>
    <border>
      <left style="medium">
        <color indexed="53"/>
      </left>
      <right style="medium">
        <color indexed="53"/>
      </right>
      <top style="medium">
        <color indexed="53"/>
      </top>
      <bottom style="medium">
        <color indexed="53"/>
      </bottom>
      <diagonal/>
    </border>
  </borders>
  <cellStyleXfs count="22">
    <xf numFmtId="0" fontId="0"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16" fillId="0" borderId="0"/>
    <xf numFmtId="0" fontId="53" fillId="0" borderId="0"/>
    <xf numFmtId="0" fontId="1"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40" fillId="0" borderId="0" applyNumberFormat="0" applyFill="0" applyBorder="0" applyAlignment="0" applyProtection="0">
      <alignment vertical="top"/>
      <protection locked="0"/>
    </xf>
  </cellStyleXfs>
  <cellXfs count="1424">
    <xf numFmtId="0" fontId="0" fillId="0" borderId="0" xfId="0"/>
    <xf numFmtId="0" fontId="11" fillId="0" borderId="0" xfId="3" applyFont="1"/>
    <xf numFmtId="0" fontId="12" fillId="0" borderId="0" xfId="3" applyFont="1"/>
    <xf numFmtId="0" fontId="14" fillId="3" borderId="12" xfId="3" applyFont="1" applyFill="1" applyBorder="1" applyAlignment="1">
      <alignment horizontal="center" vertical="center" textRotation="90" wrapText="1"/>
    </xf>
    <xf numFmtId="0" fontId="14" fillId="4" borderId="21" xfId="3" applyFont="1" applyFill="1" applyBorder="1" applyAlignment="1">
      <alignment horizontal="center" vertical="center" textRotation="90" wrapText="1"/>
    </xf>
    <xf numFmtId="0" fontId="14" fillId="5" borderId="21" xfId="3" applyFont="1" applyFill="1" applyBorder="1" applyAlignment="1">
      <alignment horizontal="center" vertical="center" textRotation="90" wrapText="1"/>
    </xf>
    <xf numFmtId="0" fontId="14" fillId="2" borderId="11" xfId="3" applyFont="1" applyFill="1" applyBorder="1" applyAlignment="1">
      <alignment horizontal="center" vertical="center" textRotation="90" wrapText="1"/>
    </xf>
    <xf numFmtId="0" fontId="10" fillId="0" borderId="7" xfId="3" applyFont="1" applyBorder="1" applyAlignment="1">
      <alignment horizontal="left" vertical="center" indent="1"/>
    </xf>
    <xf numFmtId="3" fontId="2" fillId="3" borderId="14" xfId="3" applyNumberFormat="1" applyFont="1" applyFill="1" applyBorder="1" applyAlignment="1">
      <alignment horizontal="right" vertical="center" indent="1"/>
    </xf>
    <xf numFmtId="3" fontId="2" fillId="4" borderId="24" xfId="3" applyNumberFormat="1" applyFont="1" applyFill="1" applyBorder="1" applyAlignment="1">
      <alignment horizontal="right" vertical="center" indent="1"/>
    </xf>
    <xf numFmtId="0" fontId="2" fillId="5" borderId="24" xfId="3" applyFont="1" applyFill="1" applyBorder="1" applyAlignment="1">
      <alignment horizontal="right" vertical="center" indent="1"/>
    </xf>
    <xf numFmtId="3" fontId="9" fillId="0" borderId="13" xfId="3" applyNumberFormat="1" applyFont="1" applyBorder="1" applyAlignment="1">
      <alignment horizontal="right" vertical="center" indent="1"/>
    </xf>
    <xf numFmtId="164" fontId="15" fillId="3" borderId="25" xfId="3" applyNumberFormat="1" applyFont="1" applyFill="1" applyBorder="1" applyAlignment="1">
      <alignment horizontal="center" vertical="center"/>
    </xf>
    <xf numFmtId="164" fontId="15" fillId="4" borderId="26" xfId="3" applyNumberFormat="1" applyFont="1" applyFill="1" applyBorder="1" applyAlignment="1">
      <alignment horizontal="center" vertical="center"/>
    </xf>
    <xf numFmtId="164" fontId="15" fillId="5" borderId="26" xfId="3" applyNumberFormat="1" applyFont="1" applyFill="1" applyBorder="1" applyAlignment="1">
      <alignment horizontal="center" vertical="center"/>
    </xf>
    <xf numFmtId="164" fontId="9" fillId="0" borderId="27" xfId="3" applyNumberFormat="1" applyFont="1" applyBorder="1" applyAlignment="1">
      <alignment horizontal="center" vertical="center"/>
    </xf>
    <xf numFmtId="0" fontId="10" fillId="0" borderId="8" xfId="3" applyFont="1" applyBorder="1" applyAlignment="1">
      <alignment horizontal="left" vertical="center" indent="1"/>
    </xf>
    <xf numFmtId="3" fontId="2" fillId="3" borderId="16" xfId="3" applyNumberFormat="1" applyFont="1" applyFill="1" applyBorder="1" applyAlignment="1">
      <alignment horizontal="right" vertical="center" indent="1"/>
    </xf>
    <xf numFmtId="3" fontId="2" fillId="4" borderId="28" xfId="3" applyNumberFormat="1" applyFont="1" applyFill="1" applyBorder="1" applyAlignment="1">
      <alignment horizontal="right" vertical="center" indent="1"/>
    </xf>
    <xf numFmtId="0" fontId="2" fillId="5" borderId="28" xfId="3" applyFont="1" applyFill="1" applyBorder="1" applyAlignment="1">
      <alignment horizontal="right" vertical="center" indent="1"/>
    </xf>
    <xf numFmtId="3" fontId="9" fillId="0" borderId="15" xfId="3" applyNumberFormat="1" applyFont="1" applyBorder="1" applyAlignment="1">
      <alignment horizontal="right" vertical="center" indent="1"/>
    </xf>
    <xf numFmtId="164" fontId="15" fillId="3" borderId="16" xfId="3" applyNumberFormat="1" applyFont="1" applyFill="1" applyBorder="1" applyAlignment="1">
      <alignment horizontal="center" vertical="center"/>
    </xf>
    <xf numFmtId="164" fontId="15" fillId="4" borderId="28" xfId="3" applyNumberFormat="1" applyFont="1" applyFill="1" applyBorder="1" applyAlignment="1">
      <alignment horizontal="center" vertical="center"/>
    </xf>
    <xf numFmtId="164" fontId="9" fillId="0" borderId="15" xfId="3" applyNumberFormat="1" applyFont="1" applyBorder="1" applyAlignment="1">
      <alignment horizontal="center" vertical="center"/>
    </xf>
    <xf numFmtId="164" fontId="15" fillId="5" borderId="28" xfId="3" applyNumberFormat="1" applyFont="1" applyFill="1" applyBorder="1" applyAlignment="1">
      <alignment horizontal="center" vertical="center"/>
    </xf>
    <xf numFmtId="0" fontId="10" fillId="0" borderId="9" xfId="3" applyFont="1" applyBorder="1" applyAlignment="1">
      <alignment horizontal="left" vertical="center" indent="1"/>
    </xf>
    <xf numFmtId="3" fontId="2" fillId="3" borderId="29" xfId="3" applyNumberFormat="1" applyFont="1" applyFill="1" applyBorder="1" applyAlignment="1">
      <alignment horizontal="right" vertical="center" indent="1"/>
    </xf>
    <xf numFmtId="3" fontId="2" fillId="4" borderId="30" xfId="3" applyNumberFormat="1" applyFont="1" applyFill="1" applyBorder="1" applyAlignment="1">
      <alignment horizontal="right" vertical="center" indent="1"/>
    </xf>
    <xf numFmtId="0" fontId="2" fillId="5" borderId="30" xfId="3" applyFont="1" applyFill="1" applyBorder="1" applyAlignment="1">
      <alignment horizontal="right" vertical="center" indent="1"/>
    </xf>
    <xf numFmtId="3" fontId="9" fillId="0" borderId="31" xfId="3" applyNumberFormat="1" applyFont="1" applyBorder="1" applyAlignment="1">
      <alignment horizontal="right" vertical="center" indent="1"/>
    </xf>
    <xf numFmtId="164" fontId="15" fillId="3" borderId="29" xfId="3" applyNumberFormat="1" applyFont="1" applyFill="1" applyBorder="1" applyAlignment="1">
      <alignment horizontal="center" vertical="center"/>
    </xf>
    <xf numFmtId="164" fontId="15" fillId="4" borderId="30" xfId="3" applyNumberFormat="1" applyFont="1" applyFill="1" applyBorder="1" applyAlignment="1">
      <alignment horizontal="center" vertical="center"/>
    </xf>
    <xf numFmtId="164" fontId="15" fillId="5" borderId="30" xfId="3" applyNumberFormat="1" applyFont="1" applyFill="1" applyBorder="1" applyAlignment="1">
      <alignment horizontal="center" vertical="center"/>
    </xf>
    <xf numFmtId="164" fontId="9" fillId="0" borderId="31" xfId="3" applyNumberFormat="1" applyFont="1" applyBorder="1" applyAlignment="1">
      <alignment horizontal="center" vertical="center"/>
    </xf>
    <xf numFmtId="0" fontId="10" fillId="2" borderId="5" xfId="3" applyFont="1" applyFill="1" applyBorder="1" applyAlignment="1">
      <alignment horizontal="left" vertical="center" indent="1"/>
    </xf>
    <xf numFmtId="3" fontId="15" fillId="3" borderId="12" xfId="3" applyNumberFormat="1" applyFont="1" applyFill="1" applyBorder="1" applyAlignment="1">
      <alignment horizontal="right" vertical="center" indent="1"/>
    </xf>
    <xf numFmtId="3" fontId="15" fillId="4" borderId="21" xfId="3" applyNumberFormat="1" applyFont="1" applyFill="1" applyBorder="1" applyAlignment="1">
      <alignment horizontal="right" vertical="center" indent="1"/>
    </xf>
    <xf numFmtId="3" fontId="15" fillId="5" borderId="21" xfId="3" applyNumberFormat="1" applyFont="1" applyFill="1" applyBorder="1" applyAlignment="1">
      <alignment horizontal="right" vertical="center" indent="1"/>
    </xf>
    <xf numFmtId="3" fontId="6" fillId="2" borderId="11" xfId="3" applyNumberFormat="1" applyFont="1" applyFill="1" applyBorder="1" applyAlignment="1">
      <alignment horizontal="right" vertical="center" indent="1"/>
    </xf>
    <xf numFmtId="164" fontId="15" fillId="3" borderId="12" xfId="3" applyNumberFormat="1" applyFont="1" applyFill="1" applyBorder="1" applyAlignment="1">
      <alignment horizontal="center" vertical="center"/>
    </xf>
    <xf numFmtId="164" fontId="15" fillId="4" borderId="21" xfId="3" applyNumberFormat="1" applyFont="1" applyFill="1" applyBorder="1" applyAlignment="1">
      <alignment horizontal="center" vertical="center"/>
    </xf>
    <xf numFmtId="164" fontId="15" fillId="5" borderId="21" xfId="3" applyNumberFormat="1" applyFont="1" applyFill="1" applyBorder="1" applyAlignment="1">
      <alignment horizontal="center" vertical="center"/>
    </xf>
    <xf numFmtId="164" fontId="6" fillId="2" borderId="11" xfId="3" applyNumberFormat="1" applyFont="1" applyFill="1" applyBorder="1" applyAlignment="1">
      <alignment horizontal="center" vertical="center"/>
    </xf>
    <xf numFmtId="3" fontId="12" fillId="0" borderId="0" xfId="3" applyNumberFormat="1" applyFont="1"/>
    <xf numFmtId="0" fontId="7" fillId="0" borderId="0" xfId="3" applyFont="1"/>
    <xf numFmtId="0" fontId="12" fillId="0" borderId="0" xfId="3" applyFont="1" applyAlignment="1">
      <alignment horizontal="right"/>
    </xf>
    <xf numFmtId="0" fontId="1" fillId="0" borderId="0" xfId="1" applyFont="1"/>
    <xf numFmtId="0" fontId="18" fillId="2" borderId="12" xfId="1" applyFont="1" applyFill="1" applyBorder="1" applyAlignment="1">
      <alignment horizontal="center" vertical="center" wrapText="1"/>
    </xf>
    <xf numFmtId="0" fontId="18" fillId="2" borderId="11" xfId="1" applyFont="1" applyFill="1" applyBorder="1" applyAlignment="1">
      <alignment horizontal="center" vertical="top" wrapText="1"/>
    </xf>
    <xf numFmtId="0" fontId="19" fillId="0" borderId="7" xfId="1" applyFont="1" applyBorder="1" applyAlignment="1">
      <alignment horizontal="left" indent="1"/>
    </xf>
    <xf numFmtId="3" fontId="19" fillId="0" borderId="14" xfId="1" applyNumberFormat="1" applyFont="1" applyBorder="1" applyAlignment="1">
      <alignment horizontal="right" indent="1"/>
    </xf>
    <xf numFmtId="4" fontId="19" fillId="0" borderId="13" xfId="1" applyNumberFormat="1" applyFont="1" applyBorder="1" applyAlignment="1">
      <alignment horizontal="right" indent="1"/>
    </xf>
    <xf numFmtId="2" fontId="19" fillId="0" borderId="13" xfId="1" applyNumberFormat="1" applyFont="1" applyBorder="1" applyAlignment="1">
      <alignment horizontal="right" indent="1"/>
    </xf>
    <xf numFmtId="0" fontId="19" fillId="0" borderId="8" xfId="1" applyFont="1" applyBorder="1" applyAlignment="1">
      <alignment horizontal="left" indent="1"/>
    </xf>
    <xf numFmtId="3" fontId="19" fillId="0" borderId="16" xfId="1" applyNumberFormat="1" applyFont="1" applyBorder="1" applyAlignment="1">
      <alignment horizontal="right" indent="1"/>
    </xf>
    <xf numFmtId="4" fontId="19" fillId="0" borderId="15" xfId="1" applyNumberFormat="1" applyFont="1" applyBorder="1" applyAlignment="1">
      <alignment horizontal="right" indent="1"/>
    </xf>
    <xf numFmtId="2" fontId="19" fillId="0" borderId="15" xfId="1" applyNumberFormat="1" applyFont="1" applyBorder="1" applyAlignment="1">
      <alignment horizontal="right" indent="1"/>
    </xf>
    <xf numFmtId="3" fontId="19" fillId="0" borderId="25" xfId="1" applyNumberFormat="1" applyFont="1" applyBorder="1" applyAlignment="1">
      <alignment horizontal="right" indent="1"/>
    </xf>
    <xf numFmtId="4" fontId="19" fillId="0" borderId="27" xfId="1" applyNumberFormat="1" applyFont="1" applyBorder="1" applyAlignment="1">
      <alignment horizontal="right" indent="1"/>
    </xf>
    <xf numFmtId="2" fontId="19" fillId="0" borderId="27" xfId="1" applyNumberFormat="1" applyFont="1" applyBorder="1" applyAlignment="1">
      <alignment horizontal="right" indent="1"/>
    </xf>
    <xf numFmtId="0" fontId="19" fillId="0" borderId="5" xfId="1" applyFont="1" applyFill="1" applyBorder="1" applyAlignment="1">
      <alignment horizontal="left" vertical="center" indent="1"/>
    </xf>
    <xf numFmtId="3" fontId="19" fillId="0" borderId="12" xfId="1" applyNumberFormat="1" applyFont="1" applyBorder="1" applyAlignment="1">
      <alignment horizontal="right" vertical="center" indent="1"/>
    </xf>
    <xf numFmtId="3" fontId="19" fillId="0" borderId="11" xfId="1" applyNumberFormat="1" applyFont="1" applyBorder="1" applyAlignment="1">
      <alignment horizontal="right" vertical="center" indent="1"/>
    </xf>
    <xf numFmtId="4" fontId="19" fillId="0" borderId="11" xfId="1" applyNumberFormat="1" applyFont="1" applyBorder="1" applyAlignment="1">
      <alignment horizontal="right" vertical="center" indent="1"/>
    </xf>
    <xf numFmtId="0" fontId="8" fillId="0" borderId="0" xfId="2" applyFont="1" applyAlignment="1">
      <alignment horizontal="center"/>
    </xf>
    <xf numFmtId="0" fontId="1" fillId="0" borderId="0" xfId="1"/>
    <xf numFmtId="0" fontId="21" fillId="0" borderId="32" xfId="2" applyFont="1" applyBorder="1" applyAlignment="1">
      <alignment horizontal="center" vertical="center"/>
    </xf>
    <xf numFmtId="0" fontId="1" fillId="0" borderId="32" xfId="1" applyBorder="1" applyAlignment="1">
      <alignment horizontal="center" vertical="center"/>
    </xf>
    <xf numFmtId="0" fontId="8" fillId="0" borderId="0" xfId="2" applyFont="1"/>
    <xf numFmtId="0" fontId="22" fillId="6" borderId="3" xfId="2" applyFont="1" applyFill="1" applyBorder="1" applyAlignment="1">
      <alignment horizontal="centerContinuous" vertical="center"/>
    </xf>
    <xf numFmtId="0" fontId="22" fillId="6" borderId="10" xfId="2" applyFont="1" applyFill="1" applyBorder="1" applyAlignment="1">
      <alignment horizontal="centerContinuous" vertical="center"/>
    </xf>
    <xf numFmtId="0" fontId="26" fillId="2" borderId="5" xfId="2" applyFont="1" applyFill="1" applyBorder="1" applyAlignment="1">
      <alignment horizontal="center" vertical="center"/>
    </xf>
    <xf numFmtId="0" fontId="26" fillId="2" borderId="5" xfId="2" applyFont="1" applyFill="1" applyBorder="1" applyAlignment="1">
      <alignment horizontal="center" vertical="center" wrapText="1"/>
    </xf>
    <xf numFmtId="0" fontId="27" fillId="6" borderId="5" xfId="2" applyFont="1" applyFill="1" applyBorder="1" applyAlignment="1">
      <alignment horizontal="center" vertical="center"/>
    </xf>
    <xf numFmtId="0" fontId="23" fillId="0" borderId="5" xfId="2" applyFont="1" applyBorder="1" applyAlignment="1">
      <alignment horizontal="center" vertical="center" wrapText="1"/>
    </xf>
    <xf numFmtId="0" fontId="23" fillId="0" borderId="2"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12" xfId="2" applyFont="1" applyBorder="1" applyAlignment="1">
      <alignment horizontal="center" vertical="center" wrapText="1"/>
    </xf>
    <xf numFmtId="0" fontId="23" fillId="0" borderId="10" xfId="2" applyFont="1" applyBorder="1" applyAlignment="1">
      <alignment horizontal="center" vertical="center" wrapText="1"/>
    </xf>
    <xf numFmtId="0" fontId="1" fillId="0" borderId="0" xfId="1" applyAlignment="1">
      <alignment horizontal="center"/>
    </xf>
    <xf numFmtId="0" fontId="28" fillId="0" borderId="0" xfId="2" applyFont="1" applyFill="1" applyBorder="1" applyAlignment="1">
      <alignment horizontal="left" indent="1"/>
    </xf>
    <xf numFmtId="3" fontId="9" fillId="0" borderId="0" xfId="2" applyNumberFormat="1" applyFont="1" applyFill="1" applyBorder="1" applyAlignment="1">
      <alignment horizontal="right"/>
    </xf>
    <xf numFmtId="3" fontId="2" fillId="0" borderId="0" xfId="2" applyNumberFormat="1" applyFont="1" applyFill="1" applyBorder="1" applyAlignment="1">
      <alignment horizontal="right"/>
    </xf>
    <xf numFmtId="3" fontId="29" fillId="0" borderId="3" xfId="2" applyNumberFormat="1" applyFont="1" applyFill="1" applyBorder="1" applyAlignment="1">
      <alignment horizontal="right"/>
    </xf>
    <xf numFmtId="165" fontId="30" fillId="0" borderId="3" xfId="2" applyNumberFormat="1" applyFont="1" applyFill="1" applyBorder="1" applyAlignment="1">
      <alignment horizontal="right" vertical="center" indent="1"/>
    </xf>
    <xf numFmtId="0" fontId="22" fillId="6" borderId="33" xfId="2" quotePrefix="1" applyFont="1" applyFill="1" applyBorder="1" applyAlignment="1">
      <alignment horizontal="left" vertical="center" indent="1"/>
    </xf>
    <xf numFmtId="3" fontId="2" fillId="6" borderId="33" xfId="2" quotePrefix="1" applyNumberFormat="1" applyFont="1" applyFill="1" applyBorder="1" applyAlignment="1">
      <alignment horizontal="right" vertical="center" indent="1"/>
    </xf>
    <xf numFmtId="3" fontId="2" fillId="6" borderId="39" xfId="2" quotePrefix="1" applyNumberFormat="1" applyFont="1" applyFill="1" applyBorder="1" applyAlignment="1">
      <alignment horizontal="right" vertical="center" indent="1"/>
    </xf>
    <xf numFmtId="3" fontId="30" fillId="6" borderId="33" xfId="2" quotePrefix="1" applyNumberFormat="1" applyFont="1" applyFill="1" applyBorder="1" applyAlignment="1">
      <alignment horizontal="right" vertical="center" indent="1"/>
    </xf>
    <xf numFmtId="3" fontId="30" fillId="6" borderId="39" xfId="2" quotePrefix="1" applyNumberFormat="1" applyFont="1" applyFill="1" applyBorder="1" applyAlignment="1">
      <alignment horizontal="right" vertical="center" indent="1"/>
    </xf>
    <xf numFmtId="165" fontId="30" fillId="6" borderId="13" xfId="2" quotePrefix="1" applyNumberFormat="1" applyFont="1" applyFill="1" applyBorder="1" applyAlignment="1">
      <alignment horizontal="right" vertical="center" indent="1"/>
    </xf>
    <xf numFmtId="3" fontId="30" fillId="6" borderId="14" xfId="2" quotePrefix="1" applyNumberFormat="1" applyFont="1" applyFill="1" applyBorder="1" applyAlignment="1">
      <alignment horizontal="right" vertical="center" indent="1"/>
    </xf>
    <xf numFmtId="165" fontId="30" fillId="6" borderId="37" xfId="2" quotePrefix="1" applyNumberFormat="1" applyFont="1" applyFill="1" applyBorder="1" applyAlignment="1">
      <alignment horizontal="right" vertical="center" indent="1"/>
    </xf>
    <xf numFmtId="165" fontId="31" fillId="6" borderId="33" xfId="2" quotePrefix="1" applyNumberFormat="1" applyFont="1" applyFill="1" applyBorder="1" applyAlignment="1">
      <alignment horizontal="right" vertical="center" indent="1"/>
    </xf>
    <xf numFmtId="0" fontId="22" fillId="6" borderId="8" xfId="2" quotePrefix="1" applyFont="1" applyFill="1" applyBorder="1" applyAlignment="1">
      <alignment horizontal="left" vertical="center" indent="1"/>
    </xf>
    <xf numFmtId="3" fontId="2" fillId="6" borderId="8" xfId="2" applyNumberFormat="1" applyFont="1" applyFill="1" applyBorder="1" applyAlignment="1">
      <alignment horizontal="right" vertical="center" indent="1"/>
    </xf>
    <xf numFmtId="3" fontId="2" fillId="6" borderId="40" xfId="2" applyNumberFormat="1" applyFont="1" applyFill="1" applyBorder="1" applyAlignment="1">
      <alignment horizontal="right" vertical="center" indent="1"/>
    </xf>
    <xf numFmtId="3" fontId="30" fillId="6" borderId="8" xfId="2" applyNumberFormat="1" applyFont="1" applyFill="1" applyBorder="1" applyAlignment="1">
      <alignment horizontal="right" vertical="center" indent="1"/>
    </xf>
    <xf numFmtId="3" fontId="30" fillId="6" borderId="40" xfId="2" applyNumberFormat="1" applyFont="1" applyFill="1" applyBorder="1" applyAlignment="1">
      <alignment horizontal="right" vertical="center" indent="1"/>
    </xf>
    <xf numFmtId="165" fontId="30" fillId="6" borderId="15" xfId="2" applyNumberFormat="1" applyFont="1" applyFill="1" applyBorder="1" applyAlignment="1">
      <alignment horizontal="right" vertical="center" indent="1"/>
    </xf>
    <xf numFmtId="3" fontId="30" fillId="6" borderId="16" xfId="2" applyNumberFormat="1" applyFont="1" applyFill="1" applyBorder="1" applyAlignment="1">
      <alignment horizontal="right" vertical="center" indent="1"/>
    </xf>
    <xf numFmtId="165" fontId="30" fillId="6" borderId="38" xfId="2" applyNumberFormat="1" applyFont="1" applyFill="1" applyBorder="1" applyAlignment="1">
      <alignment horizontal="right" vertical="center" indent="1"/>
    </xf>
    <xf numFmtId="165" fontId="31" fillId="6" borderId="8" xfId="2" applyNumberFormat="1" applyFont="1" applyFill="1" applyBorder="1" applyAlignment="1">
      <alignment horizontal="right" vertical="center" indent="1"/>
    </xf>
    <xf numFmtId="0" fontId="22" fillId="6" borderId="8" xfId="2" applyFont="1" applyFill="1" applyBorder="1" applyAlignment="1">
      <alignment horizontal="left" vertical="center" indent="1"/>
    </xf>
    <xf numFmtId="3" fontId="2" fillId="6" borderId="8" xfId="2" quotePrefix="1" applyNumberFormat="1" applyFont="1" applyFill="1" applyBorder="1" applyAlignment="1">
      <alignment horizontal="right" vertical="center" indent="1"/>
    </xf>
    <xf numFmtId="3" fontId="2" fillId="6" borderId="40" xfId="2" quotePrefix="1" applyNumberFormat="1" applyFont="1" applyFill="1" applyBorder="1" applyAlignment="1">
      <alignment horizontal="right" vertical="center" indent="1"/>
    </xf>
    <xf numFmtId="3" fontId="30" fillId="6" borderId="8" xfId="2" quotePrefix="1" applyNumberFormat="1" applyFont="1" applyFill="1" applyBorder="1" applyAlignment="1">
      <alignment horizontal="right" vertical="center" indent="1"/>
    </xf>
    <xf numFmtId="3" fontId="30" fillId="6" borderId="40" xfId="2" quotePrefix="1" applyNumberFormat="1" applyFont="1" applyFill="1" applyBorder="1" applyAlignment="1">
      <alignment horizontal="right" vertical="center" indent="1"/>
    </xf>
    <xf numFmtId="165" fontId="30" fillId="6" borderId="15" xfId="2" quotePrefix="1" applyNumberFormat="1" applyFont="1" applyFill="1" applyBorder="1" applyAlignment="1">
      <alignment horizontal="right" vertical="center" indent="1"/>
    </xf>
    <xf numFmtId="3" fontId="30" fillId="6" borderId="16" xfId="2" quotePrefix="1" applyNumberFormat="1" applyFont="1" applyFill="1" applyBorder="1" applyAlignment="1">
      <alignment horizontal="right" vertical="center" indent="1"/>
    </xf>
    <xf numFmtId="165" fontId="30" fillId="6" borderId="38" xfId="2" quotePrefix="1" applyNumberFormat="1" applyFont="1" applyFill="1" applyBorder="1" applyAlignment="1">
      <alignment horizontal="right" vertical="center" indent="1"/>
    </xf>
    <xf numFmtId="165" fontId="31" fillId="6" borderId="8" xfId="2" quotePrefix="1" applyNumberFormat="1" applyFont="1" applyFill="1" applyBorder="1" applyAlignment="1">
      <alignment horizontal="right" vertical="center" indent="1"/>
    </xf>
    <xf numFmtId="3" fontId="2" fillId="6" borderId="38" xfId="2" quotePrefix="1" applyNumberFormat="1" applyFont="1" applyFill="1" applyBorder="1" applyAlignment="1">
      <alignment horizontal="right" vertical="center" indent="1"/>
    </xf>
    <xf numFmtId="3" fontId="2" fillId="6" borderId="38" xfId="2" applyNumberFormat="1" applyFont="1" applyFill="1" applyBorder="1" applyAlignment="1">
      <alignment horizontal="right" vertical="center" indent="1"/>
    </xf>
    <xf numFmtId="0" fontId="22" fillId="6" borderId="34" xfId="2" applyFont="1" applyFill="1" applyBorder="1" applyAlignment="1">
      <alignment horizontal="left" vertical="center" indent="1"/>
    </xf>
    <xf numFmtId="3" fontId="2" fillId="6" borderId="34" xfId="2" applyNumberFormat="1" applyFont="1" applyFill="1" applyBorder="1" applyAlignment="1">
      <alignment horizontal="right" vertical="center" indent="1"/>
    </xf>
    <xf numFmtId="3" fontId="2" fillId="6" borderId="41" xfId="2" applyNumberFormat="1" applyFont="1" applyFill="1" applyBorder="1" applyAlignment="1">
      <alignment horizontal="right" vertical="center" indent="1"/>
    </xf>
    <xf numFmtId="3" fontId="30" fillId="6" borderId="34" xfId="2" applyNumberFormat="1" applyFont="1" applyFill="1" applyBorder="1" applyAlignment="1">
      <alignment horizontal="right" vertical="center" indent="1"/>
    </xf>
    <xf numFmtId="3" fontId="30" fillId="6" borderId="41" xfId="2" applyNumberFormat="1" applyFont="1" applyFill="1" applyBorder="1" applyAlignment="1">
      <alignment horizontal="right" vertical="center" indent="1"/>
    </xf>
    <xf numFmtId="165" fontId="30" fillId="6" borderId="36" xfId="2" applyNumberFormat="1" applyFont="1" applyFill="1" applyBorder="1" applyAlignment="1">
      <alignment horizontal="right" vertical="center" indent="1"/>
    </xf>
    <xf numFmtId="3" fontId="30" fillId="6" borderId="35" xfId="2" applyNumberFormat="1" applyFont="1" applyFill="1" applyBorder="1" applyAlignment="1">
      <alignment horizontal="right" vertical="center" indent="1"/>
    </xf>
    <xf numFmtId="165" fontId="30" fillId="6" borderId="42" xfId="2" applyNumberFormat="1" applyFont="1" applyFill="1" applyBorder="1" applyAlignment="1">
      <alignment horizontal="right" vertical="center" indent="1"/>
    </xf>
    <xf numFmtId="165" fontId="31" fillId="6" borderId="34" xfId="2" applyNumberFormat="1" applyFont="1" applyFill="1" applyBorder="1" applyAlignment="1">
      <alignment horizontal="right" vertical="center" indent="1"/>
    </xf>
    <xf numFmtId="0" fontId="3" fillId="7" borderId="5" xfId="2" applyFont="1" applyFill="1" applyBorder="1" applyAlignment="1">
      <alignment horizontal="left" vertical="center" indent="1"/>
    </xf>
    <xf numFmtId="3" fontId="10" fillId="7" borderId="5" xfId="2" applyNumberFormat="1" applyFont="1" applyFill="1" applyBorder="1" applyAlignment="1">
      <alignment horizontal="right" vertical="center" indent="1"/>
    </xf>
    <xf numFmtId="3" fontId="32" fillId="7" borderId="5" xfId="2" applyNumberFormat="1" applyFont="1" applyFill="1" applyBorder="1" applyAlignment="1">
      <alignment horizontal="right" vertical="center" indent="1"/>
    </xf>
    <xf numFmtId="3" fontId="32" fillId="7" borderId="2" xfId="2" applyNumberFormat="1" applyFont="1" applyFill="1" applyBorder="1" applyAlignment="1">
      <alignment horizontal="right" vertical="center" indent="1"/>
    </xf>
    <xf numFmtId="165" fontId="32" fillId="7" borderId="11" xfId="2" applyNumberFormat="1" applyFont="1" applyFill="1" applyBorder="1" applyAlignment="1">
      <alignment horizontal="right" vertical="center" indent="1"/>
    </xf>
    <xf numFmtId="3" fontId="32" fillId="7" borderId="12" xfId="2" applyNumberFormat="1" applyFont="1" applyFill="1" applyBorder="1" applyAlignment="1">
      <alignment horizontal="right" vertical="center" indent="1"/>
    </xf>
    <xf numFmtId="165" fontId="32" fillId="7" borderId="10" xfId="2" applyNumberFormat="1" applyFont="1" applyFill="1" applyBorder="1" applyAlignment="1">
      <alignment horizontal="right" vertical="center" indent="1"/>
    </xf>
    <xf numFmtId="165" fontId="33" fillId="7" borderId="5" xfId="2" applyNumberFormat="1" applyFont="1" applyFill="1" applyBorder="1" applyAlignment="1">
      <alignment horizontal="right" vertical="center" indent="1"/>
    </xf>
    <xf numFmtId="0" fontId="22" fillId="6" borderId="33" xfId="2" applyFont="1" applyFill="1" applyBorder="1" applyAlignment="1">
      <alignment horizontal="left" vertical="center" indent="1"/>
    </xf>
    <xf numFmtId="3" fontId="2" fillId="6" borderId="33" xfId="2" applyNumberFormat="1" applyFont="1" applyFill="1" applyBorder="1" applyAlignment="1">
      <alignment horizontal="right" vertical="center" indent="1"/>
    </xf>
    <xf numFmtId="3" fontId="2" fillId="6" borderId="39" xfId="2" applyNumberFormat="1" applyFont="1" applyFill="1" applyBorder="1" applyAlignment="1">
      <alignment horizontal="right" vertical="center" indent="1"/>
    </xf>
    <xf numFmtId="3" fontId="30" fillId="6" borderId="33" xfId="2" applyNumberFormat="1" applyFont="1" applyFill="1" applyBorder="1" applyAlignment="1">
      <alignment horizontal="right" vertical="center" indent="1"/>
    </xf>
    <xf numFmtId="3" fontId="30" fillId="6" borderId="39" xfId="2" applyNumberFormat="1" applyFont="1" applyFill="1" applyBorder="1" applyAlignment="1">
      <alignment horizontal="right" vertical="center" indent="1"/>
    </xf>
    <xf numFmtId="165" fontId="30" fillId="6" borderId="13" xfId="2" applyNumberFormat="1" applyFont="1" applyFill="1" applyBorder="1" applyAlignment="1">
      <alignment horizontal="right" vertical="center" indent="1"/>
    </xf>
    <xf numFmtId="3" fontId="30" fillId="6" borderId="14" xfId="2" applyNumberFormat="1" applyFont="1" applyFill="1" applyBorder="1" applyAlignment="1">
      <alignment horizontal="right" vertical="center" indent="1"/>
    </xf>
    <xf numFmtId="165" fontId="30" fillId="6" borderId="37" xfId="2" applyNumberFormat="1" applyFont="1" applyFill="1" applyBorder="1" applyAlignment="1">
      <alignment horizontal="right" vertical="center" indent="1"/>
    </xf>
    <xf numFmtId="165" fontId="31" fillId="6" borderId="33" xfId="2" applyNumberFormat="1" applyFont="1" applyFill="1" applyBorder="1" applyAlignment="1">
      <alignment horizontal="right" vertical="center" indent="1"/>
    </xf>
    <xf numFmtId="3" fontId="34" fillId="7" borderId="5" xfId="2" applyNumberFormat="1" applyFont="1" applyFill="1" applyBorder="1" applyAlignment="1">
      <alignment horizontal="right" vertical="center" indent="1"/>
    </xf>
    <xf numFmtId="3" fontId="34" fillId="7" borderId="2" xfId="2" applyNumberFormat="1" applyFont="1" applyFill="1" applyBorder="1" applyAlignment="1">
      <alignment horizontal="right" vertical="center" indent="1"/>
    </xf>
    <xf numFmtId="165" fontId="34" fillId="7" borderId="11" xfId="2" applyNumberFormat="1" applyFont="1" applyFill="1" applyBorder="1" applyAlignment="1">
      <alignment horizontal="right" vertical="center" indent="1"/>
    </xf>
    <xf numFmtId="3" fontId="34" fillId="7" borderId="12" xfId="2" applyNumberFormat="1" applyFont="1" applyFill="1" applyBorder="1" applyAlignment="1">
      <alignment horizontal="right" vertical="center" indent="1"/>
    </xf>
    <xf numFmtId="165" fontId="34" fillId="7" borderId="10" xfId="2" applyNumberFormat="1" applyFont="1" applyFill="1" applyBorder="1" applyAlignment="1">
      <alignment horizontal="right" vertical="center" indent="1"/>
    </xf>
    <xf numFmtId="3" fontId="2" fillId="6" borderId="37" xfId="2" applyNumberFormat="1" applyFont="1" applyFill="1" applyBorder="1" applyAlignment="1">
      <alignment horizontal="right" vertical="center" indent="1"/>
    </xf>
    <xf numFmtId="0" fontId="22" fillId="6" borderId="4" xfId="2" applyFont="1" applyFill="1" applyBorder="1" applyAlignment="1">
      <alignment horizontal="left" vertical="center" indent="1"/>
    </xf>
    <xf numFmtId="3" fontId="2" fillId="6" borderId="43" xfId="2" applyNumberFormat="1" applyFont="1" applyFill="1" applyBorder="1" applyAlignment="1">
      <alignment horizontal="right" vertical="center" indent="1"/>
    </xf>
    <xf numFmtId="3" fontId="2" fillId="6" borderId="4" xfId="2" quotePrefix="1" applyNumberFormat="1" applyFont="1" applyFill="1" applyBorder="1" applyAlignment="1">
      <alignment horizontal="right" vertical="center" indent="1"/>
    </xf>
    <xf numFmtId="3" fontId="2" fillId="6" borderId="44" xfId="2" quotePrefix="1" applyNumberFormat="1" applyFont="1" applyFill="1" applyBorder="1" applyAlignment="1">
      <alignment horizontal="right" vertical="center" indent="1"/>
    </xf>
    <xf numFmtId="3" fontId="30" fillId="6" borderId="4" xfId="2" quotePrefix="1" applyNumberFormat="1" applyFont="1" applyFill="1" applyBorder="1" applyAlignment="1">
      <alignment horizontal="right" vertical="center" indent="1"/>
    </xf>
    <xf numFmtId="3" fontId="30" fillId="6" borderId="44" xfId="2" quotePrefix="1" applyNumberFormat="1" applyFont="1" applyFill="1" applyBorder="1" applyAlignment="1">
      <alignment horizontal="right" vertical="center" indent="1"/>
    </xf>
    <xf numFmtId="165" fontId="30" fillId="6" borderId="36" xfId="2" quotePrefix="1" applyNumberFormat="1" applyFont="1" applyFill="1" applyBorder="1" applyAlignment="1">
      <alignment horizontal="right" vertical="center" indent="1"/>
    </xf>
    <xf numFmtId="3" fontId="30" fillId="6" borderId="17" xfId="2" quotePrefix="1" applyNumberFormat="1" applyFont="1" applyFill="1" applyBorder="1" applyAlignment="1">
      <alignment horizontal="right" vertical="center" indent="1"/>
    </xf>
    <xf numFmtId="165" fontId="30" fillId="6" borderId="42" xfId="2" quotePrefix="1" applyNumberFormat="1" applyFont="1" applyFill="1" applyBorder="1" applyAlignment="1">
      <alignment horizontal="right" vertical="center" indent="1"/>
    </xf>
    <xf numFmtId="165" fontId="31" fillId="6" borderId="34" xfId="2" quotePrefix="1" applyNumberFormat="1" applyFont="1" applyFill="1" applyBorder="1" applyAlignment="1">
      <alignment horizontal="right" vertical="center" indent="1"/>
    </xf>
    <xf numFmtId="0" fontId="3" fillId="2" borderId="5" xfId="2" applyFont="1" applyFill="1" applyBorder="1" applyAlignment="1">
      <alignment horizontal="left" vertical="center" indent="1"/>
    </xf>
    <xf numFmtId="3" fontId="10" fillId="2" borderId="10" xfId="2" applyNumberFormat="1" applyFont="1" applyFill="1" applyBorder="1" applyAlignment="1">
      <alignment horizontal="right" vertical="center" indent="1"/>
    </xf>
    <xf numFmtId="3" fontId="34" fillId="2" borderId="10" xfId="2" applyNumberFormat="1" applyFont="1" applyFill="1" applyBorder="1" applyAlignment="1">
      <alignment horizontal="right" vertical="center" indent="1"/>
    </xf>
    <xf numFmtId="3" fontId="34" fillId="2" borderId="3" xfId="2" applyNumberFormat="1" applyFont="1" applyFill="1" applyBorder="1" applyAlignment="1">
      <alignment horizontal="right" vertical="center" indent="1"/>
    </xf>
    <xf numFmtId="165" fontId="34" fillId="2" borderId="11" xfId="2" applyNumberFormat="1" applyFont="1" applyFill="1" applyBorder="1" applyAlignment="1">
      <alignment horizontal="right" vertical="center" indent="1"/>
    </xf>
    <xf numFmtId="3" fontId="34" fillId="2" borderId="45" xfId="2" applyNumberFormat="1" applyFont="1" applyFill="1" applyBorder="1" applyAlignment="1">
      <alignment horizontal="right" vertical="center" indent="1"/>
    </xf>
    <xf numFmtId="165" fontId="34" fillId="2" borderId="10" xfId="2" applyNumberFormat="1" applyFont="1" applyFill="1" applyBorder="1" applyAlignment="1">
      <alignment horizontal="right" vertical="center" indent="1"/>
    </xf>
    <xf numFmtId="165" fontId="33" fillId="2" borderId="10" xfId="2" applyNumberFormat="1" applyFont="1" applyFill="1" applyBorder="1" applyAlignment="1">
      <alignment horizontal="right" vertical="center" indent="1"/>
    </xf>
    <xf numFmtId="3" fontId="1" fillId="0" borderId="0" xfId="1" applyNumberFormat="1"/>
    <xf numFmtId="0" fontId="2" fillId="0" borderId="0" xfId="1" applyFont="1" applyFill="1" applyBorder="1" applyAlignment="1"/>
    <xf numFmtId="0" fontId="22" fillId="2" borderId="1" xfId="1" applyFont="1" applyFill="1" applyBorder="1" applyAlignment="1">
      <alignment horizontal="center" vertical="center"/>
    </xf>
    <xf numFmtId="3" fontId="22" fillId="2" borderId="1" xfId="1" applyNumberFormat="1" applyFont="1" applyFill="1" applyBorder="1"/>
    <xf numFmtId="3" fontId="22" fillId="2" borderId="46" xfId="1" applyNumberFormat="1" applyFont="1" applyFill="1" applyBorder="1"/>
    <xf numFmtId="0" fontId="2" fillId="0" borderId="0" xfId="1" applyFont="1" applyFill="1" applyBorder="1"/>
    <xf numFmtId="0" fontId="3" fillId="2" borderId="4" xfId="1" applyFont="1" applyFill="1" applyBorder="1" applyAlignment="1">
      <alignment horizontal="left" indent="1"/>
    </xf>
    <xf numFmtId="0" fontId="35" fillId="2" borderId="5" xfId="1" applyFont="1" applyFill="1" applyBorder="1" applyAlignment="1">
      <alignment horizontal="center" vertical="center" textRotation="90"/>
    </xf>
    <xf numFmtId="0" fontId="35" fillId="2" borderId="4" xfId="1" applyFont="1" applyFill="1" applyBorder="1" applyAlignment="1">
      <alignment horizontal="center" vertical="center" textRotation="90" wrapText="1"/>
    </xf>
    <xf numFmtId="0" fontId="2" fillId="2" borderId="39" xfId="1" applyFont="1" applyFill="1" applyBorder="1" applyAlignment="1">
      <alignment horizontal="left" indent="1"/>
    </xf>
    <xf numFmtId="3" fontId="2" fillId="2" borderId="47" xfId="1" applyNumberFormat="1" applyFont="1" applyFill="1" applyBorder="1"/>
    <xf numFmtId="3" fontId="2" fillId="2" borderId="37" xfId="1" applyNumberFormat="1" applyFont="1" applyFill="1" applyBorder="1"/>
    <xf numFmtId="0" fontId="2" fillId="0" borderId="6" xfId="1" applyFont="1" applyBorder="1" applyAlignment="1">
      <alignment horizontal="left" indent="1"/>
    </xf>
    <xf numFmtId="3" fontId="2" fillId="0" borderId="7" xfId="1" applyNumberFormat="1" applyFont="1" applyBorder="1" applyAlignment="1">
      <alignment horizontal="right" indent="1"/>
    </xf>
    <xf numFmtId="3" fontId="2" fillId="0" borderId="6" xfId="1" applyNumberFormat="1" applyFont="1" applyBorder="1" applyAlignment="1">
      <alignment horizontal="right" indent="1"/>
    </xf>
    <xf numFmtId="0" fontId="2" fillId="0" borderId="8" xfId="1" applyFont="1" applyBorder="1" applyAlignment="1">
      <alignment horizontal="left" indent="1"/>
    </xf>
    <xf numFmtId="3" fontId="2" fillId="0" borderId="8" xfId="1" applyNumberFormat="1" applyFont="1" applyBorder="1" applyAlignment="1">
      <alignment horizontal="right" indent="1"/>
    </xf>
    <xf numFmtId="3" fontId="2" fillId="0" borderId="0" xfId="1" applyNumberFormat="1" applyFont="1" applyFill="1" applyBorder="1"/>
    <xf numFmtId="0" fontId="6" fillId="0" borderId="6" xfId="1" applyFont="1" applyBorder="1" applyAlignment="1">
      <alignment horizontal="left" indent="1"/>
    </xf>
    <xf numFmtId="3" fontId="6" fillId="0" borderId="6" xfId="1" applyNumberFormat="1" applyFont="1" applyBorder="1" applyAlignment="1">
      <alignment horizontal="right" indent="1"/>
    </xf>
    <xf numFmtId="0" fontId="6" fillId="0" borderId="0" xfId="1" applyFont="1" applyFill="1" applyBorder="1"/>
    <xf numFmtId="0" fontId="2" fillId="2" borderId="40" xfId="1" applyFont="1" applyFill="1" applyBorder="1" applyAlignment="1">
      <alignment horizontal="left" indent="1"/>
    </xf>
    <xf numFmtId="165" fontId="2" fillId="2" borderId="48" xfId="1" applyNumberFormat="1" applyFont="1" applyFill="1" applyBorder="1" applyAlignment="1">
      <alignment horizontal="right" indent="1"/>
    </xf>
    <xf numFmtId="165" fontId="2" fillId="2" borderId="38" xfId="1" applyNumberFormat="1" applyFont="1" applyFill="1" applyBorder="1" applyAlignment="1">
      <alignment horizontal="right" indent="1"/>
    </xf>
    <xf numFmtId="0" fontId="6" fillId="0" borderId="8" xfId="1" applyFont="1" applyBorder="1" applyAlignment="1">
      <alignment horizontal="left" indent="1"/>
    </xf>
    <xf numFmtId="3" fontId="6" fillId="0" borderId="8" xfId="1" applyNumberFormat="1" applyFont="1" applyBorder="1" applyAlignment="1">
      <alignment horizontal="right" indent="1"/>
    </xf>
    <xf numFmtId="0" fontId="6" fillId="0" borderId="9" xfId="1" applyFont="1" applyBorder="1" applyAlignment="1">
      <alignment horizontal="left" vertical="center" wrapText="1" indent="1"/>
    </xf>
    <xf numFmtId="165" fontId="6" fillId="0" borderId="9" xfId="1" applyNumberFormat="1" applyFont="1" applyBorder="1" applyAlignment="1">
      <alignment horizontal="right" vertical="center" indent="1"/>
    </xf>
    <xf numFmtId="165" fontId="6" fillId="0" borderId="0" xfId="1" applyNumberFormat="1" applyFont="1" applyFill="1" applyBorder="1"/>
    <xf numFmtId="0" fontId="2" fillId="2" borderId="41" xfId="1" applyFont="1" applyFill="1" applyBorder="1" applyAlignment="1">
      <alignment horizontal="left" indent="1"/>
    </xf>
    <xf numFmtId="3" fontId="2" fillId="2" borderId="49" xfId="1" applyNumberFormat="1" applyFont="1" applyFill="1" applyBorder="1"/>
    <xf numFmtId="3" fontId="2" fillId="2" borderId="42" xfId="1" applyNumberFormat="1" applyFont="1" applyFill="1" applyBorder="1"/>
    <xf numFmtId="0" fontId="7" fillId="0" borderId="0" xfId="1" applyFont="1"/>
    <xf numFmtId="0" fontId="37" fillId="0" borderId="0" xfId="1" applyFont="1"/>
    <xf numFmtId="0" fontId="37" fillId="0" borderId="0" xfId="1" applyFont="1" applyFill="1" applyBorder="1"/>
    <xf numFmtId="0" fontId="2" fillId="0" borderId="0" xfId="1" applyFont="1"/>
    <xf numFmtId="0" fontId="19" fillId="0" borderId="0" xfId="1" applyFont="1"/>
    <xf numFmtId="0" fontId="40" fillId="2" borderId="5" xfId="1" applyFont="1" applyFill="1" applyBorder="1" applyAlignment="1">
      <alignment horizontal="center" vertical="center" wrapText="1"/>
    </xf>
    <xf numFmtId="0" fontId="41" fillId="0" borderId="12" xfId="1" applyFont="1" applyFill="1" applyBorder="1" applyAlignment="1">
      <alignment horizontal="center" vertical="center" textRotation="90" wrapText="1"/>
    </xf>
    <xf numFmtId="0" fontId="41" fillId="0" borderId="21" xfId="1" applyFont="1" applyFill="1" applyBorder="1" applyAlignment="1">
      <alignment horizontal="center" vertical="center" textRotation="90" wrapText="1"/>
    </xf>
    <xf numFmtId="0" fontId="41" fillId="0" borderId="11" xfId="1" applyFont="1" applyFill="1" applyBorder="1" applyAlignment="1">
      <alignment horizontal="center" vertical="center" textRotation="90" wrapText="1"/>
    </xf>
    <xf numFmtId="49" fontId="19" fillId="0" borderId="33" xfId="1" applyNumberFormat="1" applyFont="1" applyBorder="1" applyAlignment="1">
      <alignment horizontal="left" vertical="top" wrapText="1" indent="1"/>
    </xf>
    <xf numFmtId="3" fontId="39" fillId="2" borderId="33" xfId="1" applyNumberFormat="1" applyFont="1" applyFill="1" applyBorder="1" applyAlignment="1">
      <alignment horizontal="right" vertical="top" indent="1"/>
    </xf>
    <xf numFmtId="3" fontId="39" fillId="2" borderId="8" xfId="1" applyNumberFormat="1" applyFont="1" applyFill="1" applyBorder="1" applyAlignment="1">
      <alignment horizontal="right" vertical="top" indent="1"/>
    </xf>
    <xf numFmtId="3" fontId="19" fillId="0" borderId="14" xfId="1" applyNumberFormat="1" applyFont="1" applyFill="1" applyBorder="1" applyAlignment="1">
      <alignment horizontal="right" vertical="top" indent="1"/>
    </xf>
    <xf numFmtId="3" fontId="19" fillId="0" borderId="24" xfId="1" applyNumberFormat="1" applyFont="1" applyFill="1" applyBorder="1" applyAlignment="1">
      <alignment horizontal="right" vertical="top" indent="1"/>
    </xf>
    <xf numFmtId="3" fontId="19" fillId="0" borderId="13" xfId="1" applyNumberFormat="1" applyFont="1" applyFill="1" applyBorder="1" applyAlignment="1">
      <alignment horizontal="right" vertical="top" indent="1"/>
    </xf>
    <xf numFmtId="49" fontId="19" fillId="0" borderId="8" xfId="1" applyNumberFormat="1" applyFont="1" applyBorder="1" applyAlignment="1">
      <alignment horizontal="left" vertical="top" wrapText="1" indent="1"/>
    </xf>
    <xf numFmtId="3" fontId="19" fillId="0" borderId="16" xfId="1" applyNumberFormat="1" applyFont="1" applyFill="1" applyBorder="1" applyAlignment="1">
      <alignment horizontal="right" vertical="top" indent="1"/>
    </xf>
    <xf numFmtId="3" fontId="19" fillId="0" borderId="28" xfId="1" applyNumberFormat="1" applyFont="1" applyFill="1" applyBorder="1" applyAlignment="1">
      <alignment horizontal="right" vertical="top" indent="1"/>
    </xf>
    <xf numFmtId="3" fontId="19" fillId="0" borderId="15" xfId="1" applyNumberFormat="1" applyFont="1" applyFill="1" applyBorder="1" applyAlignment="1">
      <alignment horizontal="right" vertical="top" indent="1"/>
    </xf>
    <xf numFmtId="0" fontId="39" fillId="0" borderId="5" xfId="1" applyFont="1" applyBorder="1" applyAlignment="1">
      <alignment horizontal="left" vertical="center" wrapText="1" indent="1"/>
    </xf>
    <xf numFmtId="3" fontId="39" fillId="2" borderId="5" xfId="1" applyNumberFormat="1" applyFont="1" applyFill="1" applyBorder="1" applyAlignment="1">
      <alignment horizontal="right" vertical="center" indent="1"/>
    </xf>
    <xf numFmtId="3" fontId="39" fillId="0" borderId="12" xfId="1" applyNumberFormat="1" applyFont="1" applyFill="1" applyBorder="1" applyAlignment="1">
      <alignment horizontal="right" vertical="center" indent="1"/>
    </xf>
    <xf numFmtId="3" fontId="39" fillId="0" borderId="21" xfId="1" applyNumberFormat="1" applyFont="1" applyFill="1" applyBorder="1" applyAlignment="1">
      <alignment horizontal="right" vertical="center" indent="1"/>
    </xf>
    <xf numFmtId="3" fontId="39" fillId="0" borderId="11" xfId="1" applyNumberFormat="1" applyFont="1" applyFill="1" applyBorder="1" applyAlignment="1">
      <alignment horizontal="right" vertical="center" indent="1"/>
    </xf>
    <xf numFmtId="0" fontId="42" fillId="0" borderId="0" xfId="1" applyFont="1"/>
    <xf numFmtId="0" fontId="19" fillId="0" borderId="0" xfId="1" applyFont="1" applyAlignment="1">
      <alignment vertical="top" wrapText="1"/>
    </xf>
    <xf numFmtId="0" fontId="43" fillId="0" borderId="0" xfId="1" applyFont="1"/>
    <xf numFmtId="0" fontId="1" fillId="0" borderId="0" xfId="1" applyAlignment="1"/>
    <xf numFmtId="0" fontId="21" fillId="0" borderId="0" xfId="1" applyFont="1" applyAlignment="1">
      <alignment horizontal="center" vertical="top"/>
    </xf>
    <xf numFmtId="0" fontId="3" fillId="2" borderId="2" xfId="1" applyFont="1" applyFill="1" applyBorder="1" applyAlignment="1">
      <alignment horizontal="centerContinuous" vertical="center"/>
    </xf>
    <xf numFmtId="0" fontId="3" fillId="2" borderId="3" xfId="1" applyFont="1" applyFill="1" applyBorder="1" applyAlignment="1">
      <alignment horizontal="centerContinuous" vertical="center"/>
    </xf>
    <xf numFmtId="0" fontId="3" fillId="2" borderId="10" xfId="1" applyFont="1" applyFill="1" applyBorder="1"/>
    <xf numFmtId="0" fontId="3" fillId="0" borderId="0" xfId="1" applyFont="1"/>
    <xf numFmtId="0" fontId="6" fillId="0" borderId="0" xfId="1" applyFont="1"/>
    <xf numFmtId="0" fontId="3" fillId="2" borderId="10" xfId="1" applyFont="1" applyFill="1" applyBorder="1" applyAlignment="1">
      <alignment horizontal="centerContinuous" vertical="center"/>
    </xf>
    <xf numFmtId="1" fontId="2" fillId="0" borderId="40" xfId="4" applyNumberFormat="1" applyFont="1" applyBorder="1" applyAlignment="1">
      <alignment horizontal="left" indent="1"/>
    </xf>
    <xf numFmtId="3" fontId="2" fillId="0" borderId="40" xfId="1" applyNumberFormat="1" applyFont="1" applyBorder="1"/>
    <xf numFmtId="3" fontId="2" fillId="0" borderId="38" xfId="1" applyNumberFormat="1" applyFont="1" applyBorder="1"/>
    <xf numFmtId="3" fontId="2" fillId="0" borderId="48" xfId="1" applyNumberFormat="1" applyFont="1" applyBorder="1"/>
    <xf numFmtId="0" fontId="2" fillId="0" borderId="38" xfId="1" applyFont="1" applyBorder="1"/>
    <xf numFmtId="0" fontId="2" fillId="0" borderId="40" xfId="1" applyFont="1" applyBorder="1"/>
    <xf numFmtId="0" fontId="2" fillId="0" borderId="48" xfId="1" applyFont="1" applyBorder="1"/>
    <xf numFmtId="1" fontId="2" fillId="0" borderId="50" xfId="4" applyNumberFormat="1" applyFont="1" applyBorder="1" applyAlignment="1">
      <alignment horizontal="left" indent="1"/>
    </xf>
    <xf numFmtId="0" fontId="2" fillId="0" borderId="50" xfId="1" applyFont="1" applyBorder="1"/>
    <xf numFmtId="0" fontId="2" fillId="0" borderId="51" xfId="1" applyFont="1" applyBorder="1"/>
    <xf numFmtId="0" fontId="2" fillId="0" borderId="52" xfId="1" applyFont="1" applyBorder="1"/>
    <xf numFmtId="1" fontId="2" fillId="0" borderId="0" xfId="4" applyNumberFormat="1" applyFont="1" applyBorder="1" applyAlignment="1">
      <alignment horizontal="left" indent="1"/>
    </xf>
    <xf numFmtId="3" fontId="2" fillId="0" borderId="0" xfId="1" applyNumberFormat="1" applyFont="1" applyBorder="1"/>
    <xf numFmtId="0" fontId="2" fillId="0" borderId="0" xfId="1" applyFont="1" applyBorder="1"/>
    <xf numFmtId="3" fontId="3" fillId="2" borderId="2" xfId="1" applyNumberFormat="1" applyFont="1" applyFill="1" applyBorder="1" applyAlignment="1">
      <alignment vertical="center"/>
    </xf>
    <xf numFmtId="3" fontId="3" fillId="2" borderId="10" xfId="1" applyNumberFormat="1" applyFont="1" applyFill="1" applyBorder="1" applyAlignment="1">
      <alignment vertical="center"/>
    </xf>
    <xf numFmtId="0" fontId="2" fillId="0" borderId="1" xfId="1" applyFont="1" applyBorder="1" applyAlignment="1">
      <alignment horizontal="left" vertical="center" indent="1"/>
    </xf>
    <xf numFmtId="3" fontId="2" fillId="0" borderId="53" xfId="1" applyNumberFormat="1" applyFont="1" applyBorder="1" applyAlignment="1">
      <alignment horizontal="right" vertical="center"/>
    </xf>
    <xf numFmtId="0" fontId="1" fillId="0" borderId="46" xfId="1" applyBorder="1" applyAlignment="1"/>
    <xf numFmtId="1" fontId="3" fillId="2" borderId="2" xfId="4" applyNumberFormat="1" applyFont="1" applyFill="1" applyBorder="1" applyAlignment="1">
      <alignment horizontal="left" vertical="center" indent="1"/>
    </xf>
    <xf numFmtId="165" fontId="3" fillId="2" borderId="2" xfId="1" applyNumberFormat="1" applyFont="1" applyFill="1" applyBorder="1" applyAlignment="1">
      <alignment horizontal="right" vertical="center"/>
    </xf>
    <xf numFmtId="165" fontId="3" fillId="2" borderId="10" xfId="1" applyNumberFormat="1" applyFont="1" applyFill="1" applyBorder="1" applyAlignment="1">
      <alignment horizontal="right" vertical="center" indent="1"/>
    </xf>
    <xf numFmtId="4" fontId="3" fillId="2" borderId="10" xfId="1" applyNumberFormat="1" applyFont="1" applyFill="1" applyBorder="1" applyAlignment="1">
      <alignment horizontal="right" vertical="center" indent="1"/>
    </xf>
    <xf numFmtId="0" fontId="8" fillId="0" borderId="0" xfId="5" applyFont="1"/>
    <xf numFmtId="164" fontId="1" fillId="0" borderId="0" xfId="1" applyNumberFormat="1" applyFont="1"/>
    <xf numFmtId="164" fontId="1" fillId="0" borderId="0" xfId="1" applyNumberFormat="1" applyFont="1" applyFill="1"/>
    <xf numFmtId="0" fontId="1" fillId="0" borderId="0" xfId="1" applyFont="1" applyFill="1"/>
    <xf numFmtId="0" fontId="44" fillId="0" borderId="0" xfId="5" applyFont="1"/>
    <xf numFmtId="0" fontId="45" fillId="0" borderId="0" xfId="0" applyFont="1"/>
    <xf numFmtId="0" fontId="2" fillId="0" borderId="0" xfId="6" applyFont="1" applyAlignment="1"/>
    <xf numFmtId="0" fontId="21" fillId="2" borderId="53" xfId="6" applyFont="1" applyFill="1" applyBorder="1" applyAlignment="1">
      <alignment horizontal="center"/>
    </xf>
    <xf numFmtId="0" fontId="47" fillId="2" borderId="1" xfId="6" applyFont="1" applyFill="1" applyBorder="1" applyAlignment="1">
      <alignment horizontal="center"/>
    </xf>
    <xf numFmtId="0" fontId="21" fillId="2" borderId="2" xfId="6" applyFont="1" applyFill="1" applyBorder="1" applyAlignment="1">
      <alignment horizontal="center" vertical="center"/>
    </xf>
    <xf numFmtId="0" fontId="21" fillId="2" borderId="5" xfId="6" applyFont="1" applyFill="1" applyBorder="1" applyAlignment="1">
      <alignment horizontal="center" vertical="center"/>
    </xf>
    <xf numFmtId="0" fontId="21" fillId="2" borderId="43" xfId="6" applyFont="1" applyFill="1" applyBorder="1" applyAlignment="1">
      <alignment horizontal="center" vertical="top"/>
    </xf>
    <xf numFmtId="0" fontId="21" fillId="2" borderId="12" xfId="6" applyFont="1" applyFill="1" applyBorder="1" applyAlignment="1">
      <alignment horizontal="center" vertical="center"/>
    </xf>
    <xf numFmtId="0" fontId="21" fillId="2" borderId="10" xfId="6" applyFont="1" applyFill="1" applyBorder="1" applyAlignment="1">
      <alignment horizontal="center" vertical="center"/>
    </xf>
    <xf numFmtId="0" fontId="47" fillId="2" borderId="2" xfId="6" applyFont="1" applyFill="1" applyBorder="1" applyAlignment="1">
      <alignment horizontal="center" vertical="center"/>
    </xf>
    <xf numFmtId="0" fontId="47" fillId="2" borderId="5" xfId="6" applyFont="1" applyFill="1" applyBorder="1" applyAlignment="1">
      <alignment horizontal="center" vertical="center"/>
    </xf>
    <xf numFmtId="0" fontId="47" fillId="2" borderId="43" xfId="6" applyFont="1" applyFill="1" applyBorder="1" applyAlignment="1">
      <alignment horizontal="center" vertical="top"/>
    </xf>
    <xf numFmtId="0" fontId="47" fillId="2" borderId="12" xfId="6" applyFont="1" applyFill="1" applyBorder="1" applyAlignment="1">
      <alignment horizontal="center" vertical="center"/>
    </xf>
    <xf numFmtId="0" fontId="47" fillId="2" borderId="10" xfId="6" applyFont="1" applyFill="1" applyBorder="1" applyAlignment="1">
      <alignment horizontal="center" vertical="center"/>
    </xf>
    <xf numFmtId="0" fontId="2" fillId="0" borderId="50" xfId="6" applyFont="1" applyBorder="1" applyAlignment="1">
      <alignment horizontal="left" vertical="center" wrapText="1" indent="1"/>
    </xf>
    <xf numFmtId="3" fontId="28" fillId="0" borderId="7" xfId="6" applyNumberFormat="1" applyFont="1" applyBorder="1" applyAlignment="1">
      <alignment horizontal="right" vertical="center" indent="1"/>
    </xf>
    <xf numFmtId="3" fontId="28" fillId="0" borderId="25" xfId="6" applyNumberFormat="1" applyFont="1" applyBorder="1" applyAlignment="1">
      <alignment horizontal="right" vertical="center" indent="1"/>
    </xf>
    <xf numFmtId="164" fontId="28" fillId="0" borderId="51" xfId="6" applyNumberFormat="1" applyFont="1" applyBorder="1" applyAlignment="1">
      <alignment horizontal="center" vertical="center"/>
    </xf>
    <xf numFmtId="3" fontId="49" fillId="0" borderId="7" xfId="6" applyNumberFormat="1" applyFont="1" applyBorder="1" applyAlignment="1">
      <alignment horizontal="right" vertical="center" indent="1"/>
    </xf>
    <xf numFmtId="3" fontId="49" fillId="0" borderId="25" xfId="6" applyNumberFormat="1" applyFont="1" applyBorder="1" applyAlignment="1">
      <alignment horizontal="right" vertical="center" indent="1"/>
    </xf>
    <xf numFmtId="164" fontId="49" fillId="0" borderId="51" xfId="6" applyNumberFormat="1" applyFont="1" applyBorder="1" applyAlignment="1">
      <alignment horizontal="center" vertical="center"/>
    </xf>
    <xf numFmtId="0" fontId="2" fillId="0" borderId="40" xfId="6" applyFont="1" applyBorder="1" applyAlignment="1">
      <alignment horizontal="left" vertical="center" wrapText="1" indent="1"/>
    </xf>
    <xf numFmtId="3" fontId="28" fillId="0" borderId="8" xfId="6" applyNumberFormat="1" applyFont="1" applyBorder="1" applyAlignment="1">
      <alignment horizontal="right" vertical="center" indent="1"/>
    </xf>
    <xf numFmtId="3" fontId="28" fillId="0" borderId="16" xfId="6" applyNumberFormat="1" applyFont="1" applyBorder="1" applyAlignment="1">
      <alignment horizontal="right" vertical="center" indent="1"/>
    </xf>
    <xf numFmtId="164" fontId="28" fillId="0" borderId="38" xfId="6" applyNumberFormat="1" applyFont="1" applyBorder="1" applyAlignment="1">
      <alignment horizontal="center" vertical="center"/>
    </xf>
    <xf numFmtId="3" fontId="49" fillId="0" borderId="8" xfId="6" applyNumberFormat="1" applyFont="1" applyBorder="1" applyAlignment="1">
      <alignment horizontal="right" vertical="center" indent="1"/>
    </xf>
    <xf numFmtId="3" fontId="49" fillId="0" borderId="16" xfId="6" applyNumberFormat="1" applyFont="1" applyBorder="1" applyAlignment="1">
      <alignment horizontal="right" vertical="center" indent="1"/>
    </xf>
    <xf numFmtId="164" fontId="49" fillId="0" borderId="38" xfId="6" applyNumberFormat="1" applyFont="1" applyBorder="1" applyAlignment="1">
      <alignment horizontal="center" vertical="center"/>
    </xf>
    <xf numFmtId="0" fontId="6" fillId="0" borderId="56" xfId="6" applyFont="1" applyBorder="1" applyAlignment="1">
      <alignment horizontal="left" vertical="center" indent="1"/>
    </xf>
    <xf numFmtId="3" fontId="21" fillId="0" borderId="9" xfId="6" applyNumberFormat="1" applyFont="1" applyBorder="1" applyAlignment="1">
      <alignment horizontal="right" vertical="center" indent="1"/>
    </xf>
    <xf numFmtId="3" fontId="21" fillId="0" borderId="29" xfId="6" applyNumberFormat="1" applyFont="1" applyBorder="1" applyAlignment="1">
      <alignment horizontal="right" vertical="center" indent="1"/>
    </xf>
    <xf numFmtId="164" fontId="21" fillId="0" borderId="57" xfId="6" applyNumberFormat="1" applyFont="1" applyBorder="1" applyAlignment="1">
      <alignment horizontal="center" vertical="center"/>
    </xf>
    <xf numFmtId="3" fontId="47" fillId="0" borderId="9" xfId="6" applyNumberFormat="1" applyFont="1" applyBorder="1" applyAlignment="1">
      <alignment horizontal="right" vertical="center" indent="1"/>
    </xf>
    <xf numFmtId="3" fontId="47" fillId="0" borderId="29" xfId="6" applyNumberFormat="1" applyFont="1" applyBorder="1" applyAlignment="1">
      <alignment horizontal="right" vertical="center" indent="1"/>
    </xf>
    <xf numFmtId="164" fontId="47" fillId="0" borderId="57" xfId="6" applyNumberFormat="1" applyFont="1" applyBorder="1" applyAlignment="1">
      <alignment horizontal="center" vertical="center"/>
    </xf>
    <xf numFmtId="0" fontId="6" fillId="2" borderId="54" xfId="6" applyFont="1" applyFill="1" applyBorder="1" applyAlignment="1">
      <alignment horizontal="left" vertical="center" indent="1"/>
    </xf>
    <xf numFmtId="3" fontId="28" fillId="2" borderId="0" xfId="6" applyNumberFormat="1" applyFont="1" applyFill="1" applyBorder="1" applyAlignment="1">
      <alignment horizontal="right" vertical="center" indent="1"/>
    </xf>
    <xf numFmtId="164" fontId="28" fillId="2" borderId="0" xfId="6" applyNumberFormat="1" applyFont="1" applyFill="1" applyBorder="1" applyAlignment="1">
      <alignment horizontal="center" vertical="center"/>
    </xf>
    <xf numFmtId="164" fontId="28" fillId="2" borderId="0" xfId="6" applyNumberFormat="1" applyFont="1" applyFill="1" applyBorder="1" applyAlignment="1">
      <alignment horizontal="right" vertical="center" indent="1"/>
    </xf>
    <xf numFmtId="3" fontId="49" fillId="2" borderId="0" xfId="6" applyNumberFormat="1" applyFont="1" applyFill="1" applyBorder="1" applyAlignment="1">
      <alignment horizontal="right" vertical="center" indent="1"/>
    </xf>
    <xf numFmtId="164" fontId="49" fillId="2" borderId="0" xfId="6" applyNumberFormat="1" applyFont="1" applyFill="1" applyBorder="1" applyAlignment="1">
      <alignment horizontal="center" vertical="center"/>
    </xf>
    <xf numFmtId="164" fontId="49" fillId="2" borderId="0" xfId="6" applyNumberFormat="1" applyFont="1" applyFill="1" applyBorder="1" applyAlignment="1">
      <alignment horizontal="right" vertical="center" indent="1"/>
    </xf>
    <xf numFmtId="164" fontId="49" fillId="2" borderId="58" xfId="6" applyNumberFormat="1" applyFont="1" applyFill="1" applyBorder="1" applyAlignment="1">
      <alignment horizontal="center" vertical="center"/>
    </xf>
    <xf numFmtId="0" fontId="2" fillId="0" borderId="0" xfId="6" applyFont="1" applyBorder="1" applyAlignment="1"/>
    <xf numFmtId="0" fontId="6" fillId="0" borderId="54" xfId="6" applyFont="1" applyBorder="1" applyAlignment="1">
      <alignment horizontal="left" vertical="center" indent="1"/>
    </xf>
    <xf numFmtId="3" fontId="21" fillId="0" borderId="6" xfId="6" applyNumberFormat="1" applyFont="1" applyBorder="1" applyAlignment="1">
      <alignment horizontal="right" vertical="center" indent="1"/>
    </xf>
    <xf numFmtId="3" fontId="21" fillId="0" borderId="59" xfId="6" applyNumberFormat="1" applyFont="1" applyBorder="1" applyAlignment="1">
      <alignment horizontal="right" vertical="center" indent="1"/>
    </xf>
    <xf numFmtId="164" fontId="21" fillId="0" borderId="51" xfId="6" applyNumberFormat="1" applyFont="1" applyBorder="1" applyAlignment="1">
      <alignment horizontal="center" vertical="center"/>
    </xf>
    <xf numFmtId="3" fontId="47" fillId="0" borderId="6" xfId="6" applyNumberFormat="1" applyFont="1" applyBorder="1" applyAlignment="1">
      <alignment horizontal="right" vertical="center" indent="1"/>
    </xf>
    <xf numFmtId="3" fontId="47" fillId="0" borderId="59" xfId="6" applyNumberFormat="1" applyFont="1" applyBorder="1" applyAlignment="1">
      <alignment horizontal="right" vertical="center" indent="1"/>
    </xf>
    <xf numFmtId="164" fontId="47" fillId="0" borderId="51" xfId="6" applyNumberFormat="1" applyFont="1" applyBorder="1" applyAlignment="1">
      <alignment horizontal="center" vertical="center"/>
    </xf>
    <xf numFmtId="0" fontId="2" fillId="0" borderId="41" xfId="6" applyFont="1" applyBorder="1" applyAlignment="1">
      <alignment horizontal="left" vertical="center" indent="1"/>
    </xf>
    <xf numFmtId="2" fontId="28" fillId="0" borderId="34" xfId="6" applyNumberFormat="1" applyFont="1" applyBorder="1" applyAlignment="1">
      <alignment horizontal="center" vertical="center"/>
    </xf>
    <xf numFmtId="2" fontId="28" fillId="0" borderId="35" xfId="6" applyNumberFormat="1" applyFont="1" applyBorder="1" applyAlignment="1">
      <alignment horizontal="center" vertical="center"/>
    </xf>
    <xf numFmtId="0" fontId="28" fillId="0" borderId="42" xfId="6" applyFont="1" applyBorder="1" applyAlignment="1">
      <alignment vertical="center"/>
    </xf>
    <xf numFmtId="2" fontId="49" fillId="0" borderId="34" xfId="6" applyNumberFormat="1" applyFont="1" applyBorder="1" applyAlignment="1">
      <alignment horizontal="center" vertical="center"/>
    </xf>
    <xf numFmtId="2" fontId="49" fillId="0" borderId="35" xfId="6" applyNumberFormat="1" applyFont="1" applyBorder="1" applyAlignment="1">
      <alignment horizontal="center" vertical="center"/>
    </xf>
    <xf numFmtId="0" fontId="49" fillId="0" borderId="42" xfId="6" applyFont="1" applyBorder="1" applyAlignment="1">
      <alignment vertical="center"/>
    </xf>
    <xf numFmtId="0" fontId="50" fillId="8" borderId="0" xfId="1" applyFont="1" applyFill="1"/>
    <xf numFmtId="0" fontId="51" fillId="8" borderId="0" xfId="5" applyFont="1" applyFill="1"/>
    <xf numFmtId="3" fontId="51" fillId="8" borderId="0" xfId="5" applyNumberFormat="1" applyFont="1" applyFill="1"/>
    <xf numFmtId="3" fontId="50" fillId="8" borderId="0" xfId="1" applyNumberFormat="1" applyFont="1" applyFill="1"/>
    <xf numFmtId="0" fontId="1" fillId="8" borderId="0" xfId="1" applyFont="1" applyFill="1"/>
    <xf numFmtId="0" fontId="50" fillId="0" borderId="0" xfId="1" applyFont="1" applyFill="1"/>
    <xf numFmtId="0" fontId="52" fillId="0" borderId="0" xfId="1" applyFont="1" applyFill="1" applyAlignment="1">
      <alignment horizontal="right"/>
    </xf>
    <xf numFmtId="0" fontId="52" fillId="0" borderId="0" xfId="7" applyFont="1" applyFill="1" applyAlignment="1">
      <alignment horizontal="center" vertical="center"/>
    </xf>
    <xf numFmtId="0" fontId="50" fillId="0" borderId="0" xfId="8" applyFont="1" applyFill="1" applyAlignment="1"/>
    <xf numFmtId="0" fontId="52" fillId="0" borderId="0" xfId="1" applyFont="1" applyFill="1"/>
    <xf numFmtId="0" fontId="52" fillId="0" borderId="0" xfId="9" applyFont="1" applyFill="1"/>
    <xf numFmtId="3" fontId="50" fillId="0" borderId="0" xfId="10" applyNumberFormat="1" applyFont="1" applyFill="1"/>
    <xf numFmtId="3" fontId="50" fillId="0" borderId="0" xfId="1" applyNumberFormat="1" applyFont="1" applyFill="1" applyAlignment="1">
      <alignment horizontal="right" indent="1"/>
    </xf>
    <xf numFmtId="0" fontId="50" fillId="0" borderId="0" xfId="10" applyFont="1" applyFill="1"/>
    <xf numFmtId="0" fontId="54" fillId="8" borderId="0" xfId="1" applyFont="1" applyFill="1"/>
    <xf numFmtId="0" fontId="55" fillId="8" borderId="0" xfId="1" applyFont="1" applyFill="1"/>
    <xf numFmtId="0" fontId="56" fillId="8" borderId="0" xfId="1" applyFont="1" applyFill="1"/>
    <xf numFmtId="0" fontId="57" fillId="8" borderId="0" xfId="1" applyFont="1" applyFill="1"/>
    <xf numFmtId="0" fontId="1" fillId="8" borderId="0" xfId="1" applyFill="1"/>
    <xf numFmtId="3" fontId="58" fillId="12" borderId="2" xfId="1" applyNumberFormat="1" applyFont="1" applyFill="1" applyBorder="1" applyAlignment="1">
      <alignment horizontal="right" vertical="center" textRotation="180"/>
    </xf>
    <xf numFmtId="3" fontId="58" fillId="12" borderId="3" xfId="1" applyNumberFormat="1" applyFont="1" applyFill="1" applyBorder="1" applyAlignment="1">
      <alignment horizontal="right" vertical="center" textRotation="180" wrapText="1"/>
    </xf>
    <xf numFmtId="3" fontId="58" fillId="12" borderId="60" xfId="1" applyNumberFormat="1" applyFont="1" applyFill="1" applyBorder="1" applyAlignment="1">
      <alignment horizontal="right" vertical="center" textRotation="180"/>
    </xf>
    <xf numFmtId="3" fontId="58" fillId="12" borderId="45" xfId="1" applyNumberFormat="1" applyFont="1" applyFill="1" applyBorder="1" applyAlignment="1">
      <alignment horizontal="right" vertical="center" textRotation="180" wrapText="1"/>
    </xf>
    <xf numFmtId="3" fontId="58" fillId="12" borderId="3" xfId="1" applyNumberFormat="1" applyFont="1" applyFill="1" applyBorder="1" applyAlignment="1">
      <alignment horizontal="right" vertical="center" textRotation="180"/>
    </xf>
    <xf numFmtId="3" fontId="58" fillId="12" borderId="10" xfId="1" applyNumberFormat="1" applyFont="1" applyFill="1" applyBorder="1" applyAlignment="1">
      <alignment horizontal="right" vertical="center" textRotation="180" wrapText="1"/>
    </xf>
    <xf numFmtId="3" fontId="21" fillId="10" borderId="2" xfId="1" applyNumberFormat="1" applyFont="1" applyFill="1" applyBorder="1" applyAlignment="1">
      <alignment horizontal="right" vertical="center" textRotation="180"/>
    </xf>
    <xf numFmtId="3" fontId="21" fillId="10" borderId="3" xfId="1" applyNumberFormat="1" applyFont="1" applyFill="1" applyBorder="1" applyAlignment="1">
      <alignment horizontal="right" vertical="center" textRotation="180" wrapText="1"/>
    </xf>
    <xf numFmtId="3" fontId="21" fillId="10" borderId="60" xfId="1" applyNumberFormat="1" applyFont="1" applyFill="1" applyBorder="1" applyAlignment="1">
      <alignment horizontal="right" vertical="center" textRotation="180"/>
    </xf>
    <xf numFmtId="3" fontId="21" fillId="10" borderId="45" xfId="1" applyNumberFormat="1" applyFont="1" applyFill="1" applyBorder="1" applyAlignment="1">
      <alignment horizontal="right" vertical="center" textRotation="180" wrapText="1"/>
    </xf>
    <xf numFmtId="3" fontId="21" fillId="10" borderId="3" xfId="1" applyNumberFormat="1" applyFont="1" applyFill="1" applyBorder="1" applyAlignment="1">
      <alignment horizontal="right" vertical="center" textRotation="180"/>
    </xf>
    <xf numFmtId="3" fontId="21" fillId="10" borderId="10" xfId="1" applyNumberFormat="1" applyFont="1" applyFill="1" applyBorder="1" applyAlignment="1">
      <alignment horizontal="right" vertical="center" textRotation="180" wrapText="1"/>
    </xf>
    <xf numFmtId="3" fontId="59" fillId="11" borderId="2" xfId="1" applyNumberFormat="1" applyFont="1" applyFill="1" applyBorder="1" applyAlignment="1">
      <alignment horizontal="right" vertical="center" textRotation="180"/>
    </xf>
    <xf numFmtId="3" fontId="59" fillId="11" borderId="3" xfId="1" applyNumberFormat="1" applyFont="1" applyFill="1" applyBorder="1" applyAlignment="1">
      <alignment horizontal="right" vertical="center" textRotation="180" wrapText="1"/>
    </xf>
    <xf numFmtId="3" fontId="59" fillId="11" borderId="60" xfId="1" applyNumberFormat="1" applyFont="1" applyFill="1" applyBorder="1" applyAlignment="1">
      <alignment horizontal="right" vertical="center" textRotation="180"/>
    </xf>
    <xf numFmtId="3" fontId="59" fillId="11" borderId="45" xfId="1" applyNumberFormat="1" applyFont="1" applyFill="1" applyBorder="1" applyAlignment="1">
      <alignment horizontal="right" vertical="center" textRotation="180" wrapText="1"/>
    </xf>
    <xf numFmtId="3" fontId="59" fillId="11" borderId="3" xfId="1" applyNumberFormat="1" applyFont="1" applyFill="1" applyBorder="1" applyAlignment="1">
      <alignment horizontal="right" vertical="center" textRotation="180"/>
    </xf>
    <xf numFmtId="3" fontId="59" fillId="11" borderId="10" xfId="1" applyNumberFormat="1" applyFont="1" applyFill="1" applyBorder="1" applyAlignment="1">
      <alignment horizontal="right" vertical="center" textRotation="180" wrapText="1"/>
    </xf>
    <xf numFmtId="3" fontId="60" fillId="4" borderId="54" xfId="1" applyNumberFormat="1" applyFont="1" applyFill="1" applyBorder="1" applyAlignment="1">
      <alignment vertical="center"/>
    </xf>
    <xf numFmtId="2" fontId="60" fillId="4" borderId="61" xfId="1" applyNumberFormat="1" applyFont="1" applyFill="1" applyBorder="1" applyAlignment="1">
      <alignment vertical="center"/>
    </xf>
    <xf numFmtId="3" fontId="60" fillId="4" borderId="62" xfId="1" applyNumberFormat="1" applyFont="1" applyFill="1" applyBorder="1" applyAlignment="1">
      <alignment vertical="center"/>
    </xf>
    <xf numFmtId="3" fontId="60" fillId="4" borderId="0" xfId="1" applyNumberFormat="1" applyFont="1" applyFill="1" applyBorder="1" applyAlignment="1">
      <alignment vertical="center"/>
    </xf>
    <xf numFmtId="3" fontId="61" fillId="4" borderId="54" xfId="1" applyNumberFormat="1" applyFont="1" applyFill="1" applyBorder="1" applyAlignment="1">
      <alignment vertical="center"/>
    </xf>
    <xf numFmtId="2" fontId="61" fillId="4" borderId="0" xfId="1" applyNumberFormat="1" applyFont="1" applyFill="1" applyBorder="1" applyAlignment="1">
      <alignment vertical="center"/>
    </xf>
    <xf numFmtId="3" fontId="61" fillId="4" borderId="62" xfId="1" applyNumberFormat="1" applyFont="1" applyFill="1" applyBorder="1" applyAlignment="1">
      <alignment vertical="center"/>
    </xf>
    <xf numFmtId="2" fontId="61" fillId="4" borderId="61" xfId="1" applyNumberFormat="1" applyFont="1" applyFill="1" applyBorder="1" applyAlignment="1">
      <alignment vertical="center"/>
    </xf>
    <xf numFmtId="3" fontId="61" fillId="4" borderId="0" xfId="1" applyNumberFormat="1" applyFont="1" applyFill="1" applyBorder="1" applyAlignment="1">
      <alignment vertical="center"/>
    </xf>
    <xf numFmtId="2" fontId="61" fillId="4" borderId="58" xfId="1" applyNumberFormat="1" applyFont="1" applyFill="1" applyBorder="1" applyAlignment="1">
      <alignment vertical="center"/>
    </xf>
    <xf numFmtId="3" fontId="62" fillId="4" borderId="54" xfId="1" applyNumberFormat="1" applyFont="1" applyFill="1" applyBorder="1" applyAlignment="1">
      <alignment vertical="center"/>
    </xf>
    <xf numFmtId="2" fontId="62" fillId="4" borderId="0" xfId="1" applyNumberFormat="1" applyFont="1" applyFill="1" applyBorder="1" applyAlignment="1">
      <alignment vertical="center"/>
    </xf>
    <xf numFmtId="3" fontId="62" fillId="4" borderId="62" xfId="1" applyNumberFormat="1" applyFont="1" applyFill="1" applyBorder="1" applyAlignment="1">
      <alignment vertical="center"/>
    </xf>
    <xf numFmtId="2" fontId="62" fillId="4" borderId="61" xfId="1" applyNumberFormat="1" applyFont="1" applyFill="1" applyBorder="1" applyAlignment="1">
      <alignment vertical="center"/>
    </xf>
    <xf numFmtId="3" fontId="62" fillId="4" borderId="0" xfId="1" applyNumberFormat="1" applyFont="1" applyFill="1" applyBorder="1" applyAlignment="1">
      <alignment vertical="center"/>
    </xf>
    <xf numFmtId="2" fontId="62" fillId="4" borderId="58" xfId="1" applyNumberFormat="1" applyFont="1" applyFill="1" applyBorder="1" applyAlignment="1">
      <alignment vertical="center"/>
    </xf>
    <xf numFmtId="0" fontId="1" fillId="0" borderId="0" xfId="11"/>
    <xf numFmtId="3" fontId="60" fillId="4" borderId="50" xfId="1" applyNumberFormat="1" applyFont="1" applyFill="1" applyBorder="1" applyAlignment="1">
      <alignment vertical="center"/>
    </xf>
    <xf numFmtId="2" fontId="60" fillId="4" borderId="63" xfId="1" applyNumberFormat="1" applyFont="1" applyFill="1" applyBorder="1" applyAlignment="1">
      <alignment vertical="center"/>
    </xf>
    <xf numFmtId="3" fontId="60" fillId="4" borderId="64" xfId="1" applyNumberFormat="1" applyFont="1" applyFill="1" applyBorder="1" applyAlignment="1">
      <alignment vertical="center"/>
    </xf>
    <xf numFmtId="3" fontId="60" fillId="4" borderId="52" xfId="1" applyNumberFormat="1" applyFont="1" applyFill="1" applyBorder="1" applyAlignment="1">
      <alignment vertical="center"/>
    </xf>
    <xf numFmtId="3" fontId="61" fillId="4" borderId="50" xfId="1" applyNumberFormat="1" applyFont="1" applyFill="1" applyBorder="1" applyAlignment="1">
      <alignment vertical="center"/>
    </xf>
    <xf numFmtId="2" fontId="61" fillId="4" borderId="52" xfId="1" applyNumberFormat="1" applyFont="1" applyFill="1" applyBorder="1" applyAlignment="1">
      <alignment vertical="center"/>
    </xf>
    <xf numFmtId="3" fontId="61" fillId="4" borderId="64" xfId="1" applyNumberFormat="1" applyFont="1" applyFill="1" applyBorder="1" applyAlignment="1">
      <alignment vertical="center"/>
    </xf>
    <xf numFmtId="2" fontId="61" fillId="4" borderId="63" xfId="1" applyNumberFormat="1" applyFont="1" applyFill="1" applyBorder="1" applyAlignment="1">
      <alignment vertical="center"/>
    </xf>
    <xf numFmtId="3" fontId="61" fillId="4" borderId="52" xfId="1" applyNumberFormat="1" applyFont="1" applyFill="1" applyBorder="1" applyAlignment="1">
      <alignment vertical="center"/>
    </xf>
    <xf numFmtId="2" fontId="61" fillId="4" borderId="51" xfId="1" applyNumberFormat="1" applyFont="1" applyFill="1" applyBorder="1" applyAlignment="1">
      <alignment vertical="center"/>
    </xf>
    <xf numFmtId="3" fontId="62" fillId="4" borderId="50" xfId="1" applyNumberFormat="1" applyFont="1" applyFill="1" applyBorder="1" applyAlignment="1">
      <alignment vertical="center"/>
    </xf>
    <xf numFmtId="2" fontId="62" fillId="4" borderId="52" xfId="1" applyNumberFormat="1" applyFont="1" applyFill="1" applyBorder="1" applyAlignment="1">
      <alignment vertical="center"/>
    </xf>
    <xf numFmtId="3" fontId="62" fillId="4" borderId="64" xfId="1" applyNumberFormat="1" applyFont="1" applyFill="1" applyBorder="1" applyAlignment="1">
      <alignment vertical="center"/>
    </xf>
    <xf numFmtId="2" fontId="62" fillId="4" borderId="63" xfId="1" applyNumberFormat="1" applyFont="1" applyFill="1" applyBorder="1" applyAlignment="1">
      <alignment vertical="center"/>
    </xf>
    <xf numFmtId="3" fontId="62" fillId="4" borderId="52" xfId="1" applyNumberFormat="1" applyFont="1" applyFill="1" applyBorder="1" applyAlignment="1">
      <alignment vertical="center"/>
    </xf>
    <xf numFmtId="2" fontId="62" fillId="4" borderId="51" xfId="1" applyNumberFormat="1" applyFont="1" applyFill="1" applyBorder="1" applyAlignment="1">
      <alignment vertical="center"/>
    </xf>
    <xf numFmtId="3" fontId="60" fillId="0" borderId="56" xfId="1" applyNumberFormat="1" applyFont="1" applyBorder="1" applyAlignment="1">
      <alignment vertical="center"/>
    </xf>
    <xf numFmtId="2" fontId="60" fillId="0" borderId="65" xfId="1" applyNumberFormat="1" applyFont="1" applyBorder="1" applyAlignment="1">
      <alignment vertical="center"/>
    </xf>
    <xf numFmtId="3" fontId="60" fillId="0" borderId="66" xfId="1" applyNumberFormat="1" applyFont="1" applyBorder="1" applyAlignment="1">
      <alignment vertical="center"/>
    </xf>
    <xf numFmtId="3" fontId="60" fillId="0" borderId="67" xfId="1" applyNumberFormat="1" applyFont="1" applyBorder="1" applyAlignment="1">
      <alignment vertical="center"/>
    </xf>
    <xf numFmtId="3" fontId="61" fillId="0" borderId="56" xfId="1" applyNumberFormat="1" applyFont="1" applyBorder="1" applyAlignment="1">
      <alignment vertical="center"/>
    </xf>
    <xf numFmtId="2" fontId="61" fillId="0" borderId="67" xfId="1" applyNumberFormat="1" applyFont="1" applyBorder="1" applyAlignment="1">
      <alignment vertical="center"/>
    </xf>
    <xf numFmtId="3" fontId="61" fillId="0" borderId="66" xfId="1" applyNumberFormat="1" applyFont="1" applyBorder="1" applyAlignment="1">
      <alignment vertical="center"/>
    </xf>
    <xf numFmtId="2" fontId="61" fillId="0" borderId="65" xfId="1" applyNumberFormat="1" applyFont="1" applyBorder="1" applyAlignment="1">
      <alignment vertical="center"/>
    </xf>
    <xf numFmtId="3" fontId="61" fillId="0" borderId="67" xfId="1" applyNumberFormat="1" applyFont="1" applyBorder="1" applyAlignment="1">
      <alignment vertical="center"/>
    </xf>
    <xf numFmtId="2" fontId="61" fillId="0" borderId="57" xfId="1" applyNumberFormat="1" applyFont="1" applyBorder="1" applyAlignment="1">
      <alignment vertical="center"/>
    </xf>
    <xf numFmtId="3" fontId="62" fillId="0" borderId="56" xfId="1" applyNumberFormat="1" applyFont="1" applyBorder="1" applyAlignment="1">
      <alignment vertical="center"/>
    </xf>
    <xf numFmtId="2" fontId="62" fillId="0" borderId="67" xfId="1" applyNumberFormat="1" applyFont="1" applyBorder="1" applyAlignment="1">
      <alignment vertical="center"/>
    </xf>
    <xf numFmtId="3" fontId="62" fillId="0" borderId="66" xfId="1" applyNumberFormat="1" applyFont="1" applyBorder="1" applyAlignment="1">
      <alignment vertical="center"/>
    </xf>
    <xf numFmtId="2" fontId="62" fillId="0" borderId="65" xfId="1" applyNumberFormat="1" applyFont="1" applyBorder="1" applyAlignment="1">
      <alignment vertical="center"/>
    </xf>
    <xf numFmtId="3" fontId="62" fillId="0" borderId="67" xfId="1" applyNumberFormat="1" applyFont="1" applyBorder="1" applyAlignment="1">
      <alignment vertical="center"/>
    </xf>
    <xf numFmtId="2" fontId="62" fillId="0" borderId="57" xfId="1" applyNumberFormat="1" applyFont="1" applyBorder="1" applyAlignment="1">
      <alignment vertical="center"/>
    </xf>
    <xf numFmtId="3" fontId="60" fillId="0" borderId="50" xfId="1" applyNumberFormat="1" applyFont="1" applyBorder="1" applyAlignment="1">
      <alignment vertical="center"/>
    </xf>
    <xf numFmtId="2" fontId="60" fillId="0" borderId="63" xfId="1" applyNumberFormat="1" applyFont="1" applyBorder="1" applyAlignment="1">
      <alignment vertical="center"/>
    </xf>
    <xf numFmtId="3" fontId="60" fillId="0" borderId="64" xfId="1" applyNumberFormat="1" applyFont="1" applyBorder="1" applyAlignment="1">
      <alignment vertical="center"/>
    </xf>
    <xf numFmtId="3" fontId="60" fillId="0" borderId="52" xfId="1" applyNumberFormat="1" applyFont="1" applyBorder="1" applyAlignment="1">
      <alignment vertical="center"/>
    </xf>
    <xf numFmtId="3" fontId="61" fillId="0" borderId="50" xfId="1" applyNumberFormat="1" applyFont="1" applyBorder="1" applyAlignment="1">
      <alignment vertical="center"/>
    </xf>
    <xf numFmtId="2" fontId="61" fillId="0" borderId="52" xfId="1" applyNumberFormat="1" applyFont="1" applyBorder="1" applyAlignment="1">
      <alignment vertical="center"/>
    </xf>
    <xf numFmtId="3" fontId="61" fillId="0" borderId="64" xfId="1" applyNumberFormat="1" applyFont="1" applyBorder="1" applyAlignment="1">
      <alignment vertical="center"/>
    </xf>
    <xf numFmtId="2" fontId="61" fillId="0" borderId="63" xfId="1" applyNumberFormat="1" applyFont="1" applyBorder="1" applyAlignment="1">
      <alignment vertical="center"/>
    </xf>
    <xf numFmtId="3" fontId="61" fillId="0" borderId="52" xfId="1" applyNumberFormat="1" applyFont="1" applyBorder="1" applyAlignment="1">
      <alignment vertical="center"/>
    </xf>
    <xf numFmtId="2" fontId="61" fillId="0" borderId="51" xfId="1" applyNumberFormat="1" applyFont="1" applyBorder="1" applyAlignment="1">
      <alignment vertical="center"/>
    </xf>
    <xf numFmtId="3" fontId="62" fillId="0" borderId="50" xfId="1" applyNumberFormat="1" applyFont="1" applyBorder="1" applyAlignment="1">
      <alignment vertical="center"/>
    </xf>
    <xf numFmtId="2" fontId="62" fillId="0" borderId="52" xfId="1" applyNumberFormat="1" applyFont="1" applyBorder="1" applyAlignment="1">
      <alignment vertical="center"/>
    </xf>
    <xf numFmtId="3" fontId="62" fillId="0" borderId="64" xfId="1" applyNumberFormat="1" applyFont="1" applyBorder="1" applyAlignment="1">
      <alignment vertical="center"/>
    </xf>
    <xf numFmtId="2" fontId="62" fillId="0" borderId="63" xfId="1" applyNumberFormat="1" applyFont="1" applyBorder="1" applyAlignment="1">
      <alignment vertical="center"/>
    </xf>
    <xf numFmtId="3" fontId="62" fillId="0" borderId="52" xfId="1" applyNumberFormat="1" applyFont="1" applyBorder="1" applyAlignment="1">
      <alignment vertical="center"/>
    </xf>
    <xf numFmtId="2" fontId="62" fillId="0" borderId="51" xfId="1" applyNumberFormat="1" applyFont="1" applyBorder="1" applyAlignment="1">
      <alignment vertical="center"/>
    </xf>
    <xf numFmtId="3" fontId="60" fillId="4" borderId="56" xfId="1" applyNumberFormat="1" applyFont="1" applyFill="1" applyBorder="1" applyAlignment="1">
      <alignment vertical="center"/>
    </xf>
    <xf numFmtId="2" fontId="60" fillId="4" borderId="65" xfId="1" applyNumberFormat="1" applyFont="1" applyFill="1" applyBorder="1" applyAlignment="1">
      <alignment vertical="center"/>
    </xf>
    <xf numFmtId="3" fontId="60" fillId="4" borderId="66" xfId="1" applyNumberFormat="1" applyFont="1" applyFill="1" applyBorder="1" applyAlignment="1">
      <alignment vertical="center"/>
    </xf>
    <xf numFmtId="3" fontId="60" fillId="4" borderId="67" xfId="1" applyNumberFormat="1" applyFont="1" applyFill="1" applyBorder="1" applyAlignment="1">
      <alignment vertical="center"/>
    </xf>
    <xf numFmtId="3" fontId="61" fillId="4" borderId="56" xfId="1" applyNumberFormat="1" applyFont="1" applyFill="1" applyBorder="1" applyAlignment="1">
      <alignment vertical="center"/>
    </xf>
    <xf numFmtId="2" fontId="61" fillId="4" borderId="67" xfId="1" applyNumberFormat="1" applyFont="1" applyFill="1" applyBorder="1" applyAlignment="1">
      <alignment vertical="center"/>
    </xf>
    <xf numFmtId="3" fontId="61" fillId="4" borderId="66" xfId="1" applyNumberFormat="1" applyFont="1" applyFill="1" applyBorder="1" applyAlignment="1">
      <alignment vertical="center"/>
    </xf>
    <xf numFmtId="2" fontId="61" fillId="4" borderId="65" xfId="1" applyNumberFormat="1" applyFont="1" applyFill="1" applyBorder="1" applyAlignment="1">
      <alignment vertical="center"/>
    </xf>
    <xf numFmtId="3" fontId="61" fillId="4" borderId="67" xfId="1" applyNumberFormat="1" applyFont="1" applyFill="1" applyBorder="1" applyAlignment="1">
      <alignment vertical="center"/>
    </xf>
    <xf numFmtId="2" fontId="61" fillId="4" borderId="57" xfId="1" applyNumberFormat="1" applyFont="1" applyFill="1" applyBorder="1" applyAlignment="1">
      <alignment vertical="center"/>
    </xf>
    <xf numFmtId="3" fontId="62" fillId="4" borderId="56" xfId="1" applyNumberFormat="1" applyFont="1" applyFill="1" applyBorder="1" applyAlignment="1">
      <alignment vertical="center"/>
    </xf>
    <xf numFmtId="2" fontId="62" fillId="4" borderId="67" xfId="1" applyNumberFormat="1" applyFont="1" applyFill="1" applyBorder="1" applyAlignment="1">
      <alignment vertical="center"/>
    </xf>
    <xf numFmtId="3" fontId="62" fillId="4" borderId="66" xfId="1" applyNumberFormat="1" applyFont="1" applyFill="1" applyBorder="1" applyAlignment="1">
      <alignment vertical="center"/>
    </xf>
    <xf numFmtId="2" fontId="62" fillId="4" borderId="65" xfId="1" applyNumberFormat="1" applyFont="1" applyFill="1" applyBorder="1" applyAlignment="1">
      <alignment vertical="center"/>
    </xf>
    <xf numFmtId="3" fontId="62" fillId="4" borderId="67" xfId="1" applyNumberFormat="1" applyFont="1" applyFill="1" applyBorder="1" applyAlignment="1">
      <alignment vertical="center"/>
    </xf>
    <xf numFmtId="2" fontId="62" fillId="4" borderId="57" xfId="1" applyNumberFormat="1" applyFont="1" applyFill="1" applyBorder="1" applyAlignment="1">
      <alignment vertical="center"/>
    </xf>
    <xf numFmtId="3" fontId="60" fillId="0" borderId="54" xfId="1" applyNumberFormat="1" applyFont="1" applyBorder="1" applyAlignment="1">
      <alignment vertical="center"/>
    </xf>
    <xf numFmtId="2" fontId="60" fillId="0" borderId="61" xfId="1" applyNumberFormat="1" applyFont="1" applyBorder="1" applyAlignment="1">
      <alignment vertical="center"/>
    </xf>
    <xf numFmtId="3" fontId="60" fillId="0" borderId="62" xfId="1" applyNumberFormat="1" applyFont="1" applyBorder="1" applyAlignment="1">
      <alignment vertical="center"/>
    </xf>
    <xf numFmtId="3" fontId="60" fillId="0" borderId="0" xfId="1" applyNumberFormat="1" applyFont="1" applyBorder="1" applyAlignment="1">
      <alignment vertical="center"/>
    </xf>
    <xf numFmtId="3" fontId="61" fillId="0" borderId="54" xfId="1" applyNumberFormat="1" applyFont="1" applyBorder="1" applyAlignment="1">
      <alignment vertical="center"/>
    </xf>
    <xf numFmtId="2" fontId="61" fillId="0" borderId="0" xfId="1" applyNumberFormat="1" applyFont="1" applyBorder="1" applyAlignment="1">
      <alignment vertical="center"/>
    </xf>
    <xf numFmtId="3" fontId="61" fillId="0" borderId="62" xfId="1" applyNumberFormat="1" applyFont="1" applyBorder="1" applyAlignment="1">
      <alignment vertical="center"/>
    </xf>
    <xf numFmtId="2" fontId="61" fillId="0" borderId="61" xfId="1" applyNumberFormat="1" applyFont="1" applyBorder="1" applyAlignment="1">
      <alignment vertical="center"/>
    </xf>
    <xf numFmtId="3" fontId="61" fillId="0" borderId="0" xfId="1" applyNumberFormat="1" applyFont="1" applyBorder="1" applyAlignment="1">
      <alignment vertical="center"/>
    </xf>
    <xf numFmtId="2" fontId="61" fillId="0" borderId="58" xfId="1" applyNumberFormat="1" applyFont="1" applyBorder="1" applyAlignment="1">
      <alignment vertical="center"/>
    </xf>
    <xf numFmtId="3" fontId="62" fillId="0" borderId="54" xfId="1" applyNumberFormat="1" applyFont="1" applyBorder="1" applyAlignment="1">
      <alignment vertical="center"/>
    </xf>
    <xf numFmtId="2" fontId="62" fillId="0" borderId="0" xfId="1" applyNumberFormat="1" applyFont="1" applyBorder="1" applyAlignment="1">
      <alignment vertical="center"/>
    </xf>
    <xf numFmtId="3" fontId="62" fillId="0" borderId="62" xfId="1" applyNumberFormat="1" applyFont="1" applyBorder="1" applyAlignment="1">
      <alignment vertical="center"/>
    </xf>
    <xf numFmtId="2" fontId="62" fillId="0" borderId="61" xfId="1" applyNumberFormat="1" applyFont="1" applyBorder="1" applyAlignment="1">
      <alignment vertical="center"/>
    </xf>
    <xf numFmtId="3" fontId="62" fillId="0" borderId="0" xfId="1" applyNumberFormat="1" applyFont="1" applyBorder="1" applyAlignment="1">
      <alignment vertical="center"/>
    </xf>
    <xf numFmtId="2" fontId="62" fillId="0" borderId="58" xfId="1" applyNumberFormat="1" applyFont="1" applyBorder="1" applyAlignment="1">
      <alignment vertical="center"/>
    </xf>
    <xf numFmtId="3" fontId="60" fillId="12" borderId="53" xfId="1" applyNumberFormat="1" applyFont="1" applyFill="1" applyBorder="1" applyAlignment="1">
      <alignment vertical="center"/>
    </xf>
    <xf numFmtId="2" fontId="60" fillId="12" borderId="68" xfId="1" applyNumberFormat="1" applyFont="1" applyFill="1" applyBorder="1" applyAlignment="1">
      <alignment vertical="center"/>
    </xf>
    <xf numFmtId="3" fontId="60" fillId="12" borderId="69" xfId="1" applyNumberFormat="1" applyFont="1" applyFill="1" applyBorder="1" applyAlignment="1">
      <alignment vertical="center"/>
    </xf>
    <xf numFmtId="3" fontId="60" fillId="12" borderId="55" xfId="1" applyNumberFormat="1" applyFont="1" applyFill="1" applyBorder="1" applyAlignment="1">
      <alignment vertical="center"/>
    </xf>
    <xf numFmtId="3" fontId="61" fillId="10" borderId="53" xfId="1" applyNumberFormat="1" applyFont="1" applyFill="1" applyBorder="1" applyAlignment="1">
      <alignment vertical="center"/>
    </xf>
    <xf numFmtId="2" fontId="61" fillId="10" borderId="55" xfId="1" applyNumberFormat="1" applyFont="1" applyFill="1" applyBorder="1" applyAlignment="1">
      <alignment vertical="center"/>
    </xf>
    <xf numFmtId="3" fontId="61" fillId="10" borderId="69" xfId="1" applyNumberFormat="1" applyFont="1" applyFill="1" applyBorder="1" applyAlignment="1">
      <alignment vertical="center"/>
    </xf>
    <xf numFmtId="2" fontId="61" fillId="10" borderId="68" xfId="1" applyNumberFormat="1" applyFont="1" applyFill="1" applyBorder="1" applyAlignment="1">
      <alignment vertical="center"/>
    </xf>
    <xf numFmtId="3" fontId="61" fillId="10" borderId="55" xfId="1" applyNumberFormat="1" applyFont="1" applyFill="1" applyBorder="1" applyAlignment="1">
      <alignment vertical="center"/>
    </xf>
    <xf numFmtId="2" fontId="61" fillId="10" borderId="46" xfId="1" applyNumberFormat="1" applyFont="1" applyFill="1" applyBorder="1" applyAlignment="1">
      <alignment vertical="center"/>
    </xf>
    <xf numFmtId="3" fontId="62" fillId="11" borderId="53" xfId="1" applyNumberFormat="1" applyFont="1" applyFill="1" applyBorder="1" applyAlignment="1">
      <alignment vertical="center"/>
    </xf>
    <xf numFmtId="2" fontId="62" fillId="11" borderId="55" xfId="1" applyNumberFormat="1" applyFont="1" applyFill="1" applyBorder="1" applyAlignment="1">
      <alignment vertical="center"/>
    </xf>
    <xf numFmtId="3" fontId="62" fillId="11" borderId="69" xfId="1" applyNumberFormat="1" applyFont="1" applyFill="1" applyBorder="1" applyAlignment="1">
      <alignment vertical="center"/>
    </xf>
    <xf numFmtId="2" fontId="62" fillId="11" borderId="68" xfId="1" applyNumberFormat="1" applyFont="1" applyFill="1" applyBorder="1" applyAlignment="1">
      <alignment vertical="center"/>
    </xf>
    <xf numFmtId="3" fontId="62" fillId="11" borderId="55" xfId="1" applyNumberFormat="1" applyFont="1" applyFill="1" applyBorder="1" applyAlignment="1">
      <alignment vertical="center"/>
    </xf>
    <xf numFmtId="2" fontId="62" fillId="11" borderId="46" xfId="1" applyNumberFormat="1" applyFont="1" applyFill="1" applyBorder="1" applyAlignment="1">
      <alignment vertical="center"/>
    </xf>
    <xf numFmtId="3" fontId="60" fillId="12" borderId="44" xfId="1" applyNumberFormat="1" applyFont="1" applyFill="1" applyBorder="1" applyAlignment="1">
      <alignment vertical="center"/>
    </xf>
    <xf numFmtId="2" fontId="60" fillId="12" borderId="70" xfId="1" applyNumberFormat="1" applyFont="1" applyFill="1" applyBorder="1" applyAlignment="1">
      <alignment vertical="center"/>
    </xf>
    <xf numFmtId="3" fontId="60" fillId="12" borderId="71" xfId="1" applyNumberFormat="1" applyFont="1" applyFill="1" applyBorder="1" applyAlignment="1">
      <alignment vertical="center"/>
    </xf>
    <xf numFmtId="3" fontId="60" fillId="12" borderId="32" xfId="1" applyNumberFormat="1" applyFont="1" applyFill="1" applyBorder="1" applyAlignment="1">
      <alignment vertical="center"/>
    </xf>
    <xf numFmtId="3" fontId="61" fillId="10" borderId="44" xfId="1" applyNumberFormat="1" applyFont="1" applyFill="1" applyBorder="1" applyAlignment="1">
      <alignment vertical="center"/>
    </xf>
    <xf numFmtId="2" fontId="61" fillId="10" borderId="32" xfId="1" applyNumberFormat="1" applyFont="1" applyFill="1" applyBorder="1" applyAlignment="1">
      <alignment vertical="center"/>
    </xf>
    <xf numFmtId="3" fontId="61" fillId="10" borderId="71" xfId="1" applyNumberFormat="1" applyFont="1" applyFill="1" applyBorder="1" applyAlignment="1">
      <alignment vertical="center"/>
    </xf>
    <xf numFmtId="2" fontId="61" fillId="10" borderId="70" xfId="1" applyNumberFormat="1" applyFont="1" applyFill="1" applyBorder="1" applyAlignment="1">
      <alignment vertical="center"/>
    </xf>
    <xf numFmtId="3" fontId="61" fillId="10" borderId="32" xfId="1" applyNumberFormat="1" applyFont="1" applyFill="1" applyBorder="1" applyAlignment="1">
      <alignment vertical="center"/>
    </xf>
    <xf numFmtId="2" fontId="61" fillId="10" borderId="43" xfId="1" applyNumberFormat="1" applyFont="1" applyFill="1" applyBorder="1" applyAlignment="1">
      <alignment vertical="center"/>
    </xf>
    <xf numFmtId="3" fontId="62" fillId="11" borderId="44" xfId="1" applyNumberFormat="1" applyFont="1" applyFill="1" applyBorder="1" applyAlignment="1">
      <alignment vertical="center"/>
    </xf>
    <xf numFmtId="2" fontId="62" fillId="11" borderId="32" xfId="1" applyNumberFormat="1" applyFont="1" applyFill="1" applyBorder="1" applyAlignment="1">
      <alignment vertical="center"/>
    </xf>
    <xf numFmtId="3" fontId="62" fillId="11" borderId="71" xfId="1" applyNumberFormat="1" applyFont="1" applyFill="1" applyBorder="1" applyAlignment="1">
      <alignment vertical="center"/>
    </xf>
    <xf numFmtId="2" fontId="62" fillId="11" borderId="70" xfId="1" applyNumberFormat="1" applyFont="1" applyFill="1" applyBorder="1" applyAlignment="1">
      <alignment vertical="center"/>
    </xf>
    <xf numFmtId="3" fontId="62" fillId="11" borderId="32" xfId="1" applyNumberFormat="1" applyFont="1" applyFill="1" applyBorder="1" applyAlignment="1">
      <alignment vertical="center"/>
    </xf>
    <xf numFmtId="2" fontId="62" fillId="11" borderId="43" xfId="1" applyNumberFormat="1" applyFont="1" applyFill="1" applyBorder="1" applyAlignment="1">
      <alignment vertical="center"/>
    </xf>
    <xf numFmtId="0" fontId="6" fillId="0" borderId="0" xfId="1" applyFont="1" applyAlignment="1">
      <alignment horizontal="center"/>
    </xf>
    <xf numFmtId="3" fontId="2" fillId="0" borderId="0" xfId="1" applyNumberFormat="1" applyFont="1"/>
    <xf numFmtId="2" fontId="2" fillId="0" borderId="0" xfId="1" applyNumberFormat="1" applyFont="1"/>
    <xf numFmtId="0" fontId="1" fillId="0" borderId="0" xfId="11" applyFont="1"/>
    <xf numFmtId="0" fontId="63" fillId="0" borderId="0" xfId="1" applyFont="1" applyFill="1"/>
    <xf numFmtId="0" fontId="64" fillId="0" borderId="0" xfId="1" applyFont="1" applyFill="1"/>
    <xf numFmtId="3" fontId="64" fillId="0" borderId="0" xfId="1" applyNumberFormat="1" applyFont="1" applyFill="1"/>
    <xf numFmtId="164" fontId="65" fillId="0" borderId="0" xfId="1" applyNumberFormat="1" applyFont="1" applyFill="1" applyAlignment="1">
      <alignment horizontal="center"/>
    </xf>
    <xf numFmtId="3" fontId="66" fillId="0" borderId="0" xfId="1" applyNumberFormat="1" applyFont="1" applyFill="1"/>
    <xf numFmtId="0" fontId="50" fillId="0" borderId="0" xfId="1" applyFont="1"/>
    <xf numFmtId="3" fontId="63" fillId="0" borderId="0" xfId="1" applyNumberFormat="1" applyFont="1" applyFill="1"/>
    <xf numFmtId="0" fontId="67" fillId="0" borderId="0" xfId="1" applyFont="1"/>
    <xf numFmtId="164" fontId="50" fillId="0" borderId="0" xfId="1" applyNumberFormat="1" applyFont="1" applyAlignment="1">
      <alignment horizontal="center"/>
    </xf>
    <xf numFmtId="0" fontId="8" fillId="0" borderId="0" xfId="12" applyAlignment="1"/>
    <xf numFmtId="164" fontId="8" fillId="0" borderId="0" xfId="12" applyNumberFormat="1" applyAlignment="1">
      <alignment horizontal="center"/>
    </xf>
    <xf numFmtId="0" fontId="28" fillId="0" borderId="17" xfId="12" applyFont="1" applyBorder="1" applyAlignment="1"/>
    <xf numFmtId="0" fontId="69" fillId="0" borderId="32" xfId="12" applyFont="1" applyFill="1" applyBorder="1" applyAlignment="1">
      <alignment horizontal="right" vertical="center" indent="1"/>
    </xf>
    <xf numFmtId="0" fontId="28" fillId="0" borderId="17" xfId="12" applyFont="1" applyBorder="1" applyAlignment="1">
      <alignment vertical="center"/>
    </xf>
    <xf numFmtId="0" fontId="28" fillId="0" borderId="54" xfId="12" applyFont="1" applyBorder="1" applyAlignment="1">
      <alignment horizontal="left" vertical="center" indent="1"/>
    </xf>
    <xf numFmtId="3" fontId="2" fillId="0" borderId="18" xfId="12" applyNumberFormat="1" applyFont="1" applyBorder="1" applyAlignment="1">
      <alignment horizontal="right" indent="1"/>
    </xf>
    <xf numFmtId="3" fontId="2" fillId="13" borderId="69" xfId="12" applyNumberFormat="1" applyFont="1" applyFill="1" applyBorder="1" applyAlignment="1">
      <alignment horizontal="right" indent="1"/>
    </xf>
    <xf numFmtId="164" fontId="2" fillId="0" borderId="18" xfId="12" applyNumberFormat="1" applyFont="1" applyBorder="1" applyAlignment="1">
      <alignment horizontal="center"/>
    </xf>
    <xf numFmtId="164" fontId="2" fillId="13" borderId="20" xfId="12" applyNumberFormat="1" applyFont="1" applyFill="1" applyBorder="1" applyAlignment="1">
      <alignment horizontal="center"/>
    </xf>
    <xf numFmtId="0" fontId="28" fillId="0" borderId="41" xfId="12" applyFont="1" applyBorder="1" applyAlignment="1">
      <alignment horizontal="left" vertical="center" indent="1"/>
    </xf>
    <xf numFmtId="3" fontId="2" fillId="0" borderId="35" xfId="12" applyNumberFormat="1" applyFont="1" applyBorder="1" applyAlignment="1">
      <alignment horizontal="right" indent="1"/>
    </xf>
    <xf numFmtId="3" fontId="2" fillId="13" borderId="72" xfId="12" applyNumberFormat="1" applyFont="1" applyFill="1" applyBorder="1" applyAlignment="1">
      <alignment horizontal="right" indent="1"/>
    </xf>
    <xf numFmtId="164" fontId="2" fillId="0" borderId="35" xfId="12" applyNumberFormat="1" applyFont="1" applyBorder="1" applyAlignment="1">
      <alignment horizontal="center"/>
    </xf>
    <xf numFmtId="164" fontId="2" fillId="13" borderId="36" xfId="12" applyNumberFormat="1" applyFont="1" applyFill="1" applyBorder="1" applyAlignment="1">
      <alignment horizontal="center"/>
    </xf>
    <xf numFmtId="3" fontId="2" fillId="0" borderId="59" xfId="12" applyNumberFormat="1" applyFont="1" applyBorder="1" applyAlignment="1">
      <alignment horizontal="right" indent="1"/>
    </xf>
    <xf numFmtId="3" fontId="2" fillId="13" borderId="62" xfId="12" applyNumberFormat="1" applyFont="1" applyFill="1" applyBorder="1" applyAlignment="1">
      <alignment horizontal="right" indent="1"/>
    </xf>
    <xf numFmtId="164" fontId="2" fillId="0" borderId="59" xfId="12" applyNumberFormat="1" applyFont="1" applyBorder="1" applyAlignment="1">
      <alignment horizontal="center"/>
    </xf>
    <xf numFmtId="164" fontId="2" fillId="13" borderId="73" xfId="12" applyNumberFormat="1" applyFont="1" applyFill="1" applyBorder="1" applyAlignment="1">
      <alignment horizontal="center"/>
    </xf>
    <xf numFmtId="0" fontId="28" fillId="2" borderId="54" xfId="12" applyFont="1" applyFill="1" applyBorder="1" applyAlignment="1">
      <alignment horizontal="left" vertical="center" indent="1"/>
    </xf>
    <xf numFmtId="0" fontId="2" fillId="2" borderId="59" xfId="12" applyFont="1" applyFill="1" applyBorder="1" applyAlignment="1">
      <alignment horizontal="right" indent="1"/>
    </xf>
    <xf numFmtId="0" fontId="2" fillId="14" borderId="62" xfId="12" applyFont="1" applyFill="1" applyBorder="1" applyAlignment="1">
      <alignment horizontal="right" indent="1"/>
    </xf>
    <xf numFmtId="164" fontId="2" fillId="2" borderId="59" xfId="12" applyNumberFormat="1" applyFont="1" applyFill="1" applyBorder="1" applyAlignment="1">
      <alignment horizontal="center"/>
    </xf>
    <xf numFmtId="164" fontId="2" fillId="14" borderId="73" xfId="12" applyNumberFormat="1" applyFont="1" applyFill="1" applyBorder="1" applyAlignment="1">
      <alignment horizontal="center"/>
    </xf>
    <xf numFmtId="0" fontId="28" fillId="0" borderId="44" xfId="12" applyFont="1" applyBorder="1" applyAlignment="1">
      <alignment horizontal="left" vertical="center" wrapText="1" indent="1"/>
    </xf>
    <xf numFmtId="166" fontId="2" fillId="0" borderId="17" xfId="12" applyNumberFormat="1" applyFont="1" applyBorder="1" applyAlignment="1">
      <alignment horizontal="right" vertical="center" indent="1"/>
    </xf>
    <xf numFmtId="166" fontId="2" fillId="13" borderId="71" xfId="12" applyNumberFormat="1" applyFont="1" applyFill="1" applyBorder="1" applyAlignment="1">
      <alignment horizontal="right" vertical="center" indent="1"/>
    </xf>
    <xf numFmtId="164" fontId="2" fillId="0" borderId="17" xfId="12" applyNumberFormat="1" applyFont="1" applyBorder="1" applyAlignment="1">
      <alignment horizontal="right"/>
    </xf>
    <xf numFmtId="164" fontId="2" fillId="13" borderId="23" xfId="12" applyNumberFormat="1" applyFont="1" applyFill="1" applyBorder="1" applyAlignment="1">
      <alignment horizontal="right"/>
    </xf>
    <xf numFmtId="0" fontId="6" fillId="0" borderId="0" xfId="12" applyFont="1" applyAlignment="1"/>
    <xf numFmtId="0" fontId="2" fillId="0" borderId="0" xfId="12" applyFont="1" applyAlignment="1"/>
    <xf numFmtId="164" fontId="2" fillId="0" borderId="0" xfId="12" applyNumberFormat="1" applyFont="1" applyAlignment="1">
      <alignment horizontal="center"/>
    </xf>
    <xf numFmtId="0" fontId="70" fillId="0" borderId="0" xfId="13" applyFont="1" applyAlignment="1">
      <alignment horizontal="center"/>
    </xf>
    <xf numFmtId="0" fontId="21" fillId="0" borderId="0" xfId="13" applyFont="1" applyBorder="1" applyAlignment="1">
      <alignment horizontal="centerContinuous" vertical="center"/>
    </xf>
    <xf numFmtId="0" fontId="71" fillId="0" borderId="0" xfId="1" applyFont="1" applyAlignment="1">
      <alignment horizontal="centerContinuous" vertical="center"/>
    </xf>
    <xf numFmtId="0" fontId="71" fillId="0" borderId="0" xfId="1" applyFont="1" applyAlignment="1"/>
    <xf numFmtId="0" fontId="1" fillId="0" borderId="0" xfId="13"/>
    <xf numFmtId="0" fontId="3" fillId="2" borderId="5" xfId="13" applyFont="1" applyFill="1" applyBorder="1" applyAlignment="1">
      <alignment horizontal="centerContinuous" vertical="center"/>
    </xf>
    <xf numFmtId="0" fontId="4" fillId="2" borderId="5" xfId="1" applyFont="1" applyFill="1" applyBorder="1" applyAlignment="1">
      <alignment horizontal="centerContinuous" vertical="center"/>
    </xf>
    <xf numFmtId="0" fontId="70" fillId="0" borderId="0" xfId="1" applyFont="1" applyAlignment="1">
      <alignment horizontal="center"/>
    </xf>
    <xf numFmtId="0" fontId="3" fillId="2" borderId="4" xfId="13" applyFont="1" applyFill="1" applyBorder="1" applyAlignment="1">
      <alignment horizontal="center" vertical="center"/>
    </xf>
    <xf numFmtId="0" fontId="3" fillId="2" borderId="4" xfId="13" applyFont="1" applyFill="1" applyBorder="1" applyAlignment="1">
      <alignment horizontal="center" vertical="top" wrapText="1"/>
    </xf>
    <xf numFmtId="0" fontId="22" fillId="0" borderId="8" xfId="13" applyFont="1" applyBorder="1" applyAlignment="1">
      <alignment horizontal="left" indent="1"/>
    </xf>
    <xf numFmtId="3" fontId="19" fillId="0" borderId="39" xfId="1" applyNumberFormat="1" applyFont="1" applyBorder="1" applyAlignment="1">
      <alignment horizontal="right" indent="1"/>
    </xf>
    <xf numFmtId="3" fontId="19" fillId="0" borderId="38" xfId="1" applyNumberFormat="1" applyFont="1" applyBorder="1" applyAlignment="1">
      <alignment horizontal="left"/>
    </xf>
    <xf numFmtId="3" fontId="19" fillId="0" borderId="8" xfId="1" applyNumberFormat="1" applyFont="1" applyBorder="1" applyAlignment="1">
      <alignment horizontal="right" indent="1"/>
    </xf>
    <xf numFmtId="0" fontId="72" fillId="0" borderId="0" xfId="1" applyFont="1" applyBorder="1" applyAlignment="1">
      <alignment horizontal="center"/>
    </xf>
    <xf numFmtId="0" fontId="28" fillId="0" borderId="0" xfId="13" applyFont="1" applyBorder="1" applyAlignment="1">
      <alignment horizontal="left" indent="1"/>
    </xf>
    <xf numFmtId="3" fontId="19" fillId="0" borderId="40" xfId="1" applyNumberFormat="1" applyFont="1" applyBorder="1" applyAlignment="1">
      <alignment horizontal="right" indent="1"/>
    </xf>
    <xf numFmtId="0" fontId="73" fillId="0" borderId="0" xfId="1" applyFont="1" applyAlignment="1">
      <alignment horizontal="center"/>
    </xf>
    <xf numFmtId="3" fontId="39" fillId="0" borderId="56" xfId="13" applyNumberFormat="1" applyFont="1" applyBorder="1" applyAlignment="1">
      <alignment horizontal="right" indent="1"/>
    </xf>
    <xf numFmtId="3" fontId="39" fillId="0" borderId="57" xfId="13" applyNumberFormat="1" applyFont="1" applyBorder="1" applyAlignment="1">
      <alignment horizontal="left"/>
    </xf>
    <xf numFmtId="3" fontId="39" fillId="0" borderId="9" xfId="13" applyNumberFormat="1" applyFont="1" applyBorder="1" applyAlignment="1">
      <alignment horizontal="right" indent="1"/>
    </xf>
    <xf numFmtId="0" fontId="54" fillId="0" borderId="0" xfId="1" applyFont="1"/>
    <xf numFmtId="3" fontId="39" fillId="0" borderId="54" xfId="13" applyNumberFormat="1" applyFont="1" applyBorder="1" applyAlignment="1">
      <alignment horizontal="right" indent="1"/>
    </xf>
    <xf numFmtId="3" fontId="39" fillId="0" borderId="58" xfId="13" applyNumberFormat="1" applyFont="1" applyBorder="1" applyAlignment="1">
      <alignment horizontal="left"/>
    </xf>
    <xf numFmtId="3" fontId="39" fillId="0" borderId="6" xfId="13" applyNumberFormat="1" applyFont="1" applyBorder="1" applyAlignment="1">
      <alignment horizontal="right"/>
    </xf>
    <xf numFmtId="49" fontId="39" fillId="0" borderId="58" xfId="13" applyNumberFormat="1" applyFont="1" applyBorder="1" applyAlignment="1">
      <alignment horizontal="left"/>
    </xf>
    <xf numFmtId="0" fontId="3" fillId="7" borderId="50" xfId="13" applyFont="1" applyFill="1" applyBorder="1" applyAlignment="1">
      <alignment horizontal="left" indent="1"/>
    </xf>
    <xf numFmtId="165" fontId="19" fillId="7" borderId="52" xfId="13" applyNumberFormat="1" applyFont="1" applyFill="1" applyBorder="1" applyAlignment="1">
      <alignment horizontal="right"/>
    </xf>
    <xf numFmtId="3" fontId="19" fillId="7" borderId="51" xfId="13" applyNumberFormat="1" applyFont="1" applyFill="1" applyBorder="1" applyAlignment="1">
      <alignment horizontal="left"/>
    </xf>
    <xf numFmtId="3" fontId="19" fillId="7" borderId="52" xfId="13" applyNumberFormat="1" applyFont="1" applyFill="1" applyBorder="1" applyAlignment="1">
      <alignment horizontal="right"/>
    </xf>
    <xf numFmtId="0" fontId="22" fillId="0" borderId="7" xfId="13" applyFont="1" applyBorder="1" applyAlignment="1">
      <alignment horizontal="left" indent="1"/>
    </xf>
    <xf numFmtId="3" fontId="19" fillId="0" borderId="50" xfId="1" applyNumberFormat="1" applyFont="1" applyBorder="1" applyAlignment="1">
      <alignment horizontal="right" indent="1"/>
    </xf>
    <xf numFmtId="3" fontId="19" fillId="0" borderId="51" xfId="1" applyNumberFormat="1" applyFont="1" applyBorder="1" applyAlignment="1">
      <alignment horizontal="left"/>
    </xf>
    <xf numFmtId="3" fontId="19" fillId="0" borderId="7" xfId="1" applyNumberFormat="1" applyFont="1" applyBorder="1" applyAlignment="1">
      <alignment horizontal="right" indent="1"/>
    </xf>
    <xf numFmtId="0" fontId="3" fillId="7" borderId="54" xfId="13" applyFont="1" applyFill="1" applyBorder="1" applyAlignment="1">
      <alignment horizontal="left" indent="1"/>
    </xf>
    <xf numFmtId="165" fontId="19" fillId="7" borderId="0" xfId="13" applyNumberFormat="1" applyFont="1" applyFill="1" applyBorder="1" applyAlignment="1">
      <alignment horizontal="right"/>
    </xf>
    <xf numFmtId="3" fontId="19" fillId="7" borderId="58" xfId="13" applyNumberFormat="1" applyFont="1" applyFill="1" applyBorder="1" applyAlignment="1">
      <alignment horizontal="left"/>
    </xf>
    <xf numFmtId="3" fontId="19" fillId="7" borderId="0" xfId="13" applyNumberFormat="1" applyFont="1" applyFill="1" applyBorder="1" applyAlignment="1">
      <alignment horizontal="right"/>
    </xf>
    <xf numFmtId="0" fontId="28" fillId="0" borderId="0" xfId="13" applyFont="1" applyFill="1" applyBorder="1" applyAlignment="1">
      <alignment horizontal="left" indent="1"/>
    </xf>
    <xf numFmtId="0" fontId="70" fillId="0" borderId="0" xfId="1" applyFont="1" applyFill="1" applyAlignment="1">
      <alignment horizontal="center"/>
    </xf>
    <xf numFmtId="0" fontId="3" fillId="0" borderId="3" xfId="13" applyFont="1" applyFill="1" applyBorder="1" applyAlignment="1">
      <alignment horizontal="left" indent="1"/>
    </xf>
    <xf numFmtId="3" fontId="19" fillId="0" borderId="3" xfId="13" applyNumberFormat="1" applyFont="1" applyFill="1" applyBorder="1" applyAlignment="1">
      <alignment horizontal="right"/>
    </xf>
    <xf numFmtId="3" fontId="19" fillId="0" borderId="3" xfId="13" applyNumberFormat="1" applyFont="1" applyFill="1" applyBorder="1" applyAlignment="1">
      <alignment horizontal="left"/>
    </xf>
    <xf numFmtId="0" fontId="1" fillId="0" borderId="0" xfId="1" applyFill="1"/>
    <xf numFmtId="3" fontId="39" fillId="2" borderId="53" xfId="13" applyNumberFormat="1" applyFont="1" applyFill="1" applyBorder="1" applyAlignment="1">
      <alignment horizontal="right" vertical="center" indent="1"/>
    </xf>
    <xf numFmtId="3" fontId="39" fillId="2" borderId="46" xfId="13" applyNumberFormat="1" applyFont="1" applyFill="1" applyBorder="1" applyAlignment="1">
      <alignment horizontal="right" vertical="center" indent="1"/>
    </xf>
    <xf numFmtId="3" fontId="39" fillId="2" borderId="46" xfId="1" applyNumberFormat="1" applyFont="1" applyFill="1" applyBorder="1"/>
    <xf numFmtId="3" fontId="39" fillId="2" borderId="44" xfId="13" applyNumberFormat="1" applyFont="1" applyFill="1" applyBorder="1" applyAlignment="1">
      <alignment horizontal="right" vertical="center" indent="1"/>
    </xf>
    <xf numFmtId="3" fontId="39" fillId="2" borderId="43" xfId="1" applyNumberFormat="1" applyFont="1" applyFill="1" applyBorder="1" applyAlignment="1">
      <alignment vertical="center"/>
    </xf>
    <xf numFmtId="0" fontId="39" fillId="2" borderId="4" xfId="1" applyFont="1" applyFill="1" applyBorder="1" applyAlignment="1">
      <alignment horizontal="right" vertical="center"/>
    </xf>
    <xf numFmtId="0" fontId="39" fillId="2" borderId="43" xfId="1" applyFont="1" applyFill="1" applyBorder="1" applyAlignment="1">
      <alignment vertical="center"/>
    </xf>
    <xf numFmtId="0" fontId="39" fillId="0" borderId="5" xfId="1" applyFont="1" applyFill="1" applyBorder="1" applyAlignment="1">
      <alignment horizontal="left" vertical="center" indent="1"/>
    </xf>
    <xf numFmtId="3" fontId="39" fillId="0" borderId="5" xfId="1" applyNumberFormat="1" applyFont="1" applyFill="1" applyBorder="1" applyAlignment="1">
      <alignment horizontal="right" vertical="center" indent="1"/>
    </xf>
    <xf numFmtId="3" fontId="39" fillId="0" borderId="2" xfId="1" applyNumberFormat="1" applyFont="1" applyFill="1" applyBorder="1" applyAlignment="1">
      <alignment horizontal="center" vertical="center"/>
    </xf>
    <xf numFmtId="3" fontId="39" fillId="0" borderId="5" xfId="1" applyNumberFormat="1" applyFont="1" applyFill="1" applyBorder="1" applyAlignment="1">
      <alignment horizontal="center" vertical="center"/>
    </xf>
    <xf numFmtId="0" fontId="66" fillId="0" borderId="0" xfId="1" applyFont="1" applyFill="1" applyBorder="1" applyAlignment="1">
      <alignment horizontal="center" vertical="center"/>
    </xf>
    <xf numFmtId="0" fontId="19" fillId="0" borderId="54" xfId="1" applyFont="1" applyFill="1" applyBorder="1" applyAlignment="1">
      <alignment horizontal="left" indent="1"/>
    </xf>
    <xf numFmtId="3" fontId="19" fillId="0" borderId="7" xfId="1" applyNumberFormat="1" applyFont="1" applyFill="1" applyBorder="1" applyAlignment="1">
      <alignment horizontal="right" indent="1"/>
    </xf>
    <xf numFmtId="3" fontId="19" fillId="0" borderId="63" xfId="1" applyNumberFormat="1" applyFont="1" applyFill="1" applyBorder="1" applyAlignment="1">
      <alignment horizontal="right" indent="1"/>
    </xf>
    <xf numFmtId="165" fontId="64" fillId="0" borderId="0" xfId="1" applyNumberFormat="1" applyFont="1" applyFill="1" applyBorder="1" applyAlignment="1">
      <alignment horizontal="center"/>
    </xf>
    <xf numFmtId="3" fontId="19" fillId="0" borderId="8" xfId="1" applyNumberFormat="1" applyFont="1" applyFill="1" applyBorder="1" applyAlignment="1">
      <alignment horizontal="right" indent="1"/>
    </xf>
    <xf numFmtId="3" fontId="19" fillId="0" borderId="48" xfId="1" applyNumberFormat="1" applyFont="1" applyFill="1" applyBorder="1" applyAlignment="1">
      <alignment horizontal="right" indent="1"/>
    </xf>
    <xf numFmtId="3" fontId="19" fillId="0" borderId="9" xfId="1" applyNumberFormat="1" applyFont="1" applyFill="1" applyBorder="1" applyAlignment="1">
      <alignment horizontal="right" indent="1"/>
    </xf>
    <xf numFmtId="3" fontId="19" fillId="0" borderId="65" xfId="1" applyNumberFormat="1" applyFont="1" applyFill="1" applyBorder="1" applyAlignment="1">
      <alignment horizontal="right" indent="1"/>
    </xf>
    <xf numFmtId="0" fontId="64" fillId="0" borderId="0" xfId="1" applyFont="1" applyFill="1" applyBorder="1" applyAlignment="1">
      <alignment horizontal="center"/>
    </xf>
    <xf numFmtId="0" fontId="39" fillId="0" borderId="2" xfId="1" applyFont="1" applyFill="1" applyBorder="1" applyAlignment="1">
      <alignment horizontal="left" indent="1"/>
    </xf>
    <xf numFmtId="3" fontId="39" fillId="0" borderId="5" xfId="1" applyNumberFormat="1" applyFont="1" applyFill="1" applyBorder="1" applyAlignment="1">
      <alignment horizontal="right" indent="1"/>
    </xf>
    <xf numFmtId="3" fontId="39" fillId="0" borderId="45" xfId="1" applyNumberFormat="1" applyFont="1" applyFill="1" applyBorder="1" applyAlignment="1">
      <alignment horizontal="right" indent="1"/>
    </xf>
    <xf numFmtId="165" fontId="66" fillId="0" borderId="0" xfId="1" applyNumberFormat="1" applyFont="1" applyFill="1" applyBorder="1" applyAlignment="1">
      <alignment horizontal="center"/>
    </xf>
    <xf numFmtId="0" fontId="50" fillId="0" borderId="74" xfId="1" applyFont="1" applyBorder="1"/>
    <xf numFmtId="0" fontId="50" fillId="0" borderId="75" xfId="1" applyFont="1" applyBorder="1"/>
    <xf numFmtId="0" fontId="50" fillId="0" borderId="76" xfId="1" applyFont="1" applyBorder="1"/>
    <xf numFmtId="3" fontId="18" fillId="0" borderId="18" xfId="1" applyNumberFormat="1" applyFont="1" applyFill="1" applyBorder="1" applyAlignment="1">
      <alignment horizontal="right" indent="1"/>
    </xf>
    <xf numFmtId="3" fontId="18" fillId="0" borderId="20" xfId="1" applyNumberFormat="1" applyFont="1" applyFill="1" applyBorder="1" applyAlignment="1">
      <alignment horizontal="center" wrapText="1"/>
    </xf>
    <xf numFmtId="3" fontId="18" fillId="0" borderId="69" xfId="1" applyNumberFormat="1" applyFont="1" applyFill="1" applyBorder="1" applyAlignment="1">
      <alignment horizontal="center" wrapText="1"/>
    </xf>
    <xf numFmtId="3" fontId="18" fillId="0" borderId="17" xfId="1" applyNumberFormat="1" applyFont="1" applyFill="1" applyBorder="1" applyAlignment="1">
      <alignment horizontal="right" vertical="top" indent="1"/>
    </xf>
    <xf numFmtId="3" fontId="18" fillId="0" borderId="23" xfId="1" applyNumberFormat="1" applyFont="1" applyFill="1" applyBorder="1" applyAlignment="1">
      <alignment horizontal="center" vertical="top"/>
    </xf>
    <xf numFmtId="3" fontId="18" fillId="0" borderId="71" xfId="1" applyNumberFormat="1" applyFont="1" applyFill="1" applyBorder="1" applyAlignment="1">
      <alignment horizontal="center" vertical="top"/>
    </xf>
    <xf numFmtId="0" fontId="19" fillId="15" borderId="7" xfId="1" applyFont="1" applyFill="1" applyBorder="1" applyAlignment="1">
      <alignment horizontal="left" vertical="center" wrapText="1" indent="1"/>
    </xf>
    <xf numFmtId="3" fontId="19" fillId="16" borderId="7" xfId="1" applyNumberFormat="1" applyFont="1" applyFill="1" applyBorder="1" applyAlignment="1">
      <alignment horizontal="right" vertical="center" indent="1"/>
    </xf>
    <xf numFmtId="165" fontId="19" fillId="16" borderId="13" xfId="1" applyNumberFormat="1" applyFont="1" applyFill="1" applyBorder="1" applyAlignment="1">
      <alignment horizontal="center" vertical="center"/>
    </xf>
    <xf numFmtId="165" fontId="19" fillId="16" borderId="64" xfId="1" applyNumberFormat="1" applyFont="1" applyFill="1" applyBorder="1" applyAlignment="1">
      <alignment horizontal="center" vertical="center"/>
    </xf>
    <xf numFmtId="165" fontId="19" fillId="16" borderId="27" xfId="1" applyNumberFormat="1" applyFont="1" applyFill="1" applyBorder="1" applyAlignment="1">
      <alignment horizontal="center" vertical="center"/>
    </xf>
    <xf numFmtId="0" fontId="19" fillId="17" borderId="8" xfId="1" applyFont="1" applyFill="1" applyBorder="1" applyAlignment="1">
      <alignment horizontal="left" vertical="center" wrapText="1" indent="1"/>
    </xf>
    <xf numFmtId="3" fontId="19" fillId="18" borderId="8" xfId="1" applyNumberFormat="1" applyFont="1" applyFill="1" applyBorder="1" applyAlignment="1">
      <alignment horizontal="right" vertical="center" indent="1"/>
    </xf>
    <xf numFmtId="165" fontId="19" fillId="18" borderId="15" xfId="1" applyNumberFormat="1" applyFont="1" applyFill="1" applyBorder="1" applyAlignment="1">
      <alignment horizontal="center" vertical="center"/>
    </xf>
    <xf numFmtId="165" fontId="19" fillId="18" borderId="77" xfId="1" applyNumberFormat="1" applyFont="1" applyFill="1" applyBorder="1" applyAlignment="1">
      <alignment horizontal="center" vertical="center"/>
    </xf>
    <xf numFmtId="0" fontId="19" fillId="19" borderId="8" xfId="1" applyFont="1" applyFill="1" applyBorder="1" applyAlignment="1">
      <alignment horizontal="left" vertical="center" indent="1"/>
    </xf>
    <xf numFmtId="3" fontId="19" fillId="20" borderId="8" xfId="1" applyNumberFormat="1" applyFont="1" applyFill="1" applyBorder="1" applyAlignment="1">
      <alignment horizontal="right" vertical="center" indent="1"/>
    </xf>
    <xf numFmtId="165" fontId="19" fillId="20" borderId="15" xfId="1" applyNumberFormat="1" applyFont="1" applyFill="1" applyBorder="1" applyAlignment="1">
      <alignment horizontal="center" vertical="center"/>
    </xf>
    <xf numFmtId="165" fontId="19" fillId="20" borderId="77" xfId="1" applyNumberFormat="1" applyFont="1" applyFill="1" applyBorder="1" applyAlignment="1">
      <alignment horizontal="center" vertical="center"/>
    </xf>
    <xf numFmtId="0" fontId="39" fillId="0" borderId="2" xfId="1" applyFont="1" applyFill="1" applyBorder="1" applyAlignment="1">
      <alignment horizontal="left" vertical="center" indent="1"/>
    </xf>
    <xf numFmtId="165" fontId="39" fillId="0" borderId="11" xfId="1" applyNumberFormat="1" applyFont="1" applyFill="1" applyBorder="1" applyAlignment="1">
      <alignment horizontal="center" vertical="center"/>
    </xf>
    <xf numFmtId="165" fontId="39" fillId="0" borderId="60" xfId="1" applyNumberFormat="1" applyFont="1" applyFill="1" applyBorder="1" applyAlignment="1">
      <alignment horizontal="center" vertical="center"/>
    </xf>
    <xf numFmtId="0" fontId="1" fillId="0" borderId="0" xfId="1" applyAlignment="1">
      <alignment vertical="top"/>
    </xf>
    <xf numFmtId="0" fontId="8" fillId="0" borderId="0" xfId="14"/>
    <xf numFmtId="0" fontId="21" fillId="2" borderId="53" xfId="13" applyFont="1" applyFill="1" applyBorder="1" applyAlignment="1" applyProtection="1">
      <alignment horizontal="left" vertical="center" indent="1"/>
      <protection hidden="1"/>
    </xf>
    <xf numFmtId="0" fontId="75" fillId="2" borderId="44" xfId="14" applyFont="1" applyFill="1" applyBorder="1" applyAlignment="1" applyProtection="1">
      <alignment horizontal="left" vertical="center" indent="1"/>
      <protection hidden="1"/>
    </xf>
    <xf numFmtId="0" fontId="46" fillId="2" borderId="12" xfId="14" applyFont="1" applyFill="1" applyBorder="1" applyAlignment="1" applyProtection="1">
      <alignment horizontal="center" vertical="center"/>
      <protection hidden="1"/>
    </xf>
    <xf numFmtId="0" fontId="28" fillId="2" borderId="11" xfId="14" applyFont="1" applyFill="1" applyBorder="1" applyAlignment="1" applyProtection="1">
      <alignment horizontal="center" vertical="center"/>
      <protection hidden="1"/>
    </xf>
    <xf numFmtId="0" fontId="77" fillId="6" borderId="33" xfId="13" applyFont="1" applyFill="1" applyBorder="1" applyAlignment="1" applyProtection="1">
      <alignment horizontal="center" vertical="center"/>
      <protection hidden="1"/>
    </xf>
    <xf numFmtId="3" fontId="2" fillId="6" borderId="14" xfId="13" applyNumberFormat="1" applyFont="1" applyFill="1" applyBorder="1" applyAlignment="1" applyProtection="1">
      <alignment horizontal="right" vertical="center" indent="1"/>
      <protection hidden="1"/>
    </xf>
    <xf numFmtId="3" fontId="2" fillId="6" borderId="13" xfId="13" applyNumberFormat="1" applyFont="1" applyFill="1" applyBorder="1" applyAlignment="1" applyProtection="1">
      <alignment horizontal="right" vertical="center" indent="1"/>
      <protection hidden="1"/>
    </xf>
    <xf numFmtId="3" fontId="8" fillId="0" borderId="0" xfId="14" applyNumberFormat="1"/>
    <xf numFmtId="0" fontId="77" fillId="6" borderId="8" xfId="13" applyFont="1" applyFill="1" applyBorder="1" applyAlignment="1" applyProtection="1">
      <alignment horizontal="center" vertical="center"/>
      <protection hidden="1"/>
    </xf>
    <xf numFmtId="3" fontId="2" fillId="6" borderId="16" xfId="13" applyNumberFormat="1" applyFont="1" applyFill="1" applyBorder="1" applyAlignment="1" applyProtection="1">
      <alignment horizontal="right" vertical="center" indent="1"/>
      <protection hidden="1"/>
    </xf>
    <xf numFmtId="3" fontId="2" fillId="6" borderId="15" xfId="13" applyNumberFormat="1" applyFont="1" applyFill="1" applyBorder="1" applyAlignment="1" applyProtection="1">
      <alignment horizontal="right" vertical="center" indent="1"/>
      <protection hidden="1"/>
    </xf>
    <xf numFmtId="3" fontId="9" fillId="6" borderId="16" xfId="13" applyNumberFormat="1" applyFont="1" applyFill="1" applyBorder="1" applyAlignment="1" applyProtection="1">
      <alignment horizontal="right" vertical="center" indent="1"/>
      <protection hidden="1"/>
    </xf>
    <xf numFmtId="3" fontId="9" fillId="6" borderId="15" xfId="13" applyNumberFormat="1" applyFont="1" applyFill="1" applyBorder="1" applyAlignment="1" applyProtection="1">
      <alignment horizontal="right" vertical="center" indent="1"/>
      <protection hidden="1"/>
    </xf>
    <xf numFmtId="0" fontId="76" fillId="7" borderId="54" xfId="13" applyFont="1" applyFill="1" applyBorder="1" applyAlignment="1" applyProtection="1">
      <alignment horizontal="left" indent="1"/>
      <protection hidden="1"/>
    </xf>
    <xf numFmtId="0" fontId="21" fillId="7" borderId="0" xfId="13" applyFont="1" applyFill="1" applyBorder="1" applyAlignment="1" applyProtection="1">
      <alignment horizontal="left" indent="1"/>
      <protection hidden="1"/>
    </xf>
    <xf numFmtId="3" fontId="2" fillId="7" borderId="0" xfId="13" applyNumberFormat="1" applyFont="1" applyFill="1" applyBorder="1" applyAlignment="1" applyProtection="1">
      <alignment horizontal="right" vertical="center" indent="1"/>
      <protection hidden="1"/>
    </xf>
    <xf numFmtId="3" fontId="2" fillId="7" borderId="58" xfId="13" applyNumberFormat="1" applyFont="1" applyFill="1" applyBorder="1" applyAlignment="1" applyProtection="1">
      <alignment horizontal="right" vertical="center" indent="1"/>
      <protection hidden="1"/>
    </xf>
    <xf numFmtId="0" fontId="79" fillId="7" borderId="41" xfId="13" applyFont="1" applyFill="1" applyBorder="1" applyAlignment="1" applyProtection="1">
      <alignment horizontal="left" indent="1"/>
      <protection hidden="1"/>
    </xf>
    <xf numFmtId="0" fontId="6" fillId="7" borderId="49" xfId="13" applyFont="1" applyFill="1" applyBorder="1" applyAlignment="1" applyProtection="1">
      <alignment horizontal="left" indent="1"/>
      <protection hidden="1"/>
    </xf>
    <xf numFmtId="3" fontId="2" fillId="7" borderId="49" xfId="13" applyNumberFormat="1" applyFont="1" applyFill="1" applyBorder="1" applyProtection="1">
      <protection hidden="1"/>
    </xf>
    <xf numFmtId="3" fontId="2" fillId="7" borderId="42" xfId="13" applyNumberFormat="1" applyFont="1" applyFill="1" applyBorder="1" applyProtection="1">
      <protection hidden="1"/>
    </xf>
    <xf numFmtId="0" fontId="20" fillId="0" borderId="0" xfId="14" applyFont="1"/>
    <xf numFmtId="0" fontId="80" fillId="0" borderId="0" xfId="14" applyFont="1"/>
    <xf numFmtId="3" fontId="80" fillId="0" borderId="0" xfId="14" applyNumberFormat="1" applyFont="1"/>
    <xf numFmtId="0" fontId="81" fillId="2" borderId="18" xfId="15" applyFont="1" applyFill="1" applyBorder="1" applyAlignment="1">
      <alignment horizontal="center" vertical="center"/>
    </xf>
    <xf numFmtId="0" fontId="18" fillId="2" borderId="19" xfId="15" applyFont="1" applyFill="1" applyBorder="1" applyAlignment="1">
      <alignment horizontal="center" vertical="center"/>
    </xf>
    <xf numFmtId="0" fontId="81" fillId="2" borderId="20" xfId="15" applyFont="1" applyFill="1" applyBorder="1" applyAlignment="1">
      <alignment horizontal="center" vertical="center" wrapText="1"/>
    </xf>
    <xf numFmtId="0" fontId="81" fillId="2" borderId="19" xfId="15" applyFont="1" applyFill="1" applyBorder="1" applyAlignment="1">
      <alignment horizontal="center" vertical="center"/>
    </xf>
    <xf numFmtId="0" fontId="81" fillId="0" borderId="33" xfId="15" applyFont="1" applyBorder="1" applyAlignment="1">
      <alignment horizontal="left" vertical="center" indent="1"/>
    </xf>
    <xf numFmtId="3" fontId="19" fillId="0" borderId="14" xfId="15" applyNumberFormat="1" applyFont="1" applyBorder="1" applyAlignment="1">
      <alignment horizontal="right" vertical="center" indent="1"/>
    </xf>
    <xf numFmtId="3" fontId="19" fillId="0" borderId="24" xfId="15" applyNumberFormat="1" applyFont="1" applyBorder="1" applyAlignment="1">
      <alignment horizontal="right" vertical="center" indent="1"/>
    </xf>
    <xf numFmtId="164" fontId="19" fillId="0" borderId="13" xfId="15" applyNumberFormat="1" applyFont="1" applyBorder="1" applyAlignment="1">
      <alignment horizontal="right" vertical="center" indent="2"/>
    </xf>
    <xf numFmtId="0" fontId="81" fillId="0" borderId="8" xfId="15" applyFont="1" applyBorder="1" applyAlignment="1">
      <alignment horizontal="left" vertical="center" indent="1"/>
    </xf>
    <xf numFmtId="3" fontId="19" fillId="0" borderId="16" xfId="15" applyNumberFormat="1" applyFont="1" applyBorder="1" applyAlignment="1">
      <alignment horizontal="right" vertical="center" indent="1"/>
    </xf>
    <xf numFmtId="3" fontId="19" fillId="0" borderId="28" xfId="15" applyNumberFormat="1" applyFont="1" applyBorder="1" applyAlignment="1">
      <alignment horizontal="right" vertical="center" indent="1"/>
    </xf>
    <xf numFmtId="164" fontId="19" fillId="0" borderId="15" xfId="15" applyNumberFormat="1" applyFont="1" applyBorder="1" applyAlignment="1">
      <alignment horizontal="right" vertical="center" indent="2"/>
    </xf>
    <xf numFmtId="0" fontId="82" fillId="7" borderId="4" xfId="15" applyFont="1" applyFill="1" applyBorder="1" applyAlignment="1">
      <alignment horizontal="left" vertical="center" indent="1"/>
    </xf>
    <xf numFmtId="164" fontId="39" fillId="7" borderId="17" xfId="15" applyNumberFormat="1" applyFont="1" applyFill="1" applyBorder="1" applyAlignment="1">
      <alignment horizontal="right" vertical="center" indent="1"/>
    </xf>
    <xf numFmtId="164" fontId="39" fillId="7" borderId="22" xfId="15" applyNumberFormat="1" applyFont="1" applyFill="1" applyBorder="1" applyAlignment="1">
      <alignment horizontal="right" vertical="center" indent="1"/>
    </xf>
    <xf numFmtId="164" fontId="39" fillId="7" borderId="23" xfId="15" applyNumberFormat="1" applyFont="1" applyFill="1" applyBorder="1" applyAlignment="1">
      <alignment horizontal="right" vertical="center" indent="2"/>
    </xf>
    <xf numFmtId="0" fontId="53" fillId="0" borderId="0" xfId="10"/>
    <xf numFmtId="0" fontId="21" fillId="21" borderId="5" xfId="1" applyFont="1" applyFill="1" applyBorder="1" applyAlignment="1">
      <alignment horizontal="centerContinuous" vertical="center"/>
    </xf>
    <xf numFmtId="0" fontId="28" fillId="21" borderId="5" xfId="1" applyFont="1" applyFill="1" applyBorder="1" applyAlignment="1">
      <alignment horizontal="centerContinuous" vertical="center"/>
    </xf>
    <xf numFmtId="0" fontId="28" fillId="21" borderId="1" xfId="1" applyFont="1" applyFill="1" applyBorder="1" applyAlignment="1">
      <alignment horizontal="centerContinuous" vertical="center"/>
    </xf>
    <xf numFmtId="0" fontId="28" fillId="21" borderId="4" xfId="1" applyFont="1" applyFill="1" applyBorder="1" applyAlignment="1">
      <alignment horizontal="centerContinuous" vertical="center"/>
    </xf>
    <xf numFmtId="0" fontId="28" fillId="21" borderId="2" xfId="1" applyFont="1" applyFill="1" applyBorder="1" applyAlignment="1">
      <alignment horizontal="centerContinuous" vertical="center"/>
    </xf>
    <xf numFmtId="0" fontId="71" fillId="21" borderId="10" xfId="1" applyFont="1" applyFill="1" applyBorder="1" applyAlignment="1">
      <alignment horizontal="centerContinuous" vertical="center"/>
    </xf>
    <xf numFmtId="0" fontId="28" fillId="21" borderId="12" xfId="1" applyFont="1" applyFill="1" applyBorder="1" applyAlignment="1">
      <alignment horizontal="right" vertical="center" wrapText="1" indent="1"/>
    </xf>
    <xf numFmtId="0" fontId="28" fillId="21" borderId="11" xfId="1" applyFont="1" applyFill="1" applyBorder="1" applyAlignment="1">
      <alignment horizontal="left" vertical="center" wrapText="1" indent="1"/>
    </xf>
    <xf numFmtId="3" fontId="83" fillId="22" borderId="1" xfId="1" applyNumberFormat="1" applyFont="1" applyFill="1" applyBorder="1" applyAlignment="1">
      <alignment horizontal="right" indent="1"/>
    </xf>
    <xf numFmtId="3" fontId="83" fillId="22" borderId="18" xfId="1" applyNumberFormat="1" applyFont="1" applyFill="1" applyBorder="1" applyAlignment="1">
      <alignment horizontal="right" indent="1"/>
    </xf>
    <xf numFmtId="164" fontId="79" fillId="22" borderId="20" xfId="1" applyNumberFormat="1" applyFont="1" applyFill="1" applyBorder="1" applyAlignment="1">
      <alignment horizontal="right" indent="4"/>
    </xf>
    <xf numFmtId="3" fontId="83" fillId="22" borderId="4" xfId="1" applyNumberFormat="1" applyFont="1" applyFill="1" applyBorder="1" applyAlignment="1">
      <alignment horizontal="right" indent="1"/>
    </xf>
    <xf numFmtId="3" fontId="83" fillId="22" borderId="17" xfId="1" applyNumberFormat="1" applyFont="1" applyFill="1" applyBorder="1" applyAlignment="1">
      <alignment horizontal="right" indent="1"/>
    </xf>
    <xf numFmtId="164" fontId="79" fillId="22" borderId="23" xfId="1" applyNumberFormat="1" applyFont="1" applyFill="1" applyBorder="1" applyAlignment="1">
      <alignment horizontal="right" indent="4"/>
    </xf>
    <xf numFmtId="164" fontId="53" fillId="0" borderId="0" xfId="10" applyNumberFormat="1" applyAlignment="1">
      <alignment horizontal="right" vertical="center" indent="4"/>
    </xf>
    <xf numFmtId="3" fontId="83" fillId="2" borderId="1" xfId="1" applyNumberFormat="1" applyFont="1" applyFill="1" applyBorder="1" applyAlignment="1">
      <alignment horizontal="right" indent="1"/>
    </xf>
    <xf numFmtId="3" fontId="83" fillId="2" borderId="18" xfId="1" applyNumberFormat="1" applyFont="1" applyFill="1" applyBorder="1" applyAlignment="1">
      <alignment horizontal="right" indent="1"/>
    </xf>
    <xf numFmtId="164" fontId="79" fillId="2" borderId="20" xfId="1" applyNumberFormat="1" applyFont="1" applyFill="1" applyBorder="1" applyAlignment="1">
      <alignment horizontal="right" indent="4"/>
    </xf>
    <xf numFmtId="3" fontId="83" fillId="2" borderId="4" xfId="1" applyNumberFormat="1" applyFont="1" applyFill="1" applyBorder="1" applyAlignment="1">
      <alignment horizontal="right" indent="1"/>
    </xf>
    <xf numFmtId="3" fontId="83" fillId="2" borderId="17" xfId="1" applyNumberFormat="1" applyFont="1" applyFill="1" applyBorder="1" applyAlignment="1">
      <alignment horizontal="right" indent="1"/>
    </xf>
    <xf numFmtId="164" fontId="79" fillId="2" borderId="23" xfId="1" applyNumberFormat="1" applyFont="1" applyFill="1" applyBorder="1" applyAlignment="1">
      <alignment horizontal="right" indent="4"/>
    </xf>
    <xf numFmtId="0" fontId="54" fillId="0" borderId="0" xfId="10" applyFont="1"/>
    <xf numFmtId="3" fontId="83" fillId="7" borderId="1" xfId="1" applyNumberFormat="1" applyFont="1" applyFill="1" applyBorder="1" applyAlignment="1">
      <alignment horizontal="right" indent="1"/>
    </xf>
    <xf numFmtId="3" fontId="83" fillId="7" borderId="18" xfId="1" applyNumberFormat="1" applyFont="1" applyFill="1" applyBorder="1" applyAlignment="1">
      <alignment horizontal="right" indent="1"/>
    </xf>
    <xf numFmtId="164" fontId="79" fillId="7" borderId="20" xfId="1" applyNumberFormat="1" applyFont="1" applyFill="1" applyBorder="1" applyAlignment="1">
      <alignment horizontal="right" indent="4"/>
    </xf>
    <xf numFmtId="3" fontId="83" fillId="7" borderId="7" xfId="1" applyNumberFormat="1" applyFont="1" applyFill="1" applyBorder="1" applyAlignment="1">
      <alignment horizontal="right" indent="1"/>
    </xf>
    <xf numFmtId="3" fontId="83" fillId="7" borderId="25" xfId="1" applyNumberFormat="1" applyFont="1" applyFill="1" applyBorder="1" applyAlignment="1">
      <alignment horizontal="right" indent="1"/>
    </xf>
    <xf numFmtId="164" fontId="79" fillId="7" borderId="27" xfId="1" applyNumberFormat="1" applyFont="1" applyFill="1" applyBorder="1" applyAlignment="1">
      <alignment horizontal="right" indent="4"/>
    </xf>
    <xf numFmtId="3" fontId="83" fillId="0" borderId="9" xfId="1" applyNumberFormat="1" applyFont="1" applyBorder="1" applyAlignment="1">
      <alignment horizontal="right" indent="1"/>
    </xf>
    <xf numFmtId="3" fontId="83" fillId="0" borderId="29" xfId="1" applyNumberFormat="1" applyFont="1" applyBorder="1" applyAlignment="1">
      <alignment horizontal="right" indent="1"/>
    </xf>
    <xf numFmtId="164" fontId="79" fillId="0" borderId="31" xfId="1" applyNumberFormat="1" applyFont="1" applyBorder="1" applyAlignment="1">
      <alignment horizontal="right" indent="4"/>
    </xf>
    <xf numFmtId="3" fontId="83" fillId="0" borderId="7" xfId="1" applyNumberFormat="1" applyFont="1" applyBorder="1" applyAlignment="1">
      <alignment horizontal="right" indent="1"/>
    </xf>
    <xf numFmtId="3" fontId="83" fillId="0" borderId="25" xfId="1" applyNumberFormat="1" applyFont="1" applyBorder="1" applyAlignment="1">
      <alignment horizontal="right" indent="1"/>
    </xf>
    <xf numFmtId="164" fontId="79" fillId="0" borderId="27" xfId="1" applyNumberFormat="1" applyFont="1" applyBorder="1" applyAlignment="1">
      <alignment horizontal="right" indent="4"/>
    </xf>
    <xf numFmtId="3" fontId="83" fillId="0" borderId="6" xfId="1" applyNumberFormat="1" applyFont="1" applyBorder="1" applyAlignment="1">
      <alignment horizontal="right" indent="1"/>
    </xf>
    <xf numFmtId="3" fontId="83" fillId="0" borderId="59" xfId="1" applyNumberFormat="1" applyFont="1" applyBorder="1" applyAlignment="1">
      <alignment horizontal="right" indent="1"/>
    </xf>
    <xf numFmtId="164" fontId="79" fillId="0" borderId="73" xfId="1" applyNumberFormat="1" applyFont="1" applyBorder="1" applyAlignment="1">
      <alignment horizontal="right" indent="4"/>
    </xf>
    <xf numFmtId="3" fontId="83" fillId="0" borderId="4" xfId="1" applyNumberFormat="1" applyFont="1" applyBorder="1" applyAlignment="1">
      <alignment horizontal="right" indent="1"/>
    </xf>
    <xf numFmtId="3" fontId="83" fillId="0" borderId="17" xfId="1" applyNumberFormat="1" applyFont="1" applyBorder="1" applyAlignment="1">
      <alignment horizontal="right" indent="1"/>
    </xf>
    <xf numFmtId="164" fontId="79" fillId="0" borderId="23" xfId="1" applyNumberFormat="1" applyFont="1" applyBorder="1" applyAlignment="1">
      <alignment horizontal="right" indent="4"/>
    </xf>
    <xf numFmtId="164" fontId="53" fillId="0" borderId="0" xfId="10" applyNumberFormat="1" applyAlignment="1">
      <alignment horizontal="right" indent="4"/>
    </xf>
    <xf numFmtId="3" fontId="83" fillId="7" borderId="4" xfId="1" applyNumberFormat="1" applyFont="1" applyFill="1" applyBorder="1" applyAlignment="1">
      <alignment horizontal="right" indent="1"/>
    </xf>
    <xf numFmtId="3" fontId="83" fillId="7" borderId="17" xfId="1" applyNumberFormat="1" applyFont="1" applyFill="1" applyBorder="1" applyAlignment="1">
      <alignment horizontal="right" indent="1"/>
    </xf>
    <xf numFmtId="164" fontId="79" fillId="7" borderId="23" xfId="1" applyNumberFormat="1" applyFont="1" applyFill="1" applyBorder="1" applyAlignment="1">
      <alignment horizontal="right" indent="4"/>
    </xf>
    <xf numFmtId="0" fontId="79" fillId="0" borderId="9" xfId="1" applyFont="1" applyBorder="1" applyAlignment="1">
      <alignment horizontal="left" vertical="center" indent="1"/>
    </xf>
    <xf numFmtId="0" fontId="1" fillId="0" borderId="4" xfId="1" applyBorder="1" applyAlignment="1">
      <alignment horizontal="left" vertical="center" indent="1"/>
    </xf>
    <xf numFmtId="0" fontId="2" fillId="0" borderId="0" xfId="16" applyFont="1"/>
    <xf numFmtId="0" fontId="22" fillId="2" borderId="53" xfId="16" applyFont="1" applyFill="1" applyBorder="1"/>
    <xf numFmtId="0" fontId="22" fillId="2" borderId="54" xfId="16" applyFont="1" applyFill="1" applyBorder="1" applyAlignment="1">
      <alignment horizontal="left" indent="1"/>
    </xf>
    <xf numFmtId="0" fontId="22" fillId="2" borderId="2" xfId="16" applyFont="1" applyFill="1" applyBorder="1" applyAlignment="1">
      <alignment horizontal="right" vertical="center"/>
    </xf>
    <xf numFmtId="0" fontId="22" fillId="2" borderId="3" xfId="16" applyFont="1" applyFill="1" applyBorder="1" applyAlignment="1">
      <alignment horizontal="right" vertical="center"/>
    </xf>
    <xf numFmtId="0" fontId="22" fillId="2" borderId="60" xfId="16" applyFont="1" applyFill="1" applyBorder="1" applyAlignment="1">
      <alignment horizontal="right" vertical="center" wrapText="1"/>
    </xf>
    <xf numFmtId="0" fontId="22" fillId="2" borderId="45" xfId="16" applyFont="1" applyFill="1" applyBorder="1" applyAlignment="1">
      <alignment horizontal="right" vertical="center" wrapText="1"/>
    </xf>
    <xf numFmtId="0" fontId="22" fillId="2" borderId="3" xfId="16" applyFont="1" applyFill="1" applyBorder="1" applyAlignment="1">
      <alignment horizontal="right" vertical="center" wrapText="1"/>
    </xf>
    <xf numFmtId="0" fontId="22" fillId="2" borderId="10" xfId="16" applyFont="1" applyFill="1" applyBorder="1" applyAlignment="1">
      <alignment horizontal="right" vertical="center" wrapText="1"/>
    </xf>
    <xf numFmtId="0" fontId="22" fillId="2" borderId="0" xfId="16" applyFont="1" applyFill="1" applyBorder="1" applyAlignment="1">
      <alignment horizontal="right" vertical="center"/>
    </xf>
    <xf numFmtId="0" fontId="22" fillId="2" borderId="69" xfId="16" applyFont="1" applyFill="1" applyBorder="1" applyAlignment="1">
      <alignment horizontal="right" vertical="center" wrapText="1"/>
    </xf>
    <xf numFmtId="0" fontId="22" fillId="2" borderId="68" xfId="16" applyFont="1" applyFill="1" applyBorder="1" applyAlignment="1">
      <alignment horizontal="right" vertical="center" wrapText="1"/>
    </xf>
    <xf numFmtId="0" fontId="22" fillId="2" borderId="0" xfId="16" applyFont="1" applyFill="1" applyBorder="1" applyAlignment="1">
      <alignment horizontal="right" vertical="center" wrapText="1"/>
    </xf>
    <xf numFmtId="0" fontId="10" fillId="0" borderId="53" xfId="16" applyFont="1" applyFill="1" applyBorder="1" applyAlignment="1">
      <alignment horizontal="left" vertical="center" indent="1"/>
    </xf>
    <xf numFmtId="3" fontId="2" fillId="0" borderId="53" xfId="16" applyNumberFormat="1" applyFont="1" applyFill="1" applyBorder="1" applyAlignment="1">
      <alignment vertical="center"/>
    </xf>
    <xf numFmtId="3" fontId="2" fillId="0" borderId="55" xfId="16" applyNumberFormat="1" applyFont="1" applyFill="1" applyBorder="1" applyAlignment="1">
      <alignment vertical="center"/>
    </xf>
    <xf numFmtId="3" fontId="2" fillId="0" borderId="69" xfId="16" applyNumberFormat="1" applyFont="1" applyFill="1" applyBorder="1" applyAlignment="1">
      <alignment vertical="center"/>
    </xf>
    <xf numFmtId="0" fontId="2" fillId="0" borderId="68" xfId="16" applyFont="1" applyFill="1" applyBorder="1" applyAlignment="1">
      <alignment vertical="center"/>
    </xf>
    <xf numFmtId="165" fontId="2" fillId="0" borderId="55" xfId="16" applyNumberFormat="1" applyFont="1" applyFill="1" applyBorder="1" applyAlignment="1">
      <alignment vertical="center"/>
    </xf>
    <xf numFmtId="165" fontId="2" fillId="0" borderId="46" xfId="16" applyNumberFormat="1" applyFont="1" applyFill="1" applyBorder="1" applyAlignment="1">
      <alignment vertical="center"/>
    </xf>
    <xf numFmtId="0" fontId="2" fillId="0" borderId="46" xfId="16" applyFont="1" applyFill="1" applyBorder="1" applyAlignment="1">
      <alignment vertical="center"/>
    </xf>
    <xf numFmtId="3" fontId="2" fillId="0" borderId="0" xfId="16" applyNumberFormat="1" applyFont="1"/>
    <xf numFmtId="0" fontId="10" fillId="0" borderId="40" xfId="16" applyFont="1" applyFill="1" applyBorder="1" applyAlignment="1">
      <alignment horizontal="left" vertical="center" indent="1"/>
    </xf>
    <xf numFmtId="3" fontId="2" fillId="0" borderId="40" xfId="16" applyNumberFormat="1" applyFont="1" applyFill="1" applyBorder="1" applyAlignment="1">
      <alignment vertical="center"/>
    </xf>
    <xf numFmtId="3" fontId="2" fillId="0" borderId="48" xfId="16" applyNumberFormat="1" applyFont="1" applyFill="1" applyBorder="1" applyAlignment="1">
      <alignment vertical="center"/>
    </xf>
    <xf numFmtId="3" fontId="2" fillId="0" borderId="77" xfId="16" applyNumberFormat="1" applyFont="1" applyFill="1" applyBorder="1" applyAlignment="1">
      <alignment vertical="center"/>
    </xf>
    <xf numFmtId="0" fontId="2" fillId="0" borderId="78" xfId="16" applyFont="1" applyFill="1" applyBorder="1" applyAlignment="1">
      <alignment vertical="center"/>
    </xf>
    <xf numFmtId="165" fontId="2" fillId="0" borderId="48" xfId="16" applyNumberFormat="1" applyFont="1" applyFill="1" applyBorder="1" applyAlignment="1">
      <alignment vertical="center"/>
    </xf>
    <xf numFmtId="165" fontId="2" fillId="0" borderId="38" xfId="16" applyNumberFormat="1" applyFont="1" applyFill="1" applyBorder="1" applyAlignment="1">
      <alignment vertical="center"/>
    </xf>
    <xf numFmtId="0" fontId="2" fillId="0" borderId="38" xfId="16" applyFont="1" applyFill="1" applyBorder="1" applyAlignment="1">
      <alignment vertical="center"/>
    </xf>
    <xf numFmtId="0" fontId="2" fillId="0" borderId="48" xfId="16" applyFont="1" applyFill="1" applyBorder="1" applyAlignment="1">
      <alignment vertical="center"/>
    </xf>
    <xf numFmtId="0" fontId="10" fillId="0" borderId="44" xfId="16" applyFont="1" applyFill="1" applyBorder="1" applyAlignment="1">
      <alignment horizontal="left" vertical="center" indent="1"/>
    </xf>
    <xf numFmtId="3" fontId="2" fillId="0" borderId="44" xfId="16" applyNumberFormat="1" applyFont="1" applyFill="1" applyBorder="1" applyAlignment="1">
      <alignment vertical="center"/>
    </xf>
    <xf numFmtId="3" fontId="2" fillId="0" borderId="32" xfId="16" applyNumberFormat="1" applyFont="1" applyFill="1" applyBorder="1" applyAlignment="1">
      <alignment vertical="center"/>
    </xf>
    <xf numFmtId="3" fontId="2" fillId="0" borderId="71" xfId="16" applyNumberFormat="1" applyFont="1" applyFill="1" applyBorder="1" applyAlignment="1">
      <alignment vertical="center"/>
    </xf>
    <xf numFmtId="0" fontId="2" fillId="0" borderId="70" xfId="16" applyFont="1" applyFill="1" applyBorder="1" applyAlignment="1">
      <alignment vertical="center"/>
    </xf>
    <xf numFmtId="165" fontId="2" fillId="0" borderId="32" xfId="16" applyNumberFormat="1" applyFont="1" applyFill="1" applyBorder="1" applyAlignment="1">
      <alignment vertical="center"/>
    </xf>
    <xf numFmtId="165" fontId="2" fillId="0" borderId="43" xfId="16" applyNumberFormat="1" applyFont="1" applyFill="1" applyBorder="1" applyAlignment="1">
      <alignment vertical="center"/>
    </xf>
    <xf numFmtId="0" fontId="2" fillId="0" borderId="43" xfId="16" applyFont="1" applyFill="1" applyBorder="1" applyAlignment="1">
      <alignment vertical="center"/>
    </xf>
    <xf numFmtId="0" fontId="2" fillId="0" borderId="0" xfId="16" applyFont="1" applyAlignment="1">
      <alignment horizontal="left" indent="1"/>
    </xf>
    <xf numFmtId="0" fontId="22" fillId="0" borderId="8" xfId="16" applyFont="1" applyFill="1" applyBorder="1" applyAlignment="1">
      <alignment horizontal="right" vertical="center" indent="3"/>
    </xf>
    <xf numFmtId="3" fontId="2" fillId="0" borderId="46" xfId="16" applyNumberFormat="1" applyFont="1" applyFill="1" applyBorder="1" applyAlignment="1">
      <alignment vertical="center"/>
    </xf>
    <xf numFmtId="3" fontId="2" fillId="0" borderId="68" xfId="16" applyNumberFormat="1" applyFont="1" applyFill="1" applyBorder="1" applyAlignment="1">
      <alignment vertical="center"/>
    </xf>
    <xf numFmtId="3" fontId="2" fillId="0" borderId="38" xfId="16" applyNumberFormat="1" applyFont="1" applyFill="1" applyBorder="1" applyAlignment="1">
      <alignment vertical="center"/>
    </xf>
    <xf numFmtId="3" fontId="2" fillId="0" borderId="78" xfId="16" applyNumberFormat="1" applyFont="1" applyFill="1" applyBorder="1" applyAlignment="1">
      <alignment vertical="center"/>
    </xf>
    <xf numFmtId="0" fontId="22" fillId="0" borderId="34" xfId="16" applyFont="1" applyFill="1" applyBorder="1" applyAlignment="1">
      <alignment horizontal="right" vertical="center" indent="3"/>
    </xf>
    <xf numFmtId="0" fontId="2" fillId="0" borderId="32" xfId="16" applyFont="1" applyFill="1" applyBorder="1" applyAlignment="1">
      <alignment vertical="center"/>
    </xf>
    <xf numFmtId="0" fontId="2" fillId="0" borderId="44" xfId="16" applyFont="1" applyFill="1" applyBorder="1" applyAlignment="1">
      <alignment vertical="center"/>
    </xf>
    <xf numFmtId="0" fontId="2" fillId="0" borderId="71" xfId="16" applyFont="1" applyFill="1" applyBorder="1" applyAlignment="1">
      <alignment vertical="center"/>
    </xf>
    <xf numFmtId="0" fontId="9" fillId="0" borderId="0" xfId="16" applyFont="1"/>
    <xf numFmtId="0" fontId="8" fillId="0" borderId="0" xfId="17" applyFont="1"/>
    <xf numFmtId="0" fontId="51" fillId="0" borderId="0" xfId="17" applyFont="1" applyFill="1"/>
    <xf numFmtId="0" fontId="84" fillId="0" borderId="0" xfId="17" applyFont="1" applyFill="1"/>
    <xf numFmtId="10" fontId="51" fillId="0" borderId="0" xfId="17" applyNumberFormat="1" applyFont="1" applyFill="1"/>
    <xf numFmtId="0" fontId="8" fillId="0" borderId="0" xfId="17" applyFont="1" applyFill="1"/>
    <xf numFmtId="0" fontId="8" fillId="0" borderId="0" xfId="17"/>
    <xf numFmtId="0" fontId="1" fillId="0" borderId="0" xfId="1" applyAlignment="1">
      <alignment horizontal="left"/>
    </xf>
    <xf numFmtId="0" fontId="6" fillId="2" borderId="79" xfId="1" applyNumberFormat="1" applyFont="1" applyFill="1" applyBorder="1" applyAlignment="1">
      <alignment horizontal="center" vertical="center" textRotation="90"/>
    </xf>
    <xf numFmtId="0" fontId="6" fillId="2" borderId="80" xfId="1" applyNumberFormat="1" applyFont="1" applyFill="1" applyBorder="1" applyAlignment="1">
      <alignment horizontal="center" vertical="center" textRotation="90"/>
    </xf>
    <xf numFmtId="0" fontId="6" fillId="2" borderId="81" xfId="1" applyNumberFormat="1" applyFont="1" applyFill="1" applyBorder="1" applyAlignment="1">
      <alignment horizontal="center" vertical="center" textRotation="90"/>
    </xf>
    <xf numFmtId="0" fontId="6" fillId="2" borderId="83" xfId="1" applyNumberFormat="1" applyFont="1" applyFill="1" applyBorder="1" applyAlignment="1">
      <alignment horizontal="center" vertical="center" textRotation="90"/>
    </xf>
    <xf numFmtId="0" fontId="6" fillId="2" borderId="0" xfId="1" applyFont="1" applyFill="1" applyBorder="1" applyAlignment="1">
      <alignment horizontal="left" vertical="center" wrapText="1" indent="1"/>
    </xf>
    <xf numFmtId="0" fontId="6" fillId="2" borderId="84" xfId="1" applyNumberFormat="1" applyFont="1" applyFill="1" applyBorder="1" applyAlignment="1">
      <alignment horizontal="center" vertical="center" textRotation="90" wrapText="1"/>
    </xf>
    <xf numFmtId="0" fontId="6" fillId="2" borderId="0" xfId="1" applyNumberFormat="1" applyFont="1" applyFill="1" applyBorder="1" applyAlignment="1">
      <alignment horizontal="center" vertical="center" textRotation="90" wrapText="1"/>
    </xf>
    <xf numFmtId="0" fontId="38" fillId="0" borderId="0" xfId="1" applyFont="1"/>
    <xf numFmtId="0" fontId="86" fillId="0" borderId="0" xfId="1" applyFont="1"/>
    <xf numFmtId="0" fontId="87" fillId="0" borderId="0" xfId="1" applyFont="1" applyAlignment="1">
      <alignment horizontal="left"/>
    </xf>
    <xf numFmtId="3" fontId="15" fillId="0" borderId="79" xfId="1" applyNumberFormat="1" applyFont="1" applyFill="1" applyBorder="1"/>
    <xf numFmtId="3" fontId="15" fillId="0" borderId="80" xfId="1" applyNumberFormat="1" applyFont="1" applyFill="1" applyBorder="1"/>
    <xf numFmtId="2" fontId="15" fillId="0" borderId="82" xfId="1" applyNumberFormat="1" applyFont="1" applyFill="1" applyBorder="1" applyAlignment="1">
      <alignment horizontal="center"/>
    </xf>
    <xf numFmtId="3" fontId="15" fillId="0" borderId="85" xfId="1" applyNumberFormat="1" applyFont="1" applyFill="1" applyBorder="1"/>
    <xf numFmtId="164" fontId="15" fillId="0" borderId="81" xfId="1" applyNumberFormat="1" applyFont="1" applyFill="1" applyBorder="1" applyAlignment="1">
      <alignment horizontal="center"/>
    </xf>
    <xf numFmtId="164" fontId="15" fillId="0" borderId="82" xfId="1" applyNumberFormat="1" applyFont="1" applyFill="1" applyBorder="1" applyAlignment="1">
      <alignment horizontal="center"/>
    </xf>
    <xf numFmtId="0" fontId="15" fillId="0" borderId="86" xfId="1" applyFont="1" applyFill="1" applyBorder="1" applyAlignment="1">
      <alignment horizontal="left" indent="1"/>
    </xf>
    <xf numFmtId="2" fontId="15" fillId="0" borderId="84" xfId="1" applyNumberFormat="1" applyFont="1" applyFill="1" applyBorder="1" applyAlignment="1">
      <alignment horizontal="center"/>
    </xf>
    <xf numFmtId="2" fontId="15" fillId="0" borderId="0" xfId="1" applyNumberFormat="1" applyFont="1" applyFill="1" applyBorder="1" applyAlignment="1">
      <alignment horizontal="center"/>
    </xf>
    <xf numFmtId="0" fontId="88" fillId="0" borderId="0" xfId="1" applyFont="1" applyAlignment="1">
      <alignment horizontal="left"/>
    </xf>
    <xf numFmtId="3" fontId="9" fillId="0" borderId="79" xfId="1" applyNumberFormat="1" applyFont="1" applyFill="1" applyBorder="1"/>
    <xf numFmtId="3" fontId="9" fillId="0" borderId="80" xfId="1" applyNumberFormat="1" applyFont="1" applyFill="1" applyBorder="1"/>
    <xf numFmtId="2" fontId="9" fillId="0" borderId="82" xfId="1" applyNumberFormat="1" applyFont="1" applyFill="1" applyBorder="1" applyAlignment="1">
      <alignment horizontal="center"/>
    </xf>
    <xf numFmtId="3" fontId="9" fillId="0" borderId="85" xfId="1" applyNumberFormat="1" applyFont="1" applyFill="1" applyBorder="1"/>
    <xf numFmtId="164" fontId="9" fillId="0" borderId="81" xfId="1" applyNumberFormat="1" applyFont="1" applyFill="1" applyBorder="1" applyAlignment="1">
      <alignment horizontal="center"/>
    </xf>
    <xf numFmtId="164" fontId="9" fillId="0" borderId="82" xfId="1" applyNumberFormat="1" applyFont="1" applyFill="1" applyBorder="1" applyAlignment="1">
      <alignment horizontal="center"/>
    </xf>
    <xf numFmtId="0" fontId="9" fillId="0" borderId="86" xfId="1" applyFont="1" applyFill="1" applyBorder="1" applyAlignment="1">
      <alignment horizontal="left" indent="1"/>
    </xf>
    <xf numFmtId="2" fontId="9" fillId="0" borderId="84" xfId="1" applyNumberFormat="1" applyFont="1" applyFill="1" applyBorder="1" applyAlignment="1">
      <alignment horizontal="center"/>
    </xf>
    <xf numFmtId="2" fontId="9" fillId="0" borderId="0" xfId="1" applyNumberFormat="1" applyFont="1" applyFill="1" applyBorder="1" applyAlignment="1">
      <alignment horizontal="center"/>
    </xf>
    <xf numFmtId="0" fontId="89" fillId="0" borderId="0" xfId="1" applyFont="1" applyAlignment="1">
      <alignment horizontal="left"/>
    </xf>
    <xf numFmtId="3" fontId="90" fillId="0" borderId="79" xfId="1" applyNumberFormat="1" applyFont="1" applyFill="1" applyBorder="1"/>
    <xf numFmtId="3" fontId="90" fillId="0" borderId="80" xfId="1" applyNumberFormat="1" applyFont="1" applyFill="1" applyBorder="1"/>
    <xf numFmtId="2" fontId="90" fillId="0" borderId="82" xfId="1" applyNumberFormat="1" applyFont="1" applyFill="1" applyBorder="1" applyAlignment="1">
      <alignment horizontal="center"/>
    </xf>
    <xf numFmtId="3" fontId="90" fillId="0" borderId="85" xfId="1" applyNumberFormat="1" applyFont="1" applyFill="1" applyBorder="1"/>
    <xf numFmtId="164" fontId="90" fillId="0" borderId="81" xfId="1" applyNumberFormat="1" applyFont="1" applyFill="1" applyBorder="1" applyAlignment="1">
      <alignment horizontal="center"/>
    </xf>
    <xf numFmtId="164" fontId="90" fillId="0" borderId="82" xfId="1" applyNumberFormat="1" applyFont="1" applyFill="1" applyBorder="1" applyAlignment="1">
      <alignment horizontal="center"/>
    </xf>
    <xf numFmtId="0" fontId="90" fillId="0" borderId="86" xfId="1" applyFont="1" applyFill="1" applyBorder="1" applyAlignment="1">
      <alignment horizontal="left" indent="1"/>
    </xf>
    <xf numFmtId="2" fontId="90" fillId="0" borderId="84" xfId="1" applyNumberFormat="1" applyFont="1" applyFill="1" applyBorder="1" applyAlignment="1">
      <alignment horizontal="center"/>
    </xf>
    <xf numFmtId="2" fontId="90" fillId="0" borderId="0" xfId="1" applyNumberFormat="1" applyFont="1" applyFill="1" applyBorder="1" applyAlignment="1">
      <alignment horizontal="center"/>
    </xf>
    <xf numFmtId="2" fontId="91" fillId="0" borderId="82" xfId="1" applyNumberFormat="1" applyFont="1" applyFill="1" applyBorder="1" applyAlignment="1">
      <alignment horizontal="left"/>
    </xf>
    <xf numFmtId="3" fontId="91" fillId="0" borderId="79" xfId="1" applyNumberFormat="1" applyFont="1" applyFill="1" applyBorder="1"/>
    <xf numFmtId="3" fontId="91" fillId="0" borderId="80" xfId="1" applyNumberFormat="1" applyFont="1" applyFill="1" applyBorder="1"/>
    <xf numFmtId="2" fontId="91" fillId="0" borderId="82" xfId="1" applyNumberFormat="1" applyFont="1" applyFill="1" applyBorder="1" applyAlignment="1">
      <alignment horizontal="center"/>
    </xf>
    <xf numFmtId="3" fontId="91" fillId="0" borderId="85" xfId="1" applyNumberFormat="1" applyFont="1" applyFill="1" applyBorder="1"/>
    <xf numFmtId="164" fontId="91" fillId="0" borderId="81" xfId="1" applyNumberFormat="1" applyFont="1" applyFill="1" applyBorder="1" applyAlignment="1">
      <alignment horizontal="center"/>
    </xf>
    <xf numFmtId="164" fontId="91" fillId="0" borderId="82" xfId="1" applyNumberFormat="1" applyFont="1" applyFill="1" applyBorder="1" applyAlignment="1">
      <alignment horizontal="center"/>
    </xf>
    <xf numFmtId="0" fontId="91" fillId="0" borderId="86" xfId="1" applyFont="1" applyFill="1" applyBorder="1" applyAlignment="1">
      <alignment horizontal="left" indent="1"/>
    </xf>
    <xf numFmtId="2" fontId="91" fillId="0" borderId="84" xfId="1" applyNumberFormat="1" applyFont="1" applyFill="1" applyBorder="1" applyAlignment="1">
      <alignment horizontal="center"/>
    </xf>
    <xf numFmtId="2" fontId="91" fillId="0" borderId="0" xfId="1" applyNumberFormat="1" applyFont="1" applyFill="1" applyBorder="1" applyAlignment="1">
      <alignment horizontal="center"/>
    </xf>
    <xf numFmtId="0" fontId="32" fillId="0" borderId="82" xfId="1" applyNumberFormat="1" applyFont="1" applyFill="1" applyBorder="1" applyAlignment="1">
      <alignment horizontal="left"/>
    </xf>
    <xf numFmtId="3" fontId="32" fillId="0" borderId="79" xfId="1" applyNumberFormat="1" applyFont="1" applyFill="1" applyBorder="1"/>
    <xf numFmtId="3" fontId="32" fillId="0" borderId="80" xfId="1" applyNumberFormat="1" applyFont="1" applyFill="1" applyBorder="1"/>
    <xf numFmtId="2" fontId="32" fillId="0" borderId="82" xfId="1" applyNumberFormat="1" applyFont="1" applyFill="1" applyBorder="1" applyAlignment="1">
      <alignment horizontal="center"/>
    </xf>
    <xf numFmtId="3" fontId="32" fillId="0" borderId="85" xfId="1" applyNumberFormat="1" applyFont="1" applyFill="1" applyBorder="1"/>
    <xf numFmtId="164" fontId="32" fillId="0" borderId="81" xfId="1" applyNumberFormat="1" applyFont="1" applyFill="1" applyBorder="1" applyAlignment="1">
      <alignment horizontal="center"/>
    </xf>
    <xf numFmtId="164" fontId="32" fillId="0" borderId="82" xfId="1" applyNumberFormat="1" applyFont="1" applyFill="1" applyBorder="1" applyAlignment="1">
      <alignment horizontal="center"/>
    </xf>
    <xf numFmtId="0" fontId="32" fillId="0" borderId="86" xfId="1" applyFont="1" applyFill="1" applyBorder="1" applyAlignment="1">
      <alignment horizontal="left" indent="1"/>
    </xf>
    <xf numFmtId="2" fontId="32" fillId="0" borderId="84" xfId="1" applyNumberFormat="1" applyFont="1" applyFill="1" applyBorder="1" applyAlignment="1">
      <alignment horizontal="center"/>
    </xf>
    <xf numFmtId="2" fontId="32" fillId="0" borderId="0" xfId="1" applyNumberFormat="1" applyFont="1" applyFill="1" applyBorder="1" applyAlignment="1">
      <alignment horizontal="center"/>
    </xf>
    <xf numFmtId="0" fontId="92" fillId="0" borderId="0" xfId="1" applyFont="1" applyAlignment="1">
      <alignment horizontal="left"/>
    </xf>
    <xf numFmtId="3" fontId="93" fillId="0" borderId="79" xfId="1" applyNumberFormat="1" applyFont="1" applyFill="1" applyBorder="1"/>
    <xf numFmtId="3" fontId="93" fillId="0" borderId="80" xfId="1" applyNumberFormat="1" applyFont="1" applyFill="1" applyBorder="1"/>
    <xf numFmtId="2" fontId="93" fillId="0" borderId="82" xfId="1" applyNumberFormat="1" applyFont="1" applyFill="1" applyBorder="1" applyAlignment="1">
      <alignment horizontal="center"/>
    </xf>
    <xf numFmtId="3" fontId="93" fillId="0" borderId="85" xfId="1" applyNumberFormat="1" applyFont="1" applyFill="1" applyBorder="1"/>
    <xf numFmtId="164" fontId="93" fillId="0" borderId="81" xfId="1" applyNumberFormat="1" applyFont="1" applyFill="1" applyBorder="1" applyAlignment="1">
      <alignment horizontal="center"/>
    </xf>
    <xf numFmtId="164" fontId="93" fillId="0" borderId="82" xfId="1" applyNumberFormat="1" applyFont="1" applyFill="1" applyBorder="1" applyAlignment="1">
      <alignment horizontal="center"/>
    </xf>
    <xf numFmtId="0" fontId="93" fillId="0" borderId="86" xfId="1" applyFont="1" applyFill="1" applyBorder="1" applyAlignment="1">
      <alignment horizontal="left" indent="1"/>
    </xf>
    <xf numFmtId="2" fontId="93" fillId="0" borderId="84" xfId="1" applyNumberFormat="1" applyFont="1" applyFill="1" applyBorder="1" applyAlignment="1">
      <alignment horizontal="center"/>
    </xf>
    <xf numFmtId="2" fontId="93" fillId="0" borderId="0" xfId="1" applyNumberFormat="1" applyFont="1" applyFill="1" applyBorder="1" applyAlignment="1">
      <alignment horizontal="center"/>
    </xf>
    <xf numFmtId="2" fontId="94" fillId="0" borderId="82" xfId="1" applyNumberFormat="1" applyFont="1" applyFill="1" applyBorder="1" applyAlignment="1">
      <alignment horizontal="left"/>
    </xf>
    <xf numFmtId="3" fontId="94" fillId="0" borderId="79" xfId="1" applyNumberFormat="1" applyFont="1" applyFill="1" applyBorder="1"/>
    <xf numFmtId="3" fontId="94" fillId="0" borderId="80" xfId="1" applyNumberFormat="1" applyFont="1" applyFill="1" applyBorder="1"/>
    <xf numFmtId="2" fontId="94" fillId="0" borderId="82" xfId="1" applyNumberFormat="1" applyFont="1" applyFill="1" applyBorder="1" applyAlignment="1">
      <alignment horizontal="center"/>
    </xf>
    <xf numFmtId="3" fontId="94" fillId="0" borderId="85" xfId="1" applyNumberFormat="1" applyFont="1" applyFill="1" applyBorder="1"/>
    <xf numFmtId="164" fontId="94" fillId="0" borderId="81" xfId="1" applyNumberFormat="1" applyFont="1" applyFill="1" applyBorder="1" applyAlignment="1">
      <alignment horizontal="center"/>
    </xf>
    <xf numFmtId="164" fontId="94" fillId="0" borderId="82" xfId="1" applyNumberFormat="1" applyFont="1" applyFill="1" applyBorder="1" applyAlignment="1">
      <alignment horizontal="center"/>
    </xf>
    <xf numFmtId="0" fontId="94" fillId="0" borderId="86" xfId="1" applyFont="1" applyFill="1" applyBorder="1" applyAlignment="1">
      <alignment horizontal="left" indent="1"/>
    </xf>
    <xf numFmtId="2" fontId="94" fillId="0" borderId="84" xfId="1" applyNumberFormat="1" applyFont="1" applyFill="1" applyBorder="1" applyAlignment="1">
      <alignment horizontal="center"/>
    </xf>
    <xf numFmtId="2" fontId="94" fillId="0" borderId="0" xfId="1" applyNumberFormat="1" applyFont="1" applyFill="1" applyBorder="1" applyAlignment="1">
      <alignment horizontal="center"/>
    </xf>
    <xf numFmtId="3" fontId="95" fillId="0" borderId="82" xfId="1" applyNumberFormat="1" applyFont="1" applyFill="1" applyBorder="1" applyAlignment="1">
      <alignment horizontal="left"/>
    </xf>
    <xf numFmtId="3" fontId="95" fillId="0" borderId="79" xfId="1" applyNumberFormat="1" applyFont="1" applyFill="1" applyBorder="1"/>
    <xf numFmtId="3" fontId="95" fillId="0" borderId="80" xfId="1" applyNumberFormat="1" applyFont="1" applyFill="1" applyBorder="1"/>
    <xf numFmtId="2" fontId="95" fillId="0" borderId="82" xfId="1" applyNumberFormat="1" applyFont="1" applyFill="1" applyBorder="1" applyAlignment="1">
      <alignment horizontal="center"/>
    </xf>
    <xf numFmtId="3" fontId="95" fillId="0" borderId="85" xfId="1" applyNumberFormat="1" applyFont="1" applyFill="1" applyBorder="1"/>
    <xf numFmtId="164" fontId="95" fillId="0" borderId="81" xfId="1" applyNumberFormat="1" applyFont="1" applyFill="1" applyBorder="1" applyAlignment="1">
      <alignment horizontal="center"/>
    </xf>
    <xf numFmtId="164" fontId="95" fillId="0" borderId="82" xfId="1" applyNumberFormat="1" applyFont="1" applyFill="1" applyBorder="1" applyAlignment="1">
      <alignment horizontal="center"/>
    </xf>
    <xf numFmtId="0" fontId="95" fillId="0" borderId="86" xfId="1" applyFont="1" applyFill="1" applyBorder="1" applyAlignment="1">
      <alignment horizontal="left" indent="1"/>
    </xf>
    <xf numFmtId="2" fontId="95" fillId="0" borderId="84" xfId="1" applyNumberFormat="1" applyFont="1" applyFill="1" applyBorder="1" applyAlignment="1">
      <alignment horizontal="center"/>
    </xf>
    <xf numFmtId="2" fontId="95" fillId="0" borderId="0" xfId="1" applyNumberFormat="1" applyFont="1" applyFill="1" applyBorder="1" applyAlignment="1">
      <alignment horizontal="center"/>
    </xf>
    <xf numFmtId="1" fontId="96" fillId="0" borderId="82" xfId="1" applyNumberFormat="1" applyFont="1" applyFill="1" applyBorder="1" applyAlignment="1">
      <alignment horizontal="left"/>
    </xf>
    <xf numFmtId="3" fontId="96" fillId="0" borderId="0" xfId="1" applyNumberFormat="1" applyFont="1" applyFill="1" applyBorder="1"/>
    <xf numFmtId="3" fontId="96" fillId="0" borderId="79" xfId="1" applyNumberFormat="1" applyFont="1" applyFill="1" applyBorder="1"/>
    <xf numFmtId="2" fontId="96" fillId="0" borderId="82" xfId="1" applyNumberFormat="1" applyFont="1" applyFill="1" applyBorder="1" applyAlignment="1">
      <alignment horizontal="center"/>
    </xf>
    <xf numFmtId="3" fontId="96" fillId="0" borderId="85" xfId="1" applyNumberFormat="1" applyFont="1" applyFill="1" applyBorder="1"/>
    <xf numFmtId="3" fontId="96" fillId="0" borderId="80" xfId="1" applyNumberFormat="1" applyFont="1" applyFill="1" applyBorder="1"/>
    <xf numFmtId="164" fontId="96" fillId="0" borderId="81" xfId="1" applyNumberFormat="1" applyFont="1" applyFill="1" applyBorder="1" applyAlignment="1">
      <alignment horizontal="center"/>
    </xf>
    <xf numFmtId="164" fontId="96" fillId="0" borderId="82" xfId="1" applyNumberFormat="1" applyFont="1" applyFill="1" applyBorder="1" applyAlignment="1">
      <alignment horizontal="center"/>
    </xf>
    <xf numFmtId="0" fontId="96" fillId="0" borderId="86" xfId="1" applyFont="1" applyFill="1" applyBorder="1" applyAlignment="1">
      <alignment horizontal="left" indent="1"/>
    </xf>
    <xf numFmtId="2" fontId="96" fillId="0" borderId="84" xfId="1" applyNumberFormat="1" applyFont="1" applyFill="1" applyBorder="1" applyAlignment="1">
      <alignment horizontal="center"/>
    </xf>
    <xf numFmtId="2" fontId="96" fillId="0" borderId="0" xfId="1" applyNumberFormat="1" applyFont="1" applyFill="1" applyBorder="1" applyAlignment="1">
      <alignment horizontal="center"/>
    </xf>
    <xf numFmtId="0" fontId="19" fillId="0" borderId="0" xfId="1" applyFont="1" applyAlignment="1">
      <alignment horizontal="left"/>
    </xf>
    <xf numFmtId="164" fontId="15" fillId="0" borderId="0" xfId="1" applyNumberFormat="1" applyFont="1" applyFill="1" applyBorder="1" applyAlignment="1">
      <alignment horizontal="center"/>
    </xf>
    <xf numFmtId="0" fontId="1" fillId="0" borderId="0" xfId="1" applyBorder="1"/>
    <xf numFmtId="0" fontId="2" fillId="0" borderId="0" xfId="1" applyFont="1" applyBorder="1" applyAlignment="1">
      <alignment horizontal="left"/>
    </xf>
    <xf numFmtId="3" fontId="39" fillId="2" borderId="0" xfId="1" applyNumberFormat="1" applyFont="1" applyFill="1" applyBorder="1"/>
    <xf numFmtId="2" fontId="39" fillId="2" borderId="87" xfId="1" applyNumberFormat="1" applyFont="1" applyFill="1" applyBorder="1" applyAlignment="1">
      <alignment horizontal="center"/>
    </xf>
    <xf numFmtId="2" fontId="39" fillId="2" borderId="0" xfId="1" applyNumberFormat="1" applyFont="1" applyFill="1" applyBorder="1" applyAlignment="1">
      <alignment horizontal="center"/>
    </xf>
    <xf numFmtId="164" fontId="39" fillId="2" borderId="87" xfId="1" applyNumberFormat="1" applyFont="1" applyFill="1" applyBorder="1" applyAlignment="1">
      <alignment horizontal="center"/>
    </xf>
    <xf numFmtId="0" fontId="39" fillId="2" borderId="82" xfId="1" applyFont="1" applyFill="1" applyBorder="1" applyAlignment="1">
      <alignment horizontal="left" indent="1"/>
    </xf>
    <xf numFmtId="2" fontId="39" fillId="2" borderId="84" xfId="1" applyNumberFormat="1" applyFont="1" applyFill="1" applyBorder="1" applyAlignment="1">
      <alignment horizontal="center"/>
    </xf>
    <xf numFmtId="0" fontId="20" fillId="0" borderId="0" xfId="1" applyFont="1"/>
    <xf numFmtId="0" fontId="51" fillId="0" borderId="0" xfId="17" applyFont="1" applyFill="1" applyBorder="1"/>
    <xf numFmtId="0" fontId="84" fillId="0" borderId="0" xfId="17" applyFont="1" applyFill="1" applyBorder="1" applyAlignment="1">
      <alignment horizontal="left"/>
    </xf>
    <xf numFmtId="0" fontId="51" fillId="0" borderId="0" xfId="17" applyFont="1" applyFill="1" applyBorder="1" applyAlignment="1">
      <alignment horizontal="right"/>
    </xf>
    <xf numFmtId="0" fontId="84" fillId="0" borderId="0" xfId="17" applyFont="1" applyFill="1" applyBorder="1"/>
    <xf numFmtId="0" fontId="66" fillId="0" borderId="0" xfId="1" applyFont="1" applyFill="1" applyBorder="1" applyAlignment="1">
      <alignment horizontal="left" vertical="center" indent="1"/>
    </xf>
    <xf numFmtId="3" fontId="97" fillId="0" borderId="0" xfId="1" applyNumberFormat="1" applyFont="1" applyFill="1" applyBorder="1" applyAlignment="1">
      <alignment vertical="center"/>
    </xf>
    <xf numFmtId="10" fontId="51" fillId="0" borderId="0" xfId="17" applyNumberFormat="1" applyFont="1" applyFill="1" applyBorder="1"/>
    <xf numFmtId="3" fontId="51" fillId="0" borderId="0" xfId="17" applyNumberFormat="1" applyFont="1" applyFill="1" applyBorder="1"/>
    <xf numFmtId="10" fontId="8" fillId="0" borderId="0" xfId="17" applyNumberFormat="1" applyFont="1" applyFill="1"/>
    <xf numFmtId="0" fontId="98" fillId="0" borderId="0" xfId="17" applyFont="1" applyFill="1"/>
    <xf numFmtId="10" fontId="98" fillId="0" borderId="0" xfId="17" applyNumberFormat="1" applyFont="1" applyFill="1"/>
    <xf numFmtId="0" fontId="98" fillId="0" borderId="0" xfId="17" applyFont="1"/>
    <xf numFmtId="0" fontId="6" fillId="2" borderId="83" xfId="1" applyNumberFormat="1" applyFont="1" applyFill="1" applyBorder="1" applyAlignment="1">
      <alignment horizontal="center" vertical="center" textRotation="90" wrapText="1"/>
    </xf>
    <xf numFmtId="0" fontId="6" fillId="2" borderId="81" xfId="1" applyNumberFormat="1" applyFont="1" applyFill="1" applyBorder="1" applyAlignment="1">
      <alignment horizontal="center" vertical="center" textRotation="90" wrapText="1"/>
    </xf>
    <xf numFmtId="0" fontId="6" fillId="2" borderId="88" xfId="1" applyNumberFormat="1" applyFont="1" applyFill="1" applyBorder="1" applyAlignment="1">
      <alignment horizontal="center" vertical="center" textRotation="90" wrapText="1"/>
    </xf>
    <xf numFmtId="0" fontId="6" fillId="2" borderId="89" xfId="1" applyNumberFormat="1" applyFont="1" applyFill="1" applyBorder="1" applyAlignment="1">
      <alignment horizontal="center" vertical="center" textRotation="90" wrapText="1"/>
    </xf>
    <xf numFmtId="0" fontId="99" fillId="0" borderId="0" xfId="1" applyFont="1"/>
    <xf numFmtId="0" fontId="100" fillId="0" borderId="0" xfId="11" applyFont="1" applyAlignment="1">
      <alignment horizontal="center"/>
    </xf>
    <xf numFmtId="0" fontId="101" fillId="0" borderId="0" xfId="11" applyFont="1" applyAlignment="1">
      <alignment horizontal="center"/>
    </xf>
    <xf numFmtId="0" fontId="54" fillId="0" borderId="0" xfId="11" applyFont="1"/>
    <xf numFmtId="0" fontId="54" fillId="0" borderId="0" xfId="11" applyFont="1" applyBorder="1"/>
    <xf numFmtId="0" fontId="100" fillId="0" borderId="0" xfId="11" applyNumberFormat="1" applyFont="1" applyAlignment="1">
      <alignment horizontal="center"/>
    </xf>
    <xf numFmtId="3" fontId="15" fillId="0" borderId="0" xfId="1" applyNumberFormat="1" applyFont="1" applyFill="1" applyBorder="1" applyAlignment="1">
      <alignment horizontal="right" vertical="center" indent="1"/>
    </xf>
    <xf numFmtId="2" fontId="15" fillId="0" borderId="0" xfId="1" applyNumberFormat="1" applyFont="1" applyFill="1" applyBorder="1" applyAlignment="1">
      <alignment horizontal="center" vertical="center"/>
    </xf>
    <xf numFmtId="3" fontId="15" fillId="0" borderId="86" xfId="1" applyNumberFormat="1" applyFont="1" applyFill="1" applyBorder="1" applyAlignment="1">
      <alignment horizontal="right" vertical="center" indent="1"/>
    </xf>
    <xf numFmtId="164" fontId="15" fillId="0" borderId="87" xfId="1" applyNumberFormat="1" applyFont="1" applyFill="1" applyBorder="1" applyAlignment="1">
      <alignment horizontal="center" vertical="center"/>
    </xf>
    <xf numFmtId="164" fontId="15" fillId="0" borderId="0" xfId="1" applyNumberFormat="1" applyFont="1" applyFill="1" applyBorder="1" applyAlignment="1">
      <alignment horizontal="center" vertical="center"/>
    </xf>
    <xf numFmtId="0" fontId="15" fillId="0" borderId="86" xfId="1" applyFont="1" applyFill="1" applyBorder="1" applyAlignment="1">
      <alignment horizontal="left" vertical="center" indent="1"/>
    </xf>
    <xf numFmtId="2" fontId="15" fillId="0" borderId="86" xfId="1" applyNumberFormat="1" applyFont="1" applyFill="1" applyBorder="1" applyAlignment="1">
      <alignment horizontal="center" vertical="center"/>
    </xf>
    <xf numFmtId="3" fontId="9" fillId="23" borderId="0" xfId="1" applyNumberFormat="1" applyFont="1" applyFill="1" applyBorder="1" applyAlignment="1">
      <alignment horizontal="right" vertical="center" indent="1"/>
    </xf>
    <xf numFmtId="2" fontId="9" fillId="23" borderId="0" xfId="1" applyNumberFormat="1" applyFont="1" applyFill="1" applyBorder="1" applyAlignment="1">
      <alignment horizontal="center" vertical="center"/>
    </xf>
    <xf numFmtId="3" fontId="9" fillId="23" borderId="86" xfId="1" applyNumberFormat="1" applyFont="1" applyFill="1" applyBorder="1" applyAlignment="1">
      <alignment horizontal="right" vertical="center" indent="1"/>
    </xf>
    <xf numFmtId="164" fontId="9" fillId="23" borderId="87" xfId="1" applyNumberFormat="1" applyFont="1" applyFill="1" applyBorder="1" applyAlignment="1">
      <alignment horizontal="center" vertical="center"/>
    </xf>
    <xf numFmtId="164" fontId="9" fillId="23" borderId="0" xfId="1" applyNumberFormat="1" applyFont="1" applyFill="1" applyBorder="1" applyAlignment="1">
      <alignment horizontal="center" vertical="center"/>
    </xf>
    <xf numFmtId="0" fontId="39" fillId="23" borderId="90" xfId="11" applyFont="1" applyFill="1" applyBorder="1" applyAlignment="1">
      <alignment horizontal="left" vertical="center" wrapText="1" indent="1"/>
    </xf>
    <xf numFmtId="2" fontId="9" fillId="23" borderId="86" xfId="1" applyNumberFormat="1" applyFont="1" applyFill="1" applyBorder="1" applyAlignment="1">
      <alignment horizontal="center" vertical="center"/>
    </xf>
    <xf numFmtId="0" fontId="54" fillId="0" borderId="0" xfId="11" applyFont="1" applyAlignment="1">
      <alignment horizontal="right" indent="1"/>
    </xf>
    <xf numFmtId="0" fontId="54" fillId="0" borderId="0" xfId="11" applyFont="1" applyBorder="1" applyAlignment="1">
      <alignment horizontal="right" indent="1"/>
    </xf>
    <xf numFmtId="164" fontId="54" fillId="0" borderId="0" xfId="11" applyNumberFormat="1" applyFont="1"/>
    <xf numFmtId="164" fontId="1" fillId="0" borderId="0" xfId="11" applyNumberFormat="1"/>
    <xf numFmtId="3" fontId="9" fillId="24" borderId="0" xfId="1" applyNumberFormat="1" applyFont="1" applyFill="1" applyBorder="1" applyAlignment="1">
      <alignment horizontal="right" vertical="center" indent="1"/>
    </xf>
    <xf numFmtId="2" fontId="9" fillId="24" borderId="0" xfId="1" applyNumberFormat="1" applyFont="1" applyFill="1" applyBorder="1" applyAlignment="1">
      <alignment horizontal="center" vertical="center"/>
    </xf>
    <xf numFmtId="3" fontId="9" fillId="24" borderId="86" xfId="1" applyNumberFormat="1" applyFont="1" applyFill="1" applyBorder="1" applyAlignment="1">
      <alignment horizontal="right" vertical="center" indent="1"/>
    </xf>
    <xf numFmtId="164" fontId="9" fillId="24" borderId="87" xfId="1" applyNumberFormat="1" applyFont="1" applyFill="1" applyBorder="1" applyAlignment="1">
      <alignment horizontal="center" vertical="center"/>
    </xf>
    <xf numFmtId="164" fontId="9" fillId="24" borderId="0" xfId="1" applyNumberFormat="1" applyFont="1" applyFill="1" applyBorder="1" applyAlignment="1">
      <alignment horizontal="center" vertical="center"/>
    </xf>
    <xf numFmtId="0" fontId="39" fillId="24" borderId="90" xfId="11" applyFont="1" applyFill="1" applyBorder="1" applyAlignment="1">
      <alignment horizontal="left" vertical="center" indent="1"/>
    </xf>
    <xf numFmtId="2" fontId="9" fillId="24" borderId="86" xfId="1" applyNumberFormat="1" applyFont="1" applyFill="1" applyBorder="1" applyAlignment="1">
      <alignment horizontal="center" vertical="center"/>
    </xf>
    <xf numFmtId="3" fontId="9" fillId="25" borderId="0" xfId="1" applyNumberFormat="1" applyFont="1" applyFill="1" applyBorder="1" applyAlignment="1">
      <alignment horizontal="right" vertical="center" indent="1"/>
    </xf>
    <xf numFmtId="2" fontId="9" fillId="25" borderId="0" xfId="1" applyNumberFormat="1" applyFont="1" applyFill="1" applyBorder="1" applyAlignment="1">
      <alignment horizontal="center" vertical="center"/>
    </xf>
    <xf numFmtId="3" fontId="9" fillId="25" borderId="86" xfId="1" applyNumberFormat="1" applyFont="1" applyFill="1" applyBorder="1" applyAlignment="1">
      <alignment horizontal="right" vertical="center" indent="1"/>
    </xf>
    <xf numFmtId="164" fontId="9" fillId="25" borderId="87" xfId="1" applyNumberFormat="1" applyFont="1" applyFill="1" applyBorder="1" applyAlignment="1">
      <alignment horizontal="center" vertical="center"/>
    </xf>
    <xf numFmtId="164" fontId="9" fillId="25" borderId="0" xfId="1" applyNumberFormat="1" applyFont="1" applyFill="1" applyBorder="1" applyAlignment="1">
      <alignment horizontal="center" vertical="center"/>
    </xf>
    <xf numFmtId="0" fontId="39" fillId="25" borderId="90" xfId="11" applyFont="1" applyFill="1" applyBorder="1" applyAlignment="1">
      <alignment horizontal="left" vertical="center" indent="1"/>
    </xf>
    <xf numFmtId="2" fontId="9" fillId="25" borderId="86" xfId="1" applyNumberFormat="1" applyFont="1" applyFill="1" applyBorder="1" applyAlignment="1">
      <alignment horizontal="center" vertical="center"/>
    </xf>
    <xf numFmtId="3" fontId="9" fillId="26" borderId="0" xfId="1" applyNumberFormat="1" applyFont="1" applyFill="1" applyBorder="1" applyAlignment="1">
      <alignment horizontal="right" vertical="center" indent="1"/>
    </xf>
    <xf numFmtId="2" fontId="9" fillId="26" borderId="0" xfId="1" applyNumberFormat="1" applyFont="1" applyFill="1" applyBorder="1" applyAlignment="1">
      <alignment horizontal="center" vertical="center"/>
    </xf>
    <xf numFmtId="3" fontId="9" fillId="26" borderId="86" xfId="1" applyNumberFormat="1" applyFont="1" applyFill="1" applyBorder="1" applyAlignment="1">
      <alignment horizontal="right" vertical="center" indent="1"/>
    </xf>
    <xf numFmtId="164" fontId="9" fillId="26" borderId="87" xfId="1" applyNumberFormat="1" applyFont="1" applyFill="1" applyBorder="1" applyAlignment="1">
      <alignment horizontal="center" vertical="center"/>
    </xf>
    <xf numFmtId="164" fontId="9" fillId="26" borderId="0" xfId="1" applyNumberFormat="1" applyFont="1" applyFill="1" applyBorder="1" applyAlignment="1">
      <alignment horizontal="center" vertical="center"/>
    </xf>
    <xf numFmtId="0" fontId="39" fillId="26" borderId="90" xfId="11" applyFont="1" applyFill="1" applyBorder="1" applyAlignment="1">
      <alignment horizontal="left" vertical="center" wrapText="1" indent="1"/>
    </xf>
    <xf numFmtId="2" fontId="9" fillId="26" borderId="86" xfId="1" applyNumberFormat="1" applyFont="1" applyFill="1" applyBorder="1" applyAlignment="1">
      <alignment horizontal="center" vertical="center"/>
    </xf>
    <xf numFmtId="3" fontId="9" fillId="27" borderId="0" xfId="1" applyNumberFormat="1" applyFont="1" applyFill="1" applyBorder="1" applyAlignment="1">
      <alignment horizontal="right" vertical="center" indent="1"/>
    </xf>
    <xf numFmtId="2" fontId="9" fillId="27" borderId="0" xfId="1" applyNumberFormat="1" applyFont="1" applyFill="1" applyBorder="1" applyAlignment="1">
      <alignment horizontal="center" vertical="center"/>
    </xf>
    <xf numFmtId="3" fontId="9" fillId="27" borderId="86" xfId="1" applyNumberFormat="1" applyFont="1" applyFill="1" applyBorder="1" applyAlignment="1">
      <alignment horizontal="right" vertical="center" indent="1"/>
    </xf>
    <xf numFmtId="164" fontId="9" fillId="27" borderId="87" xfId="1" applyNumberFormat="1" applyFont="1" applyFill="1" applyBorder="1" applyAlignment="1">
      <alignment horizontal="center" vertical="center"/>
    </xf>
    <xf numFmtId="164" fontId="9" fillId="27" borderId="0" xfId="1" applyNumberFormat="1" applyFont="1" applyFill="1" applyBorder="1" applyAlignment="1">
      <alignment horizontal="center" vertical="center"/>
    </xf>
    <xf numFmtId="0" fontId="39" fillId="27" borderId="90" xfId="11" applyFont="1" applyFill="1" applyBorder="1" applyAlignment="1">
      <alignment horizontal="left" vertical="center" indent="1"/>
    </xf>
    <xf numFmtId="2" fontId="9" fillId="27" borderId="86" xfId="1" applyNumberFormat="1" applyFont="1" applyFill="1" applyBorder="1" applyAlignment="1">
      <alignment horizontal="center" vertical="center"/>
    </xf>
    <xf numFmtId="3" fontId="9" fillId="28" borderId="0" xfId="1" applyNumberFormat="1" applyFont="1" applyFill="1" applyBorder="1" applyAlignment="1">
      <alignment horizontal="right" vertical="center" indent="1"/>
    </xf>
    <xf numFmtId="2" fontId="9" fillId="28" borderId="0" xfId="1" applyNumberFormat="1" applyFont="1" applyFill="1" applyBorder="1" applyAlignment="1">
      <alignment horizontal="center" vertical="center"/>
    </xf>
    <xf numFmtId="3" fontId="9" fillId="28" borderId="86" xfId="1" applyNumberFormat="1" applyFont="1" applyFill="1" applyBorder="1" applyAlignment="1">
      <alignment horizontal="right" vertical="center" indent="1"/>
    </xf>
    <xf numFmtId="164" fontId="9" fillId="28" borderId="87" xfId="1" applyNumberFormat="1" applyFont="1" applyFill="1" applyBorder="1" applyAlignment="1">
      <alignment horizontal="center" vertical="center"/>
    </xf>
    <xf numFmtId="164" fontId="9" fillId="28" borderId="0" xfId="1" applyNumberFormat="1" applyFont="1" applyFill="1" applyBorder="1" applyAlignment="1">
      <alignment horizontal="center" vertical="center"/>
    </xf>
    <xf numFmtId="0" fontId="39" fillId="28" borderId="86" xfId="1" applyFont="1" applyFill="1" applyBorder="1" applyAlignment="1">
      <alignment horizontal="left" vertical="center" indent="1"/>
    </xf>
    <xf numFmtId="2" fontId="9" fillId="28" borderId="86" xfId="1" applyNumberFormat="1" applyFont="1" applyFill="1" applyBorder="1" applyAlignment="1">
      <alignment horizontal="center" vertical="center"/>
    </xf>
    <xf numFmtId="0" fontId="15" fillId="0" borderId="86" xfId="1" applyFont="1" applyFill="1" applyBorder="1" applyAlignment="1">
      <alignment horizontal="left" vertical="top" indent="1"/>
    </xf>
    <xf numFmtId="3" fontId="9" fillId="29" borderId="0" xfId="1" applyNumberFormat="1" applyFont="1" applyFill="1" applyBorder="1" applyAlignment="1">
      <alignment horizontal="right" vertical="center" indent="1"/>
    </xf>
    <xf numFmtId="2" fontId="9" fillId="29" borderId="0" xfId="1" applyNumberFormat="1" applyFont="1" applyFill="1" applyBorder="1" applyAlignment="1">
      <alignment horizontal="center" vertical="center"/>
    </xf>
    <xf numFmtId="3" fontId="9" fillId="29" borderId="86" xfId="1" applyNumberFormat="1" applyFont="1" applyFill="1" applyBorder="1" applyAlignment="1">
      <alignment horizontal="right" vertical="center" indent="1"/>
    </xf>
    <xf numFmtId="164" fontId="9" fillId="29" borderId="87" xfId="1" applyNumberFormat="1" applyFont="1" applyFill="1" applyBorder="1" applyAlignment="1">
      <alignment horizontal="center" vertical="center"/>
    </xf>
    <xf numFmtId="164" fontId="9" fillId="29" borderId="0" xfId="1" applyNumberFormat="1" applyFont="1" applyFill="1" applyBorder="1" applyAlignment="1">
      <alignment horizontal="center" vertical="center"/>
    </xf>
    <xf numFmtId="0" fontId="39" fillId="29" borderId="86" xfId="1" applyFont="1" applyFill="1" applyBorder="1" applyAlignment="1">
      <alignment horizontal="left" vertical="center" indent="1"/>
    </xf>
    <xf numFmtId="2" fontId="9" fillId="29" borderId="86" xfId="1" applyNumberFormat="1" applyFont="1" applyFill="1" applyBorder="1" applyAlignment="1">
      <alignment horizontal="center" vertical="center"/>
    </xf>
    <xf numFmtId="0" fontId="1" fillId="0" borderId="0" xfId="11" applyAlignment="1">
      <alignment horizontal="right" indent="1"/>
    </xf>
    <xf numFmtId="0" fontId="1" fillId="0" borderId="0" xfId="11" applyBorder="1" applyAlignment="1">
      <alignment horizontal="right" indent="1"/>
    </xf>
    <xf numFmtId="3" fontId="39" fillId="2" borderId="0" xfId="1" applyNumberFormat="1" applyFont="1" applyFill="1" applyBorder="1" applyAlignment="1">
      <alignment horizontal="right" vertical="center" indent="1"/>
    </xf>
    <xf numFmtId="2" fontId="39" fillId="2" borderId="87" xfId="1" applyNumberFormat="1" applyFont="1" applyFill="1" applyBorder="1" applyAlignment="1">
      <alignment horizontal="center" vertical="center"/>
    </xf>
    <xf numFmtId="3" fontId="39" fillId="2" borderId="86" xfId="1" applyNumberFormat="1" applyFont="1" applyFill="1" applyBorder="1" applyAlignment="1">
      <alignment horizontal="right" vertical="center" indent="1"/>
    </xf>
    <xf numFmtId="164" fontId="39" fillId="2" borderId="87" xfId="1" applyNumberFormat="1" applyFont="1" applyFill="1" applyBorder="1" applyAlignment="1">
      <alignment horizontal="center" vertical="center"/>
    </xf>
    <xf numFmtId="0" fontId="39" fillId="2" borderId="82" xfId="1" applyFont="1" applyFill="1" applyBorder="1" applyAlignment="1">
      <alignment horizontal="left" vertical="center" indent="1"/>
    </xf>
    <xf numFmtId="2" fontId="39" fillId="2" borderId="88" xfId="1" applyNumberFormat="1" applyFont="1" applyFill="1" applyBorder="1" applyAlignment="1">
      <alignment horizontal="center" vertical="center"/>
    </xf>
    <xf numFmtId="2" fontId="39" fillId="2" borderId="89" xfId="1" applyNumberFormat="1" applyFont="1" applyFill="1" applyBorder="1" applyAlignment="1">
      <alignment horizontal="center" vertical="center"/>
    </xf>
    <xf numFmtId="0" fontId="2" fillId="0" borderId="32" xfId="1" applyFont="1" applyBorder="1" applyAlignment="1">
      <alignment horizontal="center" vertical="top"/>
    </xf>
    <xf numFmtId="0" fontId="79" fillId="0" borderId="32" xfId="1" applyFont="1" applyFill="1" applyBorder="1" applyAlignment="1">
      <alignment horizontal="center" vertical="center"/>
    </xf>
    <xf numFmtId="0" fontId="83" fillId="0" borderId="32" xfId="1" applyFont="1" applyFill="1" applyBorder="1" applyAlignment="1">
      <alignment horizontal="center" vertical="center"/>
    </xf>
    <xf numFmtId="0" fontId="76" fillId="2" borderId="78" xfId="1" applyFont="1" applyFill="1" applyBorder="1" applyAlignment="1">
      <alignment horizontal="center" vertical="center"/>
    </xf>
    <xf numFmtId="0" fontId="76" fillId="2" borderId="41" xfId="1" applyFont="1" applyFill="1" applyBorder="1" applyAlignment="1">
      <alignment horizontal="center" vertical="center"/>
    </xf>
    <xf numFmtId="0" fontId="102" fillId="2" borderId="91" xfId="1" applyFont="1" applyFill="1" applyBorder="1" applyAlignment="1">
      <alignment horizontal="center" vertical="center"/>
    </xf>
    <xf numFmtId="0" fontId="76" fillId="2" borderId="72" xfId="1" applyFont="1" applyFill="1" applyBorder="1" applyAlignment="1">
      <alignment horizontal="center" vertical="center"/>
    </xf>
    <xf numFmtId="3" fontId="103" fillId="0" borderId="53" xfId="1" applyNumberFormat="1" applyFont="1" applyFill="1" applyBorder="1" applyAlignment="1"/>
    <xf numFmtId="3" fontId="103" fillId="0" borderId="55" xfId="1" applyNumberFormat="1" applyFont="1" applyFill="1" applyBorder="1" applyAlignment="1"/>
    <xf numFmtId="3" fontId="103" fillId="0" borderId="69" xfId="1" applyNumberFormat="1" applyFont="1" applyFill="1" applyBorder="1" applyAlignment="1"/>
    <xf numFmtId="3" fontId="103" fillId="0" borderId="68" xfId="1" applyNumberFormat="1" applyFont="1" applyFill="1" applyBorder="1" applyAlignment="1"/>
    <xf numFmtId="3" fontId="103" fillId="0" borderId="46" xfId="1" applyNumberFormat="1" applyFont="1" applyFill="1" applyBorder="1" applyAlignment="1"/>
    <xf numFmtId="0" fontId="104" fillId="0" borderId="0" xfId="1" applyFont="1" applyFill="1"/>
    <xf numFmtId="166" fontId="105" fillId="0" borderId="50" xfId="1" applyNumberFormat="1" applyFont="1" applyFill="1" applyBorder="1" applyAlignment="1">
      <alignment vertical="top"/>
    </xf>
    <xf numFmtId="166" fontId="105" fillId="0" borderId="63" xfId="1" applyNumberFormat="1" applyFont="1" applyFill="1" applyBorder="1" applyAlignment="1">
      <alignment vertical="top"/>
    </xf>
    <xf numFmtId="166" fontId="105" fillId="0" borderId="64" xfId="1" applyNumberFormat="1" applyFont="1" applyFill="1" applyBorder="1" applyAlignment="1">
      <alignment vertical="top"/>
    </xf>
    <xf numFmtId="166" fontId="103" fillId="0" borderId="51" xfId="1" applyNumberFormat="1" applyFont="1" applyFill="1" applyBorder="1" applyAlignment="1">
      <alignment vertical="top"/>
    </xf>
    <xf numFmtId="3" fontId="103" fillId="0" borderId="56" xfId="1" applyNumberFormat="1" applyFont="1" applyFill="1" applyBorder="1" applyAlignment="1"/>
    <xf numFmtId="3" fontId="103" fillId="0" borderId="67" xfId="1" applyNumberFormat="1" applyFont="1" applyFill="1" applyBorder="1" applyAlignment="1"/>
    <xf numFmtId="3" fontId="103" fillId="0" borderId="66" xfId="1" applyNumberFormat="1" applyFont="1" applyFill="1" applyBorder="1" applyAlignment="1"/>
    <xf numFmtId="3" fontId="103" fillId="0" borderId="65" xfId="1" applyNumberFormat="1" applyFont="1" applyFill="1" applyBorder="1" applyAlignment="1"/>
    <xf numFmtId="3" fontId="103" fillId="0" borderId="57" xfId="1" applyNumberFormat="1" applyFont="1" applyFill="1" applyBorder="1" applyAlignment="1"/>
    <xf numFmtId="3" fontId="103" fillId="0" borderId="54" xfId="1" applyNumberFormat="1" applyFont="1" applyFill="1" applyBorder="1" applyAlignment="1"/>
    <xf numFmtId="3" fontId="103" fillId="0" borderId="0" xfId="1" applyNumberFormat="1" applyFont="1" applyFill="1" applyBorder="1" applyAlignment="1"/>
    <xf numFmtId="3" fontId="103" fillId="0" borderId="62" xfId="1" applyNumberFormat="1" applyFont="1" applyFill="1" applyBorder="1" applyAlignment="1"/>
    <xf numFmtId="3" fontId="103" fillId="0" borderId="61" xfId="1" applyNumberFormat="1" applyFont="1" applyFill="1" applyBorder="1" applyAlignment="1"/>
    <xf numFmtId="3" fontId="103" fillId="0" borderId="58" xfId="1" applyNumberFormat="1" applyFont="1" applyFill="1" applyBorder="1" applyAlignment="1"/>
    <xf numFmtId="3" fontId="105" fillId="7" borderId="56" xfId="1" applyNumberFormat="1" applyFont="1" applyFill="1" applyBorder="1" applyAlignment="1"/>
    <xf numFmtId="3" fontId="105" fillId="7" borderId="67" xfId="1" applyNumberFormat="1" applyFont="1" applyFill="1" applyBorder="1" applyAlignment="1"/>
    <xf numFmtId="3" fontId="105" fillId="7" borderId="66" xfId="1" applyNumberFormat="1" applyFont="1" applyFill="1" applyBorder="1" applyAlignment="1"/>
    <xf numFmtId="3" fontId="105" fillId="7" borderId="65" xfId="1" applyNumberFormat="1" applyFont="1" applyFill="1" applyBorder="1" applyAlignment="1"/>
    <xf numFmtId="3" fontId="105" fillId="7" borderId="57" xfId="1" applyNumberFormat="1" applyFont="1" applyFill="1" applyBorder="1" applyAlignment="1"/>
    <xf numFmtId="166" fontId="105" fillId="7" borderId="44" xfId="1" applyNumberFormat="1" applyFont="1" applyFill="1" applyBorder="1" applyAlignment="1">
      <alignment vertical="top"/>
    </xf>
    <xf numFmtId="166" fontId="105" fillId="7" borderId="70" xfId="1" applyNumberFormat="1" applyFont="1" applyFill="1" applyBorder="1" applyAlignment="1">
      <alignment vertical="top"/>
    </xf>
    <xf numFmtId="166" fontId="105" fillId="7" borderId="71" xfId="1" applyNumberFormat="1" applyFont="1" applyFill="1" applyBorder="1" applyAlignment="1">
      <alignment vertical="top"/>
    </xf>
    <xf numFmtId="166" fontId="103" fillId="7" borderId="43" xfId="1" applyNumberFormat="1" applyFont="1" applyFill="1" applyBorder="1" applyAlignment="1">
      <alignment vertical="top"/>
    </xf>
    <xf numFmtId="3" fontId="103" fillId="0" borderId="66" xfId="1" applyNumberFormat="1" applyFont="1" applyFill="1" applyBorder="1" applyAlignment="1">
      <alignment vertical="center"/>
    </xf>
    <xf numFmtId="0" fontId="1" fillId="0" borderId="64" xfId="1" applyBorder="1" applyAlignment="1">
      <alignment vertical="center"/>
    </xf>
    <xf numFmtId="3" fontId="103" fillId="7" borderId="66" xfId="1" applyNumberFormat="1" applyFont="1" applyFill="1" applyBorder="1" applyAlignment="1">
      <alignment vertical="center"/>
    </xf>
    <xf numFmtId="3" fontId="103" fillId="7" borderId="66" xfId="1" applyNumberFormat="1" applyFont="1" applyFill="1" applyBorder="1" applyAlignment="1"/>
    <xf numFmtId="166" fontId="105" fillId="7" borderId="54" xfId="1" applyNumberFormat="1" applyFont="1" applyFill="1" applyBorder="1" applyAlignment="1">
      <alignment vertical="top"/>
    </xf>
    <xf numFmtId="166" fontId="105" fillId="7" borderId="61" xfId="1" applyNumberFormat="1" applyFont="1" applyFill="1" applyBorder="1" applyAlignment="1">
      <alignment vertical="top"/>
    </xf>
    <xf numFmtId="166" fontId="105" fillId="7" borderId="62" xfId="1" applyNumberFormat="1" applyFont="1" applyFill="1" applyBorder="1" applyAlignment="1">
      <alignment vertical="top"/>
    </xf>
    <xf numFmtId="0" fontId="1" fillId="7" borderId="62" xfId="1" applyFill="1" applyBorder="1" applyAlignment="1">
      <alignment vertical="center"/>
    </xf>
    <xf numFmtId="166" fontId="103" fillId="7" borderId="58" xfId="1" applyNumberFormat="1" applyFont="1" applyFill="1" applyBorder="1" applyAlignment="1">
      <alignment vertical="top"/>
    </xf>
    <xf numFmtId="3" fontId="105" fillId="2" borderId="53" xfId="1" applyNumberFormat="1" applyFont="1" applyFill="1" applyBorder="1" applyAlignment="1"/>
    <xf numFmtId="3" fontId="105" fillId="2" borderId="55" xfId="1" applyNumberFormat="1" applyFont="1" applyFill="1" applyBorder="1" applyAlignment="1"/>
    <xf numFmtId="3" fontId="105" fillId="2" borderId="69" xfId="1" applyNumberFormat="1" applyFont="1" applyFill="1" applyBorder="1" applyAlignment="1"/>
    <xf numFmtId="3" fontId="105" fillId="2" borderId="68" xfId="1" applyNumberFormat="1" applyFont="1" applyFill="1" applyBorder="1" applyAlignment="1"/>
    <xf numFmtId="3" fontId="103" fillId="2" borderId="69" xfId="1" applyNumberFormat="1" applyFont="1" applyFill="1" applyBorder="1" applyAlignment="1">
      <alignment vertical="center"/>
    </xf>
    <xf numFmtId="3" fontId="105" fillId="2" borderId="46" xfId="1" applyNumberFormat="1" applyFont="1" applyFill="1" applyBorder="1" applyAlignment="1"/>
    <xf numFmtId="3" fontId="103" fillId="2" borderId="69" xfId="1" applyNumberFormat="1" applyFont="1" applyFill="1" applyBorder="1" applyAlignment="1"/>
    <xf numFmtId="166" fontId="105" fillId="2" borderId="44" xfId="1" applyNumberFormat="1" applyFont="1" applyFill="1" applyBorder="1" applyAlignment="1">
      <alignment vertical="top"/>
    </xf>
    <xf numFmtId="166" fontId="105" fillId="2" borderId="70" xfId="1" applyNumberFormat="1" applyFont="1" applyFill="1" applyBorder="1" applyAlignment="1">
      <alignment vertical="top"/>
    </xf>
    <xf numFmtId="166" fontId="105" fillId="2" borderId="71" xfId="1" applyNumberFormat="1" applyFont="1" applyFill="1" applyBorder="1" applyAlignment="1">
      <alignment vertical="top"/>
    </xf>
    <xf numFmtId="0" fontId="1" fillId="2" borderId="71" xfId="1" applyFill="1" applyBorder="1" applyAlignment="1">
      <alignment vertical="center"/>
    </xf>
    <xf numFmtId="166" fontId="103" fillId="2" borderId="43" xfId="1" applyNumberFormat="1" applyFont="1" applyFill="1" applyBorder="1" applyAlignment="1">
      <alignment vertical="top"/>
    </xf>
    <xf numFmtId="0" fontId="1" fillId="0" borderId="0" xfId="1" applyAlignment="1">
      <alignment horizontal="left" indent="1"/>
    </xf>
    <xf numFmtId="0" fontId="20" fillId="0" borderId="0" xfId="1" applyFont="1" applyAlignment="1">
      <alignment horizontal="left" indent="1"/>
    </xf>
    <xf numFmtId="0" fontId="106" fillId="0" borderId="0" xfId="1" applyFont="1" applyAlignment="1"/>
    <xf numFmtId="0" fontId="1" fillId="0" borderId="0" xfId="1" applyFont="1" applyBorder="1"/>
    <xf numFmtId="3" fontId="103" fillId="0" borderId="46" xfId="1" applyNumberFormat="1" applyFont="1" applyFill="1" applyBorder="1" applyAlignment="1">
      <alignment vertical="center"/>
    </xf>
    <xf numFmtId="166" fontId="103" fillId="0" borderId="51" xfId="1" applyNumberFormat="1" applyFont="1" applyFill="1" applyBorder="1" applyAlignment="1">
      <alignment vertical="center"/>
    </xf>
    <xf numFmtId="3" fontId="103" fillId="0" borderId="57" xfId="1" applyNumberFormat="1" applyFont="1" applyFill="1" applyBorder="1" applyAlignment="1">
      <alignment vertical="center"/>
    </xf>
    <xf numFmtId="166" fontId="105" fillId="0" borderId="54" xfId="1" applyNumberFormat="1" applyFont="1" applyFill="1" applyBorder="1" applyAlignment="1">
      <alignment vertical="top"/>
    </xf>
    <xf numFmtId="166" fontId="105" fillId="0" borderId="61" xfId="1" applyNumberFormat="1" applyFont="1" applyFill="1" applyBorder="1" applyAlignment="1">
      <alignment vertical="top"/>
    </xf>
    <xf numFmtId="166" fontId="105" fillId="0" borderId="62" xfId="1" applyNumberFormat="1" applyFont="1" applyFill="1" applyBorder="1" applyAlignment="1">
      <alignment vertical="top"/>
    </xf>
    <xf numFmtId="166" fontId="103" fillId="0" borderId="58" xfId="1" applyNumberFormat="1" applyFont="1" applyFill="1" applyBorder="1" applyAlignment="1">
      <alignment vertical="top"/>
    </xf>
    <xf numFmtId="166" fontId="103" fillId="0" borderId="58" xfId="1" applyNumberFormat="1" applyFont="1" applyFill="1" applyBorder="1" applyAlignment="1">
      <alignment vertical="center"/>
    </xf>
    <xf numFmtId="3" fontId="103" fillId="0" borderId="58" xfId="1" applyNumberFormat="1" applyFont="1" applyFill="1" applyBorder="1" applyAlignment="1">
      <alignment vertical="center"/>
    </xf>
    <xf numFmtId="3" fontId="105" fillId="7" borderId="57" xfId="1" applyNumberFormat="1" applyFont="1" applyFill="1" applyBorder="1" applyAlignment="1">
      <alignment vertical="center"/>
    </xf>
    <xf numFmtId="166" fontId="103" fillId="7" borderId="43" xfId="1" applyNumberFormat="1" applyFont="1" applyFill="1" applyBorder="1" applyAlignment="1">
      <alignment vertical="center"/>
    </xf>
    <xf numFmtId="0" fontId="107" fillId="2" borderId="41" xfId="1" applyFont="1" applyFill="1" applyBorder="1" applyAlignment="1">
      <alignment horizontal="left" vertical="center" indent="1"/>
    </xf>
    <xf numFmtId="3" fontId="105" fillId="2" borderId="41" xfId="1" applyNumberFormat="1" applyFont="1" applyFill="1" applyBorder="1" applyAlignment="1">
      <alignment vertical="center"/>
    </xf>
    <xf numFmtId="3" fontId="105" fillId="2" borderId="91" xfId="1" applyNumberFormat="1" applyFont="1" applyFill="1" applyBorder="1" applyAlignment="1">
      <alignment vertical="center"/>
    </xf>
    <xf numFmtId="3" fontId="105" fillId="2" borderId="72" xfId="1" applyNumberFormat="1" applyFont="1" applyFill="1" applyBorder="1" applyAlignment="1">
      <alignment vertical="center"/>
    </xf>
    <xf numFmtId="3" fontId="105" fillId="2" borderId="42" xfId="1" applyNumberFormat="1" applyFont="1" applyFill="1" applyBorder="1" applyAlignment="1">
      <alignment vertical="center"/>
    </xf>
    <xf numFmtId="0" fontId="82" fillId="0" borderId="0" xfId="10" applyFont="1" applyAlignment="1">
      <alignment horizontal="centerContinuous" vertical="center"/>
    </xf>
    <xf numFmtId="0" fontId="53" fillId="0" borderId="32" xfId="10" applyBorder="1"/>
    <xf numFmtId="0" fontId="108" fillId="30" borderId="32" xfId="10" applyFont="1" applyFill="1" applyBorder="1" applyAlignment="1">
      <alignment horizontal="center" vertical="center" textRotation="90"/>
    </xf>
    <xf numFmtId="0" fontId="108" fillId="0" borderId="32" xfId="10" applyFont="1" applyFill="1" applyBorder="1" applyAlignment="1">
      <alignment horizontal="center" vertical="center" textRotation="90"/>
    </xf>
    <xf numFmtId="0" fontId="108" fillId="0" borderId="32" xfId="10" applyFont="1" applyBorder="1" applyAlignment="1">
      <alignment horizontal="center" vertical="center" textRotation="90"/>
    </xf>
    <xf numFmtId="0" fontId="108" fillId="30" borderId="32" xfId="10" applyFont="1" applyFill="1" applyBorder="1" applyAlignment="1">
      <alignment horizontal="center" vertical="center" textRotation="90" wrapText="1"/>
    </xf>
    <xf numFmtId="0" fontId="109" fillId="0" borderId="0" xfId="10" applyFont="1" applyAlignment="1">
      <alignment horizontal="left"/>
    </xf>
    <xf numFmtId="49" fontId="110" fillId="0" borderId="55" xfId="10" applyNumberFormat="1" applyFont="1" applyFill="1" applyBorder="1" applyAlignment="1">
      <alignment horizontal="left" vertical="center" indent="1"/>
    </xf>
    <xf numFmtId="3" fontId="110" fillId="8" borderId="55" xfId="10" applyNumberFormat="1" applyFont="1" applyFill="1" applyBorder="1" applyAlignment="1">
      <alignment horizontal="right" vertical="center" indent="1"/>
    </xf>
    <xf numFmtId="3" fontId="110" fillId="0" borderId="55" xfId="10" applyNumberFormat="1" applyFont="1" applyFill="1" applyBorder="1" applyAlignment="1">
      <alignment horizontal="right" vertical="center" indent="1"/>
    </xf>
    <xf numFmtId="4" fontId="110" fillId="8" borderId="55" xfId="10" applyNumberFormat="1" applyFont="1" applyFill="1" applyBorder="1" applyAlignment="1">
      <alignment horizontal="center" vertical="center"/>
    </xf>
    <xf numFmtId="0" fontId="109" fillId="0" borderId="0" xfId="10" applyFont="1"/>
    <xf numFmtId="49" fontId="110" fillId="31" borderId="0" xfId="10" applyNumberFormat="1" applyFont="1" applyFill="1" applyAlignment="1">
      <alignment horizontal="left" vertical="center" indent="1"/>
    </xf>
    <xf numFmtId="3" fontId="110" fillId="31" borderId="0" xfId="10" applyNumberFormat="1" applyFont="1" applyFill="1" applyAlignment="1">
      <alignment horizontal="right" vertical="center" indent="1"/>
    </xf>
    <xf numFmtId="4" fontId="110" fillId="31" borderId="0" xfId="10" applyNumberFormat="1" applyFont="1" applyFill="1" applyAlignment="1">
      <alignment horizontal="center" vertical="center"/>
    </xf>
    <xf numFmtId="0" fontId="112" fillId="0" borderId="0" xfId="10" applyFont="1" applyAlignment="1">
      <alignment horizontal="left"/>
    </xf>
    <xf numFmtId="0" fontId="112" fillId="0" borderId="0" xfId="10" applyFont="1" applyAlignment="1">
      <alignment horizontal="left" indent="1"/>
    </xf>
    <xf numFmtId="3" fontId="112" fillId="4" borderId="0" xfId="10" applyNumberFormat="1" applyFont="1" applyFill="1" applyAlignment="1">
      <alignment horizontal="right" indent="1"/>
    </xf>
    <xf numFmtId="3" fontId="112" fillId="0" borderId="0" xfId="10" applyNumberFormat="1" applyFont="1" applyFill="1" applyAlignment="1">
      <alignment horizontal="right" indent="1"/>
    </xf>
    <xf numFmtId="4" fontId="112" fillId="4" borderId="0" xfId="10" applyNumberFormat="1" applyFont="1" applyFill="1" applyAlignment="1">
      <alignment horizontal="center"/>
    </xf>
    <xf numFmtId="4" fontId="112" fillId="0" borderId="0" xfId="10" applyNumberFormat="1" applyFont="1" applyFill="1" applyAlignment="1">
      <alignment horizontal="center"/>
    </xf>
    <xf numFmtId="0" fontId="113" fillId="0" borderId="0" xfId="10" applyFont="1"/>
    <xf numFmtId="0" fontId="114" fillId="0" borderId="0" xfId="10" applyFont="1" applyAlignment="1">
      <alignment horizontal="left"/>
    </xf>
    <xf numFmtId="0" fontId="114" fillId="0" borderId="0" xfId="10" applyFont="1" applyAlignment="1">
      <alignment horizontal="left" indent="1"/>
    </xf>
    <xf numFmtId="3" fontId="114" fillId="4" borderId="0" xfId="10" applyNumberFormat="1" applyFont="1" applyFill="1" applyAlignment="1">
      <alignment horizontal="right" indent="1"/>
    </xf>
    <xf numFmtId="3" fontId="114" fillId="0" borderId="0" xfId="10" applyNumberFormat="1" applyFont="1" applyFill="1" applyAlignment="1">
      <alignment horizontal="right" indent="1"/>
    </xf>
    <xf numFmtId="4" fontId="114" fillId="4" borderId="0" xfId="10" applyNumberFormat="1" applyFont="1" applyFill="1" applyAlignment="1">
      <alignment horizontal="center"/>
    </xf>
    <xf numFmtId="4" fontId="114" fillId="0" borderId="0" xfId="10" applyNumberFormat="1" applyFont="1" applyFill="1" applyAlignment="1">
      <alignment horizontal="center"/>
    </xf>
    <xf numFmtId="0" fontId="115" fillId="0" borderId="0" xfId="10" applyFont="1" applyAlignment="1">
      <alignment horizontal="left"/>
    </xf>
    <xf numFmtId="0" fontId="115" fillId="0" borderId="0" xfId="10" applyFont="1" applyAlignment="1">
      <alignment horizontal="left" indent="1"/>
    </xf>
    <xf numFmtId="3" fontId="115" fillId="4" borderId="0" xfId="10" applyNumberFormat="1" applyFont="1" applyFill="1" applyAlignment="1">
      <alignment horizontal="right" indent="1"/>
    </xf>
    <xf numFmtId="3" fontId="115" fillId="0" borderId="0" xfId="10" applyNumberFormat="1" applyFont="1" applyFill="1" applyAlignment="1">
      <alignment horizontal="right" indent="1"/>
    </xf>
    <xf numFmtId="4" fontId="115" fillId="4" borderId="0" xfId="10" applyNumberFormat="1" applyFont="1" applyFill="1" applyAlignment="1">
      <alignment horizontal="center"/>
    </xf>
    <xf numFmtId="4" fontId="115" fillId="0" borderId="0" xfId="10" applyNumberFormat="1" applyFont="1" applyFill="1" applyAlignment="1">
      <alignment horizontal="center"/>
    </xf>
    <xf numFmtId="0" fontId="115" fillId="0" borderId="0" xfId="10" applyFont="1"/>
    <xf numFmtId="0" fontId="116" fillId="0" borderId="0" xfId="10" applyFont="1" applyFill="1" applyAlignment="1">
      <alignment horizontal="left"/>
    </xf>
    <xf numFmtId="0" fontId="116" fillId="0" borderId="0" xfId="10" applyFont="1" applyFill="1" applyAlignment="1">
      <alignment horizontal="left" indent="2"/>
    </xf>
    <xf numFmtId="3" fontId="116" fillId="4" borderId="0" xfId="10" applyNumberFormat="1" applyFont="1" applyFill="1" applyAlignment="1">
      <alignment horizontal="right" indent="1"/>
    </xf>
    <xf numFmtId="3" fontId="116" fillId="0" borderId="0" xfId="10" applyNumberFormat="1" applyFont="1" applyFill="1" applyAlignment="1">
      <alignment horizontal="right" indent="1"/>
    </xf>
    <xf numFmtId="4" fontId="116" fillId="4" borderId="0" xfId="10" applyNumberFormat="1" applyFont="1" applyFill="1" applyAlignment="1">
      <alignment horizontal="center"/>
    </xf>
    <xf numFmtId="4" fontId="116" fillId="0" borderId="0" xfId="10" applyNumberFormat="1" applyFont="1" applyFill="1" applyAlignment="1">
      <alignment horizontal="center"/>
    </xf>
    <xf numFmtId="0" fontId="116" fillId="0" borderId="0" xfId="10" applyFont="1" applyFill="1"/>
    <xf numFmtId="0" fontId="117" fillId="0" borderId="0" xfId="10" applyFont="1" applyAlignment="1">
      <alignment horizontal="left"/>
    </xf>
    <xf numFmtId="0" fontId="117" fillId="0" borderId="0" xfId="10" applyFont="1" applyAlignment="1">
      <alignment horizontal="left" indent="1"/>
    </xf>
    <xf numFmtId="3" fontId="117" fillId="4" borderId="0" xfId="10" applyNumberFormat="1" applyFont="1" applyFill="1" applyAlignment="1">
      <alignment horizontal="right" indent="1"/>
    </xf>
    <xf numFmtId="3" fontId="117" fillId="0" borderId="0" xfId="10" applyNumberFormat="1" applyFont="1" applyFill="1" applyAlignment="1">
      <alignment horizontal="right" indent="1"/>
    </xf>
    <xf numFmtId="4" fontId="117" fillId="4" borderId="0" xfId="10" applyNumberFormat="1" applyFont="1" applyFill="1" applyAlignment="1">
      <alignment horizontal="center"/>
    </xf>
    <xf numFmtId="4" fontId="117" fillId="0" borderId="0" xfId="10" applyNumberFormat="1" applyFont="1" applyFill="1" applyAlignment="1">
      <alignment horizontal="center"/>
    </xf>
    <xf numFmtId="0" fontId="117" fillId="0" borderId="0" xfId="10" applyFont="1"/>
    <xf numFmtId="0" fontId="2" fillId="0" borderId="0" xfId="10" applyFont="1"/>
    <xf numFmtId="0" fontId="8" fillId="0" borderId="0" xfId="18" applyFont="1"/>
    <xf numFmtId="0" fontId="98" fillId="0" borderId="0" xfId="18" applyFont="1"/>
    <xf numFmtId="0" fontId="118" fillId="6" borderId="0" xfId="18" applyFont="1" applyFill="1"/>
    <xf numFmtId="3" fontId="51" fillId="6" borderId="0" xfId="18" applyNumberFormat="1" applyFont="1" applyFill="1"/>
    <xf numFmtId="0" fontId="51" fillId="0" borderId="0" xfId="18" applyFont="1"/>
    <xf numFmtId="0" fontId="51" fillId="6" borderId="0" xfId="18" applyFont="1" applyFill="1"/>
    <xf numFmtId="165" fontId="51" fillId="6" borderId="0" xfId="18" applyNumberFormat="1" applyFont="1" applyFill="1"/>
    <xf numFmtId="3" fontId="51" fillId="0" borderId="0" xfId="18" applyNumberFormat="1" applyFont="1"/>
    <xf numFmtId="0" fontId="8" fillId="6" borderId="0" xfId="18" applyFont="1" applyFill="1"/>
    <xf numFmtId="3" fontId="8" fillId="6" borderId="0" xfId="18" applyNumberFormat="1" applyFont="1" applyFill="1"/>
    <xf numFmtId="0" fontId="98" fillId="6" borderId="0" xfId="18" applyFont="1" applyFill="1"/>
    <xf numFmtId="0" fontId="119" fillId="0" borderId="0" xfId="19" applyFont="1" applyFill="1" applyAlignment="1">
      <alignment horizontal="left" indent="1"/>
    </xf>
    <xf numFmtId="0" fontId="119" fillId="0" borderId="0" xfId="19" applyFont="1" applyFill="1"/>
    <xf numFmtId="0" fontId="120" fillId="0" borderId="0" xfId="19" applyFont="1" applyFill="1"/>
    <xf numFmtId="0" fontId="121" fillId="0" borderId="0" xfId="19" applyFont="1" applyFill="1" applyBorder="1" applyAlignment="1">
      <alignment horizontal="left" indent="1"/>
    </xf>
    <xf numFmtId="0" fontId="119" fillId="0" borderId="0" xfId="19" applyFont="1" applyFill="1" applyBorder="1" applyAlignment="1">
      <alignment horizontal="left" indent="1"/>
    </xf>
    <xf numFmtId="0" fontId="82" fillId="0" borderId="0" xfId="19" applyFont="1" applyFill="1" applyBorder="1" applyAlignment="1">
      <alignment horizontal="left" vertical="center" indent="1"/>
    </xf>
    <xf numFmtId="0" fontId="82" fillId="0" borderId="0" xfId="1" applyFont="1" applyFill="1" applyBorder="1" applyAlignment="1">
      <alignment vertical="center"/>
    </xf>
    <xf numFmtId="0" fontId="120" fillId="0" borderId="0" xfId="19" applyFont="1" applyFill="1" applyAlignment="1">
      <alignment vertical="center"/>
    </xf>
    <xf numFmtId="0" fontId="81" fillId="0" borderId="0" xfId="19" applyFont="1" applyFill="1" applyBorder="1" applyAlignment="1">
      <alignment horizontal="left" indent="1"/>
    </xf>
    <xf numFmtId="0" fontId="81" fillId="0" borderId="0" xfId="19" applyFont="1" applyFill="1" applyBorder="1" applyAlignment="1">
      <alignment horizontal="left" indent="3"/>
    </xf>
    <xf numFmtId="0" fontId="19" fillId="0" borderId="0" xfId="19" applyFont="1" applyFill="1"/>
    <xf numFmtId="0" fontId="81" fillId="0" borderId="0" xfId="19" applyFont="1" applyFill="1"/>
    <xf numFmtId="0" fontId="120" fillId="0" borderId="0" xfId="19" applyFont="1" applyFill="1" applyBorder="1" applyAlignment="1">
      <alignment horizontal="left" indent="1"/>
    </xf>
    <xf numFmtId="0" fontId="122" fillId="0" borderId="0" xfId="19" applyFont="1" applyFill="1" applyBorder="1" applyAlignment="1">
      <alignment horizontal="left" indent="1"/>
    </xf>
    <xf numFmtId="0" fontId="122" fillId="0" borderId="0" xfId="19" applyFont="1" applyFill="1" applyBorder="1" applyAlignment="1">
      <alignment horizontal="left" indent="3"/>
    </xf>
    <xf numFmtId="0" fontId="123" fillId="0" borderId="0" xfId="19" applyFont="1" applyFill="1" applyBorder="1" applyAlignment="1">
      <alignment horizontal="left" indent="1"/>
    </xf>
    <xf numFmtId="0" fontId="123" fillId="0" borderId="0" xfId="19" applyFont="1" applyFill="1" applyBorder="1" applyAlignment="1">
      <alignment horizontal="left" indent="4"/>
    </xf>
    <xf numFmtId="0" fontId="123" fillId="0" borderId="0" xfId="19" applyFont="1" applyFill="1"/>
    <xf numFmtId="0" fontId="124" fillId="0" borderId="0" xfId="19" applyFont="1" applyFill="1" applyBorder="1" applyAlignment="1">
      <alignment horizontal="left" indent="3"/>
    </xf>
    <xf numFmtId="0" fontId="82" fillId="0" borderId="0" xfId="19" applyFont="1" applyFill="1" applyBorder="1" applyAlignment="1">
      <alignment horizontal="left" indent="1"/>
    </xf>
    <xf numFmtId="0" fontId="82" fillId="0" borderId="0" xfId="1" applyFont="1" applyFill="1" applyBorder="1"/>
    <xf numFmtId="0" fontId="124" fillId="0" borderId="0" xfId="19" applyFont="1" applyFill="1" applyBorder="1" applyAlignment="1">
      <alignment horizontal="left" indent="1"/>
    </xf>
    <xf numFmtId="0" fontId="125" fillId="0" borderId="0" xfId="0" applyFont="1" applyFill="1" applyAlignment="1">
      <alignment horizontal="left"/>
    </xf>
    <xf numFmtId="0" fontId="124" fillId="0" borderId="0" xfId="19" applyFont="1" applyFill="1"/>
    <xf numFmtId="0" fontId="126" fillId="0" borderId="0" xfId="19" applyFont="1" applyFill="1" applyBorder="1" applyAlignment="1">
      <alignment horizontal="left" vertical="center" indent="1"/>
    </xf>
    <xf numFmtId="0" fontId="127" fillId="0" borderId="0" xfId="19" applyFont="1" applyFill="1" applyBorder="1" applyAlignment="1">
      <alignment horizontal="left" vertical="center" indent="1"/>
    </xf>
    <xf numFmtId="0" fontId="127" fillId="0" borderId="0" xfId="1" applyFont="1" applyFill="1" applyBorder="1" applyAlignment="1">
      <alignment vertical="center"/>
    </xf>
    <xf numFmtId="0" fontId="128" fillId="0" borderId="0" xfId="19" applyFont="1" applyFill="1" applyAlignment="1">
      <alignment vertical="center"/>
    </xf>
    <xf numFmtId="0" fontId="20" fillId="0" borderId="0" xfId="19" applyFont="1" applyFill="1" applyAlignment="1">
      <alignment horizontal="left" vertical="top" wrapText="1" indent="1"/>
    </xf>
    <xf numFmtId="0" fontId="20" fillId="0" borderId="0" xfId="19" applyFont="1" applyFill="1" applyAlignment="1">
      <alignment horizontal="left" vertical="top" wrapText="1"/>
    </xf>
    <xf numFmtId="1" fontId="3" fillId="2" borderId="1" xfId="4" applyNumberFormat="1" applyFont="1" applyFill="1" applyBorder="1" applyAlignment="1">
      <alignment horizontal="left" vertical="center" indent="1"/>
    </xf>
    <xf numFmtId="0" fontId="20" fillId="0" borderId="0" xfId="1" applyFont="1" applyAlignment="1">
      <alignment horizontal="left" vertical="center" indent="1"/>
    </xf>
    <xf numFmtId="3" fontId="6" fillId="0" borderId="54" xfId="1" applyNumberFormat="1" applyFont="1" applyBorder="1" applyAlignment="1">
      <alignment horizontal="right" indent="1"/>
    </xf>
    <xf numFmtId="0" fontId="2" fillId="0" borderId="54" xfId="1" applyFont="1" applyFill="1" applyBorder="1"/>
    <xf numFmtId="0" fontId="20" fillId="0" borderId="0" xfId="1" applyFont="1" applyFill="1" applyBorder="1" applyAlignment="1">
      <alignment horizontal="left" vertical="top" indent="1"/>
    </xf>
    <xf numFmtId="0" fontId="119" fillId="0" borderId="0" xfId="20" applyFont="1" applyAlignment="1">
      <alignment vertical="top"/>
    </xf>
    <xf numFmtId="0" fontId="129" fillId="7" borderId="0" xfId="20" applyFont="1" applyFill="1" applyAlignment="1">
      <alignment vertical="top"/>
    </xf>
    <xf numFmtId="0" fontId="130" fillId="7" borderId="0" xfId="20" applyFont="1" applyFill="1" applyAlignment="1">
      <alignment vertical="top"/>
    </xf>
    <xf numFmtId="0" fontId="119" fillId="7" borderId="0" xfId="20" applyFont="1" applyFill="1" applyAlignment="1">
      <alignment vertical="top"/>
    </xf>
    <xf numFmtId="0" fontId="131" fillId="7" borderId="0" xfId="20" applyFont="1" applyFill="1" applyAlignment="1">
      <alignment vertical="top"/>
    </xf>
    <xf numFmtId="0" fontId="120" fillId="7" borderId="0" xfId="20" applyFont="1" applyFill="1" applyAlignment="1">
      <alignment horizontal="justify" vertical="top" wrapText="1"/>
    </xf>
    <xf numFmtId="0" fontId="120" fillId="7" borderId="0" xfId="20" applyFont="1" applyFill="1" applyAlignment="1">
      <alignment horizontal="justify" vertical="top"/>
    </xf>
    <xf numFmtId="0" fontId="120" fillId="7" borderId="0" xfId="20" applyFont="1" applyFill="1" applyAlignment="1">
      <alignment horizontal="justify" vertical="center" wrapText="1"/>
    </xf>
    <xf numFmtId="0" fontId="120" fillId="7" borderId="0" xfId="20" applyFont="1" applyFill="1" applyAlignment="1">
      <alignment horizontal="justify"/>
    </xf>
    <xf numFmtId="0" fontId="120" fillId="7" borderId="0" xfId="20" applyFont="1" applyFill="1" applyAlignment="1">
      <alignment horizontal="justify" vertical="center"/>
    </xf>
    <xf numFmtId="0" fontId="120" fillId="7" borderId="0" xfId="20" applyFont="1" applyFill="1" applyAlignment="1">
      <alignment vertical="top"/>
    </xf>
    <xf numFmtId="0" fontId="132" fillId="7" borderId="0" xfId="20" applyFont="1" applyFill="1" applyAlignment="1">
      <alignment vertical="top"/>
    </xf>
    <xf numFmtId="0" fontId="130" fillId="7" borderId="0" xfId="20" applyFont="1" applyFill="1" applyAlignment="1">
      <alignment horizontal="left" vertical="top"/>
    </xf>
    <xf numFmtId="0" fontId="130" fillId="7" borderId="0" xfId="20" applyFont="1" applyFill="1" applyAlignment="1">
      <alignment horizontal="left" vertical="top" wrapText="1"/>
    </xf>
    <xf numFmtId="0" fontId="133" fillId="7" borderId="0" xfId="20" applyFont="1" applyFill="1" applyAlignment="1">
      <alignment horizontal="justify" vertical="top"/>
    </xf>
    <xf numFmtId="0" fontId="134" fillId="7" borderId="0" xfId="20" applyFont="1" applyFill="1" applyAlignment="1">
      <alignment horizontal="justify" vertical="top"/>
    </xf>
    <xf numFmtId="0" fontId="1" fillId="0" borderId="0" xfId="20"/>
    <xf numFmtId="0" fontId="119" fillId="6" borderId="0" xfId="20" applyFont="1" applyFill="1"/>
    <xf numFmtId="0" fontId="131" fillId="6" borderId="0" xfId="20" applyFont="1" applyFill="1" applyAlignment="1">
      <alignment horizontal="center"/>
    </xf>
    <xf numFmtId="0" fontId="119" fillId="6" borderId="0" xfId="20" applyFont="1" applyFill="1" applyAlignment="1">
      <alignment horizontal="left" indent="2"/>
    </xf>
    <xf numFmtId="0" fontId="134" fillId="7" borderId="0" xfId="20" applyFont="1" applyFill="1"/>
    <xf numFmtId="0" fontId="135" fillId="7" borderId="0" xfId="20" applyFont="1" applyFill="1" applyAlignment="1">
      <alignment horizontal="center"/>
    </xf>
    <xf numFmtId="0" fontId="136" fillId="7" borderId="0" xfId="20" applyFont="1" applyFill="1" applyBorder="1" applyAlignment="1">
      <alignment horizontal="left" vertical="center" indent="2"/>
    </xf>
    <xf numFmtId="0" fontId="137" fillId="7" borderId="0" xfId="20" applyFont="1" applyFill="1"/>
    <xf numFmtId="0" fontId="138" fillId="7" borderId="0" xfId="20" applyFont="1" applyFill="1" applyAlignment="1">
      <alignment horizontal="center"/>
    </xf>
    <xf numFmtId="0" fontId="137" fillId="7" borderId="0" xfId="20" applyFont="1" applyFill="1" applyAlignment="1">
      <alignment horizontal="left" indent="2"/>
    </xf>
    <xf numFmtId="0" fontId="139" fillId="7" borderId="0" xfId="20" applyFont="1" applyFill="1"/>
    <xf numFmtId="0" fontId="17" fillId="9" borderId="92" xfId="21" applyFont="1" applyFill="1" applyBorder="1" applyAlignment="1" applyProtection="1">
      <alignment horizontal="center" vertical="center"/>
    </xf>
    <xf numFmtId="0" fontId="141" fillId="7" borderId="0" xfId="20" applyFont="1" applyFill="1" applyAlignment="1">
      <alignment horizontal="left" vertical="center" indent="2"/>
    </xf>
    <xf numFmtId="0" fontId="142" fillId="7" borderId="0" xfId="20" applyFont="1" applyFill="1" applyBorder="1" applyAlignment="1">
      <alignment horizontal="center" vertical="center"/>
    </xf>
    <xf numFmtId="0" fontId="143" fillId="7" borderId="0" xfId="20" applyFont="1" applyFill="1" applyAlignment="1">
      <alignment horizontal="left" vertical="center" indent="2"/>
    </xf>
    <xf numFmtId="0" fontId="144" fillId="32" borderId="93" xfId="21" applyFont="1" applyFill="1" applyBorder="1" applyAlignment="1" applyProtection="1">
      <alignment horizontal="center" vertical="center"/>
    </xf>
    <xf numFmtId="0" fontId="145" fillId="7" borderId="0" xfId="20" applyFont="1" applyFill="1" applyAlignment="1">
      <alignment horizontal="left" vertical="center" indent="2"/>
    </xf>
    <xf numFmtId="0" fontId="146" fillId="14" borderId="94" xfId="21" applyFont="1" applyFill="1" applyBorder="1" applyAlignment="1" applyProtection="1">
      <alignment horizontal="center" vertical="center"/>
    </xf>
    <xf numFmtId="0" fontId="147" fillId="7" borderId="0" xfId="20" applyFont="1" applyFill="1" applyAlignment="1">
      <alignment horizontal="left" vertical="center" indent="2"/>
    </xf>
    <xf numFmtId="0" fontId="148" fillId="7" borderId="0" xfId="20" applyFont="1" applyFill="1"/>
    <xf numFmtId="0" fontId="149" fillId="7" borderId="0" xfId="20" applyFont="1" applyFill="1" applyBorder="1" applyAlignment="1">
      <alignment horizontal="center" vertical="center"/>
    </xf>
    <xf numFmtId="0" fontId="148" fillId="7" borderId="0" xfId="20" applyFont="1" applyFill="1" applyAlignment="1">
      <alignment horizontal="left" vertical="center" indent="2"/>
    </xf>
    <xf numFmtId="0" fontId="119" fillId="4" borderId="0" xfId="20" applyFont="1" applyFill="1"/>
    <xf numFmtId="0" fontId="150" fillId="7" borderId="0" xfId="20" applyFont="1" applyFill="1" applyAlignment="1">
      <alignment horizontal="left" vertical="center" indent="2"/>
    </xf>
    <xf numFmtId="0" fontId="119" fillId="6" borderId="0" xfId="20" applyFont="1" applyFill="1" applyBorder="1"/>
    <xf numFmtId="0" fontId="119" fillId="0" borderId="0" xfId="20" applyFont="1"/>
    <xf numFmtId="0" fontId="119" fillId="7" borderId="0" xfId="20" applyFont="1" applyFill="1"/>
    <xf numFmtId="0" fontId="131" fillId="7" borderId="0" xfId="20" applyFont="1" applyFill="1" applyAlignment="1">
      <alignment horizontal="center"/>
    </xf>
    <xf numFmtId="0" fontId="119" fillId="7" borderId="0" xfId="20" applyFont="1" applyFill="1" applyAlignment="1">
      <alignment horizontal="left" indent="2"/>
    </xf>
    <xf numFmtId="0" fontId="131" fillId="0" borderId="0" xfId="20" applyFont="1" applyAlignment="1">
      <alignment horizontal="center"/>
    </xf>
    <xf numFmtId="0" fontId="119" fillId="0" borderId="0" xfId="20" applyFont="1" applyAlignment="1">
      <alignment horizontal="left" indent="2"/>
    </xf>
    <xf numFmtId="0" fontId="120" fillId="7" borderId="0" xfId="20" applyFont="1" applyFill="1" applyAlignment="1">
      <alignment horizontal="justify" wrapText="1"/>
    </xf>
    <xf numFmtId="0" fontId="17" fillId="0" borderId="0" xfId="19" applyFont="1" applyFill="1" applyBorder="1" applyAlignment="1">
      <alignment horizontal="center" vertical="top"/>
    </xf>
    <xf numFmtId="0" fontId="21" fillId="0" borderId="0" xfId="1" applyFont="1" applyBorder="1" applyAlignment="1">
      <alignment horizontal="center" vertical="center"/>
    </xf>
    <xf numFmtId="0" fontId="76" fillId="2" borderId="1" xfId="1" applyFont="1" applyFill="1" applyBorder="1" applyAlignment="1">
      <alignment horizontal="left" vertical="center" indent="1"/>
    </xf>
    <xf numFmtId="0" fontId="76" fillId="2" borderId="6" xfId="1" applyFont="1" applyFill="1" applyBorder="1" applyAlignment="1">
      <alignment horizontal="left" vertical="center" indent="1"/>
    </xf>
    <xf numFmtId="0" fontId="76" fillId="2" borderId="4" xfId="1" applyFont="1" applyFill="1" applyBorder="1" applyAlignment="1">
      <alignment horizontal="left" vertical="center" indent="1"/>
    </xf>
    <xf numFmtId="0" fontId="76" fillId="2" borderId="39" xfId="1" applyFont="1" applyFill="1" applyBorder="1" applyAlignment="1">
      <alignment horizontal="center" vertical="center"/>
    </xf>
    <xf numFmtId="0" fontId="76" fillId="2" borderId="47" xfId="1" applyFont="1" applyFill="1" applyBorder="1" applyAlignment="1">
      <alignment horizontal="center" vertical="center"/>
    </xf>
    <xf numFmtId="0" fontId="76" fillId="2" borderId="37" xfId="1" applyFont="1" applyFill="1" applyBorder="1" applyAlignment="1">
      <alignment horizontal="center" vertical="center"/>
    </xf>
    <xf numFmtId="0" fontId="76" fillId="2" borderId="40" xfId="1" applyFont="1" applyFill="1" applyBorder="1" applyAlignment="1">
      <alignment horizontal="center"/>
    </xf>
    <xf numFmtId="0" fontId="76" fillId="2" borderId="48" xfId="1" applyFont="1" applyFill="1" applyBorder="1" applyAlignment="1">
      <alignment horizontal="center"/>
    </xf>
    <xf numFmtId="0" fontId="76" fillId="2" borderId="66" xfId="1" applyFont="1" applyFill="1" applyBorder="1" applyAlignment="1">
      <alignment horizontal="center" vertical="center"/>
    </xf>
    <xf numFmtId="0" fontId="76" fillId="2" borderId="57" xfId="1" applyFont="1" applyFill="1" applyBorder="1" applyAlignment="1">
      <alignment horizontal="center" vertical="center"/>
    </xf>
    <xf numFmtId="0" fontId="76" fillId="2" borderId="71" xfId="1" applyFont="1" applyFill="1" applyBorder="1" applyAlignment="1">
      <alignment horizontal="center" vertical="center"/>
    </xf>
    <xf numFmtId="0" fontId="76" fillId="2" borderId="43" xfId="1" applyFont="1" applyFill="1" applyBorder="1" applyAlignment="1">
      <alignment horizontal="center" vertical="center"/>
    </xf>
    <xf numFmtId="0" fontId="76" fillId="0" borderId="9" xfId="1" quotePrefix="1" applyFont="1" applyFill="1" applyBorder="1" applyAlignment="1">
      <alignment horizontal="left" vertical="center" indent="1"/>
    </xf>
    <xf numFmtId="0" fontId="76" fillId="0" borderId="7" xfId="1" quotePrefix="1" applyFont="1" applyFill="1" applyBorder="1" applyAlignment="1">
      <alignment horizontal="left" vertical="center" indent="1"/>
    </xf>
    <xf numFmtId="0" fontId="76" fillId="0" borderId="1" xfId="1" quotePrefix="1" applyFont="1" applyFill="1" applyBorder="1" applyAlignment="1">
      <alignment horizontal="left" vertical="center" indent="1"/>
    </xf>
    <xf numFmtId="0" fontId="76" fillId="0" borderId="6" xfId="1" quotePrefix="1" applyFont="1" applyFill="1" applyBorder="1" applyAlignment="1">
      <alignment horizontal="left" vertical="center" indent="1"/>
    </xf>
    <xf numFmtId="0" fontId="76" fillId="7" borderId="9" xfId="1" quotePrefix="1" applyFont="1" applyFill="1" applyBorder="1" applyAlignment="1">
      <alignment horizontal="left" vertical="center" indent="1"/>
    </xf>
    <xf numFmtId="0" fontId="76" fillId="7" borderId="4" xfId="1" quotePrefix="1" applyFont="1" applyFill="1" applyBorder="1" applyAlignment="1">
      <alignment horizontal="left" vertical="center" indent="1"/>
    </xf>
    <xf numFmtId="0" fontId="76" fillId="0" borderId="8" xfId="1" quotePrefix="1" applyFont="1" applyFill="1" applyBorder="1" applyAlignment="1">
      <alignment horizontal="left" vertical="center" indent="1"/>
    </xf>
    <xf numFmtId="0" fontId="28" fillId="2" borderId="6" xfId="1" applyFont="1" applyFill="1" applyBorder="1" applyAlignment="1">
      <alignment horizontal="left" vertical="center" indent="1"/>
    </xf>
    <xf numFmtId="0" fontId="28" fillId="2" borderId="4" xfId="1" applyFont="1" applyFill="1" applyBorder="1" applyAlignment="1">
      <alignment horizontal="left" vertical="center" indent="1"/>
    </xf>
    <xf numFmtId="0" fontId="76" fillId="2" borderId="53" xfId="1" applyFont="1" applyFill="1" applyBorder="1" applyAlignment="1">
      <alignment horizontal="center" vertical="center"/>
    </xf>
    <xf numFmtId="0" fontId="28" fillId="2" borderId="55" xfId="1" applyFont="1" applyFill="1" applyBorder="1" applyAlignment="1">
      <alignment horizontal="center" vertical="center"/>
    </xf>
    <xf numFmtId="0" fontId="28" fillId="2" borderId="46" xfId="1" applyFont="1" applyFill="1" applyBorder="1" applyAlignment="1">
      <alignment horizontal="center" vertical="center"/>
    </xf>
    <xf numFmtId="0" fontId="28" fillId="2" borderId="48" xfId="1" applyFont="1" applyFill="1" applyBorder="1" applyAlignment="1">
      <alignment horizontal="center"/>
    </xf>
    <xf numFmtId="0" fontId="28" fillId="2" borderId="57" xfId="1" applyFont="1" applyFill="1" applyBorder="1" applyAlignment="1">
      <alignment horizontal="center" vertical="center"/>
    </xf>
    <xf numFmtId="0" fontId="28" fillId="2" borderId="71" xfId="1" applyFont="1" applyFill="1" applyBorder="1" applyAlignment="1">
      <alignment horizontal="center" vertical="center"/>
    </xf>
    <xf numFmtId="0" fontId="28" fillId="2" borderId="43" xfId="1" applyFont="1" applyFill="1" applyBorder="1" applyAlignment="1">
      <alignment horizontal="center" vertical="center"/>
    </xf>
    <xf numFmtId="0" fontId="76" fillId="0" borderId="33" xfId="1" quotePrefix="1" applyFont="1" applyFill="1" applyBorder="1" applyAlignment="1">
      <alignment horizontal="left" vertical="center" indent="1"/>
    </xf>
    <xf numFmtId="0" fontId="76" fillId="2" borderId="1" xfId="1" quotePrefix="1" applyFont="1" applyFill="1" applyBorder="1" applyAlignment="1">
      <alignment horizontal="left" vertical="center" indent="1"/>
    </xf>
    <xf numFmtId="0" fontId="76" fillId="2" borderId="4" xfId="1" quotePrefix="1" applyFont="1" applyFill="1" applyBorder="1" applyAlignment="1">
      <alignment horizontal="left" vertical="center" indent="1"/>
    </xf>
    <xf numFmtId="0" fontId="76" fillId="7" borderId="6" xfId="1" quotePrefix="1" applyFont="1" applyFill="1" applyBorder="1" applyAlignment="1">
      <alignment horizontal="left" vertical="center" indent="1"/>
    </xf>
    <xf numFmtId="0" fontId="82" fillId="0" borderId="0" xfId="1" applyFont="1" applyAlignment="1">
      <alignment horizontal="center" vertical="top"/>
    </xf>
    <xf numFmtId="0" fontId="1" fillId="0" borderId="0" xfId="1" applyAlignment="1"/>
    <xf numFmtId="0" fontId="17" fillId="0" borderId="0" xfId="1" applyFont="1" applyAlignment="1">
      <alignment horizontal="center" wrapText="1"/>
    </xf>
    <xf numFmtId="0" fontId="4" fillId="0" borderId="0" xfId="1" applyFont="1" applyAlignment="1">
      <alignment horizontal="center" wrapText="1"/>
    </xf>
    <xf numFmtId="0" fontId="17" fillId="0" borderId="0" xfId="1" applyFont="1" applyAlignment="1">
      <alignment horizontal="center" vertical="top"/>
    </xf>
    <xf numFmtId="0" fontId="4" fillId="0" borderId="0" xfId="11" applyFont="1" applyAlignment="1">
      <alignment horizontal="center"/>
    </xf>
    <xf numFmtId="0" fontId="3" fillId="0" borderId="0" xfId="16" applyFont="1" applyAlignment="1">
      <alignment horizontal="center" vertical="center"/>
    </xf>
    <xf numFmtId="0" fontId="13" fillId="0" borderId="0" xfId="16" applyFont="1" applyAlignment="1">
      <alignment horizontal="center" vertical="center"/>
    </xf>
    <xf numFmtId="0" fontId="3" fillId="2" borderId="2" xfId="16" applyFont="1" applyFill="1" applyBorder="1" applyAlignment="1">
      <alignment horizontal="center" vertical="center"/>
    </xf>
    <xf numFmtId="0" fontId="3" fillId="2" borderId="3" xfId="16" applyFont="1" applyFill="1" applyBorder="1" applyAlignment="1">
      <alignment horizontal="center" vertical="center"/>
    </xf>
    <xf numFmtId="0" fontId="3" fillId="2" borderId="10" xfId="16" applyFont="1" applyFill="1" applyBorder="1" applyAlignment="1">
      <alignment horizontal="center" vertical="center"/>
    </xf>
    <xf numFmtId="0" fontId="22" fillId="2" borderId="1" xfId="16" applyFont="1" applyFill="1" applyBorder="1" applyAlignment="1">
      <alignment horizontal="right" vertical="center" indent="3"/>
    </xf>
    <xf numFmtId="0" fontId="13" fillId="2" borderId="4" xfId="16" applyFont="1" applyFill="1" applyBorder="1" applyAlignment="1">
      <alignment horizontal="right" vertical="center" indent="3"/>
    </xf>
    <xf numFmtId="0" fontId="10" fillId="2" borderId="2" xfId="16" applyFont="1" applyFill="1" applyBorder="1" applyAlignment="1">
      <alignment horizontal="center" vertical="center"/>
    </xf>
    <xf numFmtId="0" fontId="10" fillId="2" borderId="3" xfId="16" applyFont="1" applyFill="1" applyBorder="1" applyAlignment="1">
      <alignment horizontal="center" vertical="center"/>
    </xf>
    <xf numFmtId="0" fontId="10" fillId="2" borderId="10" xfId="16" applyFont="1" applyFill="1" applyBorder="1" applyAlignment="1">
      <alignment horizontal="center" vertical="center"/>
    </xf>
    <xf numFmtId="0" fontId="21" fillId="0" borderId="32" xfId="1" applyFont="1" applyFill="1" applyBorder="1" applyAlignment="1">
      <alignment horizontal="center" vertical="top"/>
    </xf>
    <xf numFmtId="0" fontId="1" fillId="0" borderId="32" xfId="1" applyBorder="1" applyAlignment="1">
      <alignment horizontal="center" vertical="top"/>
    </xf>
    <xf numFmtId="0" fontId="28" fillId="21" borderId="1" xfId="1" applyFont="1" applyFill="1" applyBorder="1" applyAlignment="1">
      <alignment horizontal="left" vertical="center" indent="1"/>
    </xf>
    <xf numFmtId="0" fontId="1" fillId="21" borderId="6" xfId="1" applyFill="1" applyBorder="1" applyAlignment="1">
      <alignment horizontal="left" vertical="center" indent="1"/>
    </xf>
    <xf numFmtId="0" fontId="1" fillId="21" borderId="4" xfId="1" applyFill="1" applyBorder="1" applyAlignment="1">
      <alignment horizontal="left" vertical="center" indent="1"/>
    </xf>
    <xf numFmtId="0" fontId="28" fillId="21" borderId="1" xfId="1" applyFont="1" applyFill="1" applyBorder="1" applyAlignment="1">
      <alignment horizontal="right" vertical="center" wrapText="1" indent="1"/>
    </xf>
    <xf numFmtId="0" fontId="1" fillId="21" borderId="4" xfId="1" applyFill="1" applyBorder="1" applyAlignment="1">
      <alignment horizontal="right" vertical="center" wrapText="1" indent="1"/>
    </xf>
    <xf numFmtId="0" fontId="79" fillId="22" borderId="1" xfId="1" applyFont="1" applyFill="1" applyBorder="1" applyAlignment="1">
      <alignment horizontal="left" vertical="center" indent="1"/>
    </xf>
    <xf numFmtId="0" fontId="1" fillId="22" borderId="4" xfId="1" applyFill="1" applyBorder="1" applyAlignment="1">
      <alignment horizontal="left" vertical="center" indent="1"/>
    </xf>
    <xf numFmtId="0" fontId="79" fillId="0" borderId="9" xfId="1" applyFont="1" applyBorder="1" applyAlignment="1">
      <alignment horizontal="left" vertical="center" indent="1"/>
    </xf>
    <xf numFmtId="0" fontId="1" fillId="0" borderId="7" xfId="1" applyBorder="1" applyAlignment="1">
      <alignment horizontal="left" vertical="center" indent="1"/>
    </xf>
    <xf numFmtId="0" fontId="79" fillId="2" borderId="1" xfId="1" applyFont="1" applyFill="1" applyBorder="1" applyAlignment="1">
      <alignment horizontal="left" vertical="center" indent="1"/>
    </xf>
    <xf numFmtId="0" fontId="1" fillId="2" borderId="4" xfId="1" applyFill="1" applyBorder="1" applyAlignment="1">
      <alignment horizontal="left" vertical="center" indent="1"/>
    </xf>
    <xf numFmtId="0" fontId="79" fillId="7" borderId="1" xfId="1" applyFont="1" applyFill="1" applyBorder="1" applyAlignment="1">
      <alignment horizontal="left" vertical="center" indent="1"/>
    </xf>
    <xf numFmtId="0" fontId="1" fillId="7" borderId="7" xfId="1" applyFill="1" applyBorder="1" applyAlignment="1">
      <alignment horizontal="left" vertical="center" indent="1"/>
    </xf>
    <xf numFmtId="0" fontId="79" fillId="0" borderId="6" xfId="1" applyFont="1" applyBorder="1" applyAlignment="1">
      <alignment horizontal="left" vertical="center" indent="1"/>
    </xf>
    <xf numFmtId="0" fontId="1" fillId="0" borderId="4" xfId="1" applyBorder="1" applyAlignment="1">
      <alignment horizontal="left" vertical="center" indent="1"/>
    </xf>
    <xf numFmtId="0" fontId="1" fillId="7" borderId="4" xfId="1" applyFill="1" applyBorder="1" applyAlignment="1">
      <alignment horizontal="left" vertical="center" indent="1"/>
    </xf>
    <xf numFmtId="0" fontId="17" fillId="0" borderId="32" xfId="1" applyFont="1" applyBorder="1" applyAlignment="1">
      <alignment horizontal="center" vertical="center" wrapText="1"/>
    </xf>
    <xf numFmtId="0" fontId="39" fillId="2" borderId="1" xfId="1" applyFont="1" applyFill="1" applyBorder="1" applyAlignment="1">
      <alignment horizontal="left" vertical="center" wrapText="1" indent="1"/>
    </xf>
    <xf numFmtId="0" fontId="39" fillId="2" borderId="4" xfId="1" applyFont="1" applyFill="1" applyBorder="1" applyAlignment="1">
      <alignment horizontal="left" vertical="center" wrapText="1" indent="1"/>
    </xf>
    <xf numFmtId="0" fontId="1" fillId="2" borderId="1" xfId="1" applyFill="1" applyBorder="1" applyAlignment="1"/>
    <xf numFmtId="0" fontId="1" fillId="2" borderId="4" xfId="1" applyFill="1" applyBorder="1" applyAlignment="1"/>
    <xf numFmtId="0" fontId="81" fillId="2" borderId="2" xfId="15" applyFont="1" applyFill="1" applyBorder="1" applyAlignment="1">
      <alignment horizontal="center" vertical="center" wrapText="1"/>
    </xf>
    <xf numFmtId="0" fontId="1" fillId="0" borderId="3" xfId="1" applyBorder="1" applyAlignment="1">
      <alignment horizontal="center"/>
    </xf>
    <xf numFmtId="0" fontId="1" fillId="0" borderId="10" xfId="1" applyBorder="1" applyAlignment="1">
      <alignment horizontal="center"/>
    </xf>
    <xf numFmtId="0" fontId="19" fillId="0" borderId="5" xfId="1" applyFont="1" applyBorder="1" applyAlignment="1">
      <alignment horizontal="left" vertical="center" wrapText="1" indent="1"/>
    </xf>
    <xf numFmtId="0" fontId="19" fillId="0" borderId="1" xfId="1" applyFont="1" applyBorder="1" applyAlignment="1">
      <alignment horizontal="left" vertical="center" wrapText="1" indent="1"/>
    </xf>
    <xf numFmtId="0" fontId="19" fillId="0" borderId="6" xfId="1" applyFont="1" applyBorder="1" applyAlignment="1">
      <alignment horizontal="left" vertical="center" wrapText="1" indent="1"/>
    </xf>
    <xf numFmtId="0" fontId="19" fillId="0" borderId="4" xfId="1" applyFont="1" applyBorder="1" applyAlignment="1">
      <alignment horizontal="left" vertical="center" wrapText="1" indent="1"/>
    </xf>
    <xf numFmtId="0" fontId="76" fillId="6" borderId="1" xfId="13" applyFont="1" applyFill="1" applyBorder="1" applyAlignment="1" applyProtection="1">
      <alignment horizontal="left" vertical="center" indent="1"/>
      <protection hidden="1"/>
    </xf>
    <xf numFmtId="0" fontId="78" fillId="6" borderId="6" xfId="14" applyFont="1" applyFill="1" applyBorder="1" applyAlignment="1" applyProtection="1">
      <alignment horizontal="left" vertical="center" indent="1"/>
      <protection hidden="1"/>
    </xf>
    <xf numFmtId="0" fontId="78" fillId="6" borderId="7" xfId="14" applyFont="1" applyFill="1" applyBorder="1" applyAlignment="1" applyProtection="1">
      <alignment horizontal="left" vertical="center" indent="1"/>
      <protection hidden="1"/>
    </xf>
    <xf numFmtId="0" fontId="21" fillId="6" borderId="32" xfId="13" applyFont="1" applyFill="1" applyBorder="1" applyAlignment="1" applyProtection="1">
      <alignment horizontal="center" vertical="top"/>
      <protection hidden="1"/>
    </xf>
    <xf numFmtId="0" fontId="0" fillId="0" borderId="32" xfId="0" applyBorder="1" applyAlignment="1">
      <alignment vertical="top"/>
    </xf>
    <xf numFmtId="0" fontId="21" fillId="2" borderId="1" xfId="13" applyFont="1" applyFill="1" applyBorder="1" applyAlignment="1" applyProtection="1">
      <alignment horizontal="left" vertical="center" wrapText="1" indent="1"/>
      <protection hidden="1"/>
    </xf>
    <xf numFmtId="0" fontId="46" fillId="2" borderId="4" xfId="14" applyFont="1" applyFill="1" applyBorder="1" applyAlignment="1" applyProtection="1">
      <alignment horizontal="left" vertical="center" wrapText="1" indent="1"/>
      <protection hidden="1"/>
    </xf>
    <xf numFmtId="0" fontId="21" fillId="2" borderId="2" xfId="13" applyFont="1" applyFill="1" applyBorder="1" applyAlignment="1" applyProtection="1">
      <alignment horizontal="center" vertical="center"/>
      <protection hidden="1"/>
    </xf>
    <xf numFmtId="0" fontId="46" fillId="2" borderId="10" xfId="14" applyFont="1" applyFill="1" applyBorder="1" applyAlignment="1" applyProtection="1">
      <alignment horizontal="center" vertical="center"/>
      <protection hidden="1"/>
    </xf>
    <xf numFmtId="0" fontId="21" fillId="2" borderId="53" xfId="13" applyFont="1" applyFill="1" applyBorder="1" applyAlignment="1" applyProtection="1">
      <alignment horizontal="center" vertical="center"/>
      <protection hidden="1"/>
    </xf>
    <xf numFmtId="0" fontId="21" fillId="2" borderId="46" xfId="13" applyFont="1" applyFill="1" applyBorder="1" applyAlignment="1" applyProtection="1">
      <alignment horizontal="center" vertical="center"/>
      <protection hidden="1"/>
    </xf>
    <xf numFmtId="0" fontId="76" fillId="6" borderId="1" xfId="13" applyFont="1" applyFill="1" applyBorder="1" applyAlignment="1" applyProtection="1">
      <alignment horizontal="left" vertical="center" wrapText="1" indent="1"/>
      <protection hidden="1"/>
    </xf>
    <xf numFmtId="0" fontId="78" fillId="6" borderId="6" xfId="14" applyFont="1" applyFill="1" applyBorder="1" applyAlignment="1" applyProtection="1">
      <alignment horizontal="left" vertical="center" wrapText="1" indent="1"/>
      <protection hidden="1"/>
    </xf>
    <xf numFmtId="0" fontId="78" fillId="6" borderId="7" xfId="14" applyFont="1" applyFill="1" applyBorder="1" applyAlignment="1" applyProtection="1">
      <alignment horizontal="left" vertical="center" wrapText="1" indent="1"/>
      <protection hidden="1"/>
    </xf>
    <xf numFmtId="0" fontId="3" fillId="0" borderId="0" xfId="13" applyFont="1" applyBorder="1" applyAlignment="1">
      <alignment horizontal="center"/>
    </xf>
    <xf numFmtId="0" fontId="4" fillId="0" borderId="0" xfId="1" applyFont="1" applyAlignment="1"/>
    <xf numFmtId="0" fontId="3" fillId="0" borderId="0" xfId="13" applyFont="1" applyBorder="1" applyAlignment="1">
      <alignment horizontal="center" vertical="top"/>
    </xf>
    <xf numFmtId="0" fontId="17" fillId="0" borderId="2" xfId="1" applyFont="1" applyFill="1" applyBorder="1" applyAlignment="1">
      <alignment horizontal="left" vertical="center" indent="1"/>
    </xf>
    <xf numFmtId="0" fontId="74" fillId="0" borderId="2" xfId="1" applyFont="1" applyFill="1" applyBorder="1" applyAlignment="1">
      <alignment horizontal="left" vertical="center" indent="1"/>
    </xf>
    <xf numFmtId="3" fontId="17" fillId="0" borderId="1" xfId="1" applyNumberFormat="1" applyFont="1" applyFill="1" applyBorder="1" applyAlignment="1">
      <alignment horizontal="right" vertical="center" wrapText="1" indent="1"/>
    </xf>
    <xf numFmtId="3" fontId="17" fillId="0" borderId="6" xfId="1" applyNumberFormat="1" applyFont="1" applyFill="1" applyBorder="1" applyAlignment="1">
      <alignment horizontal="right" vertical="center" wrapText="1" indent="1"/>
    </xf>
    <xf numFmtId="0" fontId="4" fillId="0" borderId="4" xfId="1" applyFont="1" applyBorder="1" applyAlignment="1">
      <alignment horizontal="right" vertical="center" wrapText="1" indent="1"/>
    </xf>
    <xf numFmtId="3" fontId="17" fillId="0" borderId="2" xfId="1" applyNumberFormat="1" applyFont="1" applyFill="1" applyBorder="1" applyAlignment="1">
      <alignment horizontal="center" vertical="center"/>
    </xf>
    <xf numFmtId="0" fontId="4" fillId="0" borderId="10" xfId="1" applyFont="1" applyBorder="1" applyAlignment="1">
      <alignment horizontal="center" vertical="center"/>
    </xf>
    <xf numFmtId="0" fontId="4" fillId="0" borderId="3" xfId="1" applyFont="1" applyBorder="1" applyAlignment="1">
      <alignment horizontal="center" vertical="center"/>
    </xf>
    <xf numFmtId="0" fontId="3" fillId="0" borderId="9" xfId="13" applyFont="1" applyBorder="1" applyAlignment="1">
      <alignment horizontal="left" vertical="center" indent="1"/>
    </xf>
    <xf numFmtId="0" fontId="4" fillId="0" borderId="4" xfId="1" applyFont="1" applyBorder="1" applyAlignment="1">
      <alignment horizontal="left" vertical="center" indent="1"/>
    </xf>
    <xf numFmtId="0" fontId="17" fillId="2" borderId="1" xfId="1" applyFont="1" applyFill="1" applyBorder="1" applyAlignment="1">
      <alignment horizontal="left" vertical="center" indent="1"/>
    </xf>
    <xf numFmtId="0" fontId="4" fillId="2" borderId="4" xfId="1" applyFont="1" applyFill="1" applyBorder="1" applyAlignment="1">
      <alignment horizontal="left" vertical="center" indent="1"/>
    </xf>
    <xf numFmtId="0" fontId="3" fillId="2" borderId="1" xfId="13" applyFont="1" applyFill="1" applyBorder="1" applyAlignment="1">
      <alignment horizontal="left" vertical="center" indent="1"/>
    </xf>
    <xf numFmtId="0" fontId="3" fillId="2" borderId="53" xfId="13" applyFont="1" applyFill="1" applyBorder="1" applyAlignment="1">
      <alignment horizontal="center" vertical="center"/>
    </xf>
    <xf numFmtId="0" fontId="4" fillId="2" borderId="46" xfId="1" applyFont="1" applyFill="1" applyBorder="1" applyAlignment="1">
      <alignment horizontal="center" vertical="center"/>
    </xf>
    <xf numFmtId="0" fontId="4" fillId="2" borderId="44" xfId="1" applyFont="1" applyFill="1" applyBorder="1" applyAlignment="1">
      <alignment horizontal="center" vertical="center"/>
    </xf>
    <xf numFmtId="0" fontId="4" fillId="2" borderId="43" xfId="1" applyFont="1" applyFill="1" applyBorder="1" applyAlignment="1">
      <alignment horizontal="center" vertical="center"/>
    </xf>
    <xf numFmtId="0" fontId="4" fillId="0" borderId="6" xfId="1" applyFont="1" applyBorder="1" applyAlignment="1">
      <alignment horizontal="left" vertical="center" indent="1"/>
    </xf>
    <xf numFmtId="0" fontId="68" fillId="0" borderId="0" xfId="12" applyFont="1" applyAlignment="1">
      <alignment horizontal="center" vertical="center"/>
    </xf>
    <xf numFmtId="0" fontId="16" fillId="0" borderId="0" xfId="0" applyFont="1" applyAlignment="1">
      <alignment horizontal="center" vertical="center"/>
    </xf>
    <xf numFmtId="0" fontId="28" fillId="2" borderId="53" xfId="12" applyFont="1" applyFill="1" applyBorder="1" applyAlignment="1">
      <alignment horizontal="center" vertical="center"/>
    </xf>
    <xf numFmtId="0" fontId="0" fillId="0" borderId="55" xfId="0" applyBorder="1" applyAlignment="1">
      <alignment vertical="center"/>
    </xf>
    <xf numFmtId="0" fontId="0" fillId="0" borderId="46" xfId="0" applyBorder="1" applyAlignment="1">
      <alignment vertical="center"/>
    </xf>
    <xf numFmtId="0" fontId="0" fillId="0" borderId="54" xfId="0" applyBorder="1" applyAlignment="1">
      <alignment vertical="center"/>
    </xf>
    <xf numFmtId="0" fontId="0" fillId="0" borderId="0" xfId="0" applyBorder="1" applyAlignment="1">
      <alignment vertical="center"/>
    </xf>
    <xf numFmtId="0" fontId="0" fillId="0" borderId="58" xfId="0" applyBorder="1" applyAlignment="1">
      <alignment vertical="center"/>
    </xf>
    <xf numFmtId="0" fontId="0" fillId="0" borderId="44" xfId="0" applyBorder="1" applyAlignment="1">
      <alignment vertical="center"/>
    </xf>
    <xf numFmtId="0" fontId="0" fillId="0" borderId="32" xfId="0" applyBorder="1" applyAlignment="1">
      <alignment vertical="center"/>
    </xf>
    <xf numFmtId="0" fontId="0" fillId="0" borderId="43" xfId="0" applyBorder="1" applyAlignment="1">
      <alignment vertical="center"/>
    </xf>
    <xf numFmtId="0" fontId="28" fillId="0" borderId="6" xfId="12" applyFont="1" applyBorder="1" applyAlignment="1">
      <alignment horizontal="left" vertical="center" indent="1"/>
    </xf>
    <xf numFmtId="0" fontId="0" fillId="0" borderId="4" xfId="0" applyBorder="1" applyAlignment="1">
      <alignment horizontal="left" vertical="center" indent="1"/>
    </xf>
    <xf numFmtId="0" fontId="28" fillId="0" borderId="44" xfId="12" applyFont="1" applyBorder="1" applyAlignment="1">
      <alignment horizontal="center" vertical="center"/>
    </xf>
    <xf numFmtId="0" fontId="0" fillId="0" borderId="32" xfId="0" applyBorder="1" applyAlignment="1">
      <alignment horizontal="center" vertical="center"/>
    </xf>
    <xf numFmtId="0" fontId="0" fillId="0" borderId="43" xfId="0" applyBorder="1" applyAlignment="1">
      <alignment horizontal="center" vertical="center"/>
    </xf>
    <xf numFmtId="0" fontId="28" fillId="0" borderId="17" xfId="12" applyFont="1" applyBorder="1" applyAlignment="1">
      <alignment horizontal="center" vertical="center"/>
    </xf>
    <xf numFmtId="0" fontId="0" fillId="0" borderId="23" xfId="0" applyBorder="1" applyAlignment="1">
      <alignment horizontal="center" vertical="center"/>
    </xf>
    <xf numFmtId="0" fontId="6" fillId="0" borderId="8" xfId="1" applyFont="1" applyBorder="1" applyAlignment="1">
      <alignment horizontal="center" vertical="center"/>
    </xf>
    <xf numFmtId="0" fontId="1" fillId="0" borderId="8" xfId="1" applyBorder="1" applyAlignment="1">
      <alignment horizontal="center" vertical="center"/>
    </xf>
    <xf numFmtId="0" fontId="6" fillId="4" borderId="1"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8" xfId="1" applyFont="1" applyFill="1" applyBorder="1" applyAlignment="1">
      <alignment horizontal="center" vertical="center"/>
    </xf>
    <xf numFmtId="0" fontId="1" fillId="4" borderId="8" xfId="1" applyFill="1" applyBorder="1" applyAlignment="1">
      <alignment horizontal="center" vertical="center"/>
    </xf>
    <xf numFmtId="0" fontId="6" fillId="4" borderId="7" xfId="1" applyFont="1" applyFill="1" applyBorder="1" applyAlignment="1">
      <alignment horizontal="center" vertical="center"/>
    </xf>
    <xf numFmtId="0" fontId="6" fillId="0" borderId="7" xfId="1" applyFont="1" applyBorder="1" applyAlignment="1">
      <alignment horizontal="center" vertical="center"/>
    </xf>
    <xf numFmtId="0" fontId="3" fillId="0" borderId="32" xfId="1" applyFont="1" applyBorder="1" applyAlignment="1">
      <alignment horizontal="center" vertical="top"/>
    </xf>
    <xf numFmtId="0" fontId="6" fillId="4" borderId="1" xfId="1" applyFont="1" applyFill="1" applyBorder="1" applyAlignment="1">
      <alignment horizontal="center" vertical="center" textRotation="180"/>
    </xf>
    <xf numFmtId="0" fontId="6" fillId="4" borderId="4" xfId="1" applyFont="1" applyFill="1" applyBorder="1" applyAlignment="1">
      <alignment horizontal="center" vertical="center" textRotation="180"/>
    </xf>
    <xf numFmtId="3" fontId="58" fillId="9" borderId="2" xfId="1" applyNumberFormat="1" applyFont="1" applyFill="1" applyBorder="1" applyAlignment="1">
      <alignment horizontal="center" vertical="center"/>
    </xf>
    <xf numFmtId="3" fontId="58" fillId="9" borderId="3" xfId="1" applyNumberFormat="1" applyFont="1" applyFill="1" applyBorder="1" applyAlignment="1">
      <alignment horizontal="center" vertical="center"/>
    </xf>
    <xf numFmtId="3" fontId="58" fillId="9" borderId="10" xfId="1" applyNumberFormat="1" applyFont="1" applyFill="1" applyBorder="1" applyAlignment="1">
      <alignment horizontal="center" vertical="center"/>
    </xf>
    <xf numFmtId="3" fontId="21" fillId="10" borderId="2" xfId="1" applyNumberFormat="1" applyFont="1" applyFill="1" applyBorder="1" applyAlignment="1">
      <alignment horizontal="center" vertical="center"/>
    </xf>
    <xf numFmtId="3" fontId="21" fillId="10" borderId="3" xfId="1" applyNumberFormat="1" applyFont="1" applyFill="1" applyBorder="1" applyAlignment="1">
      <alignment horizontal="center" vertical="center"/>
    </xf>
    <xf numFmtId="3" fontId="21" fillId="10" borderId="10" xfId="1" applyNumberFormat="1" applyFont="1" applyFill="1" applyBorder="1" applyAlignment="1">
      <alignment horizontal="center" vertical="center"/>
    </xf>
    <xf numFmtId="3" fontId="59" fillId="11" borderId="2" xfId="1" applyNumberFormat="1" applyFont="1" applyFill="1" applyBorder="1" applyAlignment="1">
      <alignment horizontal="center" vertical="center"/>
    </xf>
    <xf numFmtId="3" fontId="59" fillId="11" borderId="3" xfId="1" applyNumberFormat="1" applyFont="1" applyFill="1" applyBorder="1" applyAlignment="1">
      <alignment horizontal="center" vertical="center"/>
    </xf>
    <xf numFmtId="3" fontId="59" fillId="11" borderId="10" xfId="1" applyNumberFormat="1" applyFont="1" applyFill="1" applyBorder="1" applyAlignment="1">
      <alignment horizontal="center" vertical="center"/>
    </xf>
    <xf numFmtId="0" fontId="21" fillId="0" borderId="0" xfId="6" applyFont="1" applyAlignment="1">
      <alignment horizontal="center"/>
    </xf>
    <xf numFmtId="0" fontId="46" fillId="0" borderId="0" xfId="6" applyFont="1" applyAlignment="1"/>
    <xf numFmtId="0" fontId="6" fillId="2" borderId="53" xfId="6" applyFont="1" applyFill="1" applyBorder="1" applyAlignment="1">
      <alignment horizontal="left" vertical="center" indent="1"/>
    </xf>
    <xf numFmtId="0" fontId="8" fillId="2" borderId="54" xfId="6" applyFill="1" applyBorder="1" applyAlignment="1">
      <alignment horizontal="left" vertical="center" indent="1"/>
    </xf>
    <xf numFmtId="0" fontId="8" fillId="2" borderId="44" xfId="6" applyFill="1" applyBorder="1" applyAlignment="1">
      <alignment horizontal="left" vertical="center" indent="1"/>
    </xf>
    <xf numFmtId="0" fontId="21" fillId="2" borderId="2" xfId="6" applyFont="1" applyFill="1" applyBorder="1" applyAlignment="1">
      <alignment horizontal="center" vertical="center"/>
    </xf>
    <xf numFmtId="0" fontId="46" fillId="2" borderId="3" xfId="6" applyFont="1" applyFill="1" applyBorder="1" applyAlignment="1">
      <alignment horizontal="center" vertical="center"/>
    </xf>
    <xf numFmtId="0" fontId="46" fillId="2" borderId="10" xfId="6" applyFont="1" applyFill="1" applyBorder="1" applyAlignment="1">
      <alignment horizontal="center" vertical="center"/>
    </xf>
    <xf numFmtId="0" fontId="47" fillId="2" borderId="2" xfId="6" applyFont="1" applyFill="1" applyBorder="1" applyAlignment="1">
      <alignment horizontal="center" vertical="center"/>
    </xf>
    <xf numFmtId="0" fontId="48" fillId="2" borderId="3" xfId="6" applyFont="1" applyFill="1" applyBorder="1" applyAlignment="1">
      <alignment horizontal="center" vertical="center"/>
    </xf>
    <xf numFmtId="0" fontId="48" fillId="2" borderId="10" xfId="6" applyFont="1" applyFill="1" applyBorder="1" applyAlignment="1">
      <alignment horizontal="center" vertical="center"/>
    </xf>
    <xf numFmtId="0" fontId="21" fillId="2" borderId="53" xfId="6" applyFont="1" applyFill="1" applyBorder="1" applyAlignment="1">
      <alignment horizontal="center" vertical="center"/>
    </xf>
    <xf numFmtId="0" fontId="46" fillId="2" borderId="55" xfId="6" applyFont="1" applyFill="1" applyBorder="1" applyAlignment="1">
      <alignment horizontal="center" vertical="center"/>
    </xf>
    <xf numFmtId="0" fontId="47" fillId="2" borderId="53" xfId="6" applyFont="1" applyFill="1" applyBorder="1" applyAlignment="1">
      <alignment horizontal="center" vertical="center"/>
    </xf>
    <xf numFmtId="0" fontId="48" fillId="2" borderId="55" xfId="6" applyFont="1" applyFill="1" applyBorder="1" applyAlignment="1">
      <alignment horizontal="center" vertical="center"/>
    </xf>
    <xf numFmtId="1" fontId="3" fillId="2" borderId="1" xfId="4" applyNumberFormat="1" applyFont="1" applyFill="1" applyBorder="1" applyAlignment="1">
      <alignment horizontal="left" vertical="center" indent="1"/>
    </xf>
    <xf numFmtId="0" fontId="3" fillId="0" borderId="0" xfId="1" applyFont="1" applyAlignment="1">
      <alignment horizontal="center" vertical="center"/>
    </xf>
    <xf numFmtId="0" fontId="5" fillId="0" borderId="0" xfId="0" applyFont="1" applyAlignment="1">
      <alignment horizontal="center" vertical="center"/>
    </xf>
    <xf numFmtId="49" fontId="20" fillId="0" borderId="0" xfId="1" applyNumberFormat="1" applyFont="1" applyAlignment="1">
      <alignment horizontal="left" vertical="top" wrapText="1" indent="1"/>
    </xf>
    <xf numFmtId="49" fontId="20" fillId="0" borderId="0" xfId="0" applyNumberFormat="1" applyFont="1" applyAlignment="1">
      <alignment horizontal="left" wrapText="1" indent="1"/>
    </xf>
    <xf numFmtId="0" fontId="4" fillId="0" borderId="32" xfId="1" applyFont="1" applyBorder="1" applyAlignment="1">
      <alignment vertical="top"/>
    </xf>
    <xf numFmtId="49" fontId="38" fillId="0" borderId="1" xfId="1" applyNumberFormat="1" applyFont="1" applyBorder="1" applyAlignment="1">
      <alignment horizontal="left" vertical="center" wrapText="1" indent="1"/>
    </xf>
    <xf numFmtId="0" fontId="39" fillId="2" borderId="1" xfId="1" applyFont="1" applyFill="1" applyBorder="1" applyAlignment="1">
      <alignment horizontal="center" vertical="center" textRotation="90" wrapText="1"/>
    </xf>
    <xf numFmtId="0" fontId="19" fillId="2" borderId="4" xfId="1" applyFont="1" applyFill="1" applyBorder="1" applyAlignment="1">
      <alignment horizontal="center" vertical="center" textRotation="90" wrapText="1"/>
    </xf>
    <xf numFmtId="0" fontId="39" fillId="2" borderId="2" xfId="1" applyFont="1" applyFill="1" applyBorder="1" applyAlignment="1">
      <alignment horizontal="center" vertical="center"/>
    </xf>
    <xf numFmtId="0" fontId="19" fillId="2" borderId="3" xfId="1" applyFont="1" applyFill="1" applyBorder="1" applyAlignment="1">
      <alignment horizontal="center" vertical="center"/>
    </xf>
    <xf numFmtId="0" fontId="1" fillId="2" borderId="3" xfId="1" applyFill="1" applyBorder="1" applyAlignment="1">
      <alignment horizontal="center" vertical="center"/>
    </xf>
    <xf numFmtId="0" fontId="1" fillId="2" borderId="10" xfId="1" applyFill="1" applyBorder="1" applyAlignment="1">
      <alignment horizontal="center" vertical="center"/>
    </xf>
    <xf numFmtId="0" fontId="3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3" fillId="0" borderId="32" xfId="1" applyFont="1" applyBorder="1" applyAlignment="1">
      <alignment horizontal="center" vertical="center"/>
    </xf>
    <xf numFmtId="0" fontId="4" fillId="0" borderId="32" xfId="1" applyFont="1" applyBorder="1" applyAlignment="1">
      <alignment horizontal="center" vertical="center"/>
    </xf>
    <xf numFmtId="0" fontId="5" fillId="0" borderId="32" xfId="0" applyFont="1" applyBorder="1" applyAlignment="1"/>
    <xf numFmtId="0" fontId="35"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21" fillId="0" borderId="0" xfId="2" applyFont="1" applyBorder="1" applyAlignment="1">
      <alignment horizontal="center" vertical="center" wrapText="1"/>
    </xf>
    <xf numFmtId="0" fontId="1" fillId="0" borderId="0" xfId="1" applyBorder="1" applyAlignment="1">
      <alignment horizontal="center" vertical="center" wrapText="1"/>
    </xf>
    <xf numFmtId="0" fontId="3" fillId="6" borderId="1" xfId="2" applyFont="1" applyFill="1" applyBorder="1" applyAlignment="1">
      <alignment horizontal="left" vertical="center" indent="1"/>
    </xf>
    <xf numFmtId="0" fontId="23" fillId="0" borderId="2" xfId="2" applyFont="1" applyBorder="1" applyAlignment="1">
      <alignment horizontal="center" vertical="center" wrapText="1"/>
    </xf>
    <xf numFmtId="0" fontId="24" fillId="0" borderId="3" xfId="1" applyFont="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25" fillId="0" borderId="37" xfId="2" applyFont="1" applyBorder="1" applyAlignment="1">
      <alignment horizontal="center" vertical="center" wrapText="1"/>
    </xf>
    <xf numFmtId="0" fontId="1" fillId="0" borderId="38" xfId="1" applyBorder="1" applyAlignment="1">
      <alignment horizontal="center" vertical="center" wrapText="1"/>
    </xf>
    <xf numFmtId="0" fontId="18"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8" fillId="2" borderId="14" xfId="1" applyFont="1" applyFill="1" applyBorder="1" applyAlignment="1">
      <alignment horizontal="center" vertical="center" wrapText="1"/>
    </xf>
    <xf numFmtId="0" fontId="4" fillId="2" borderId="35" xfId="1" applyFont="1" applyFill="1" applyBorder="1" applyAlignment="1">
      <alignment horizontal="center" vertical="center" wrapText="1"/>
    </xf>
    <xf numFmtId="0" fontId="18" fillId="2" borderId="13" xfId="1" applyFont="1" applyFill="1" applyBorder="1" applyAlignment="1">
      <alignment horizontal="center" vertical="center" wrapText="1"/>
    </xf>
    <xf numFmtId="0" fontId="4" fillId="2" borderId="36" xfId="1" applyFont="1" applyFill="1" applyBorder="1" applyAlignment="1">
      <alignment wrapText="1"/>
    </xf>
    <xf numFmtId="0" fontId="17" fillId="0" borderId="32" xfId="1" applyFont="1" applyFill="1" applyBorder="1" applyAlignment="1">
      <alignment horizontal="center" vertical="center"/>
    </xf>
    <xf numFmtId="0" fontId="18" fillId="0" borderId="32" xfId="1" applyFont="1" applyBorder="1" applyAlignment="1">
      <alignment horizontal="center" vertical="center"/>
    </xf>
    <xf numFmtId="0" fontId="4" fillId="0" borderId="32" xfId="1" applyFont="1" applyBorder="1" applyAlignment="1">
      <alignment vertical="center"/>
    </xf>
    <xf numFmtId="0" fontId="18" fillId="2" borderId="33" xfId="1" applyFont="1" applyFill="1" applyBorder="1" applyAlignment="1">
      <alignment horizontal="left" vertical="center" indent="1"/>
    </xf>
    <xf numFmtId="0" fontId="4" fillId="2" borderId="8" xfId="1" applyFont="1" applyFill="1" applyBorder="1" applyAlignment="1">
      <alignment horizontal="left" vertical="center" indent="1"/>
    </xf>
    <xf numFmtId="0" fontId="4" fillId="2" borderId="34" xfId="1" applyFont="1" applyFill="1" applyBorder="1" applyAlignment="1">
      <alignment horizontal="left" vertical="center" indent="1"/>
    </xf>
    <xf numFmtId="0" fontId="17" fillId="2" borderId="5" xfId="1" applyFont="1" applyFill="1" applyBorder="1" applyAlignment="1">
      <alignment horizontal="center" vertical="center"/>
    </xf>
    <xf numFmtId="0" fontId="3" fillId="2" borderId="20" xfId="3" applyFont="1" applyFill="1" applyBorder="1" applyAlignment="1">
      <alignment horizontal="center" vertical="center" textRotation="90" wrapText="1"/>
    </xf>
    <xf numFmtId="0" fontId="13" fillId="2" borderId="23" xfId="3" applyFont="1" applyFill="1" applyBorder="1" applyAlignment="1">
      <alignment horizontal="center" vertical="center" textRotation="90" wrapText="1"/>
    </xf>
    <xf numFmtId="0" fontId="3" fillId="0" borderId="0" xfId="3" applyFont="1" applyAlignment="1">
      <alignment horizontal="center"/>
    </xf>
    <xf numFmtId="0" fontId="5" fillId="0" borderId="0" xfId="0" applyFont="1" applyAlignment="1">
      <alignment horizontal="center"/>
    </xf>
    <xf numFmtId="0" fontId="3" fillId="0" borderId="0" xfId="3" applyFont="1" applyAlignment="1">
      <alignment horizontal="center" vertical="top"/>
    </xf>
    <xf numFmtId="0" fontId="5" fillId="0" borderId="0" xfId="0" applyFont="1" applyAlignment="1">
      <alignment horizontal="center" vertical="top"/>
    </xf>
    <xf numFmtId="0" fontId="3" fillId="2" borderId="1" xfId="3" applyFont="1" applyFill="1" applyBorder="1" applyAlignment="1">
      <alignment horizontal="left" vertical="center" indent="1"/>
    </xf>
    <xf numFmtId="0" fontId="3" fillId="2" borderId="6" xfId="3" applyFont="1" applyFill="1" applyBorder="1" applyAlignment="1">
      <alignment horizontal="left" vertical="center" indent="1"/>
    </xf>
    <xf numFmtId="0" fontId="3" fillId="2" borderId="2" xfId="3" applyFont="1" applyFill="1" applyBorder="1" applyAlignment="1">
      <alignment horizontal="center" vertical="center"/>
    </xf>
    <xf numFmtId="0" fontId="13" fillId="2" borderId="3" xfId="3" applyFont="1" applyFill="1" applyBorder="1" applyAlignment="1">
      <alignment horizontal="center" vertical="center"/>
    </xf>
    <xf numFmtId="0" fontId="13" fillId="2" borderId="10" xfId="3" applyFont="1" applyFill="1" applyBorder="1" applyAlignment="1">
      <alignment horizontal="center" vertical="center"/>
    </xf>
    <xf numFmtId="0" fontId="3" fillId="2" borderId="2" xfId="3"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3" borderId="18" xfId="3" applyFont="1" applyFill="1" applyBorder="1" applyAlignment="1">
      <alignment horizontal="center" vertical="center" textRotation="90" wrapText="1"/>
    </xf>
    <xf numFmtId="0" fontId="13" fillId="3" borderId="17" xfId="3" applyFont="1" applyFill="1" applyBorder="1" applyAlignment="1">
      <alignment horizontal="center" vertical="center" textRotation="90" wrapText="1"/>
    </xf>
    <xf numFmtId="0" fontId="3" fillId="4" borderId="19" xfId="3" applyFont="1" applyFill="1" applyBorder="1" applyAlignment="1">
      <alignment horizontal="center" vertical="center" textRotation="90" wrapText="1"/>
    </xf>
    <xf numFmtId="0" fontId="13" fillId="4" borderId="22" xfId="3" applyFont="1" applyFill="1" applyBorder="1" applyAlignment="1">
      <alignment horizontal="center" vertical="center" textRotation="90" wrapText="1"/>
    </xf>
    <xf numFmtId="0" fontId="3" fillId="5" borderId="19" xfId="3" applyFont="1" applyFill="1" applyBorder="1" applyAlignment="1">
      <alignment horizontal="center" vertical="center" textRotation="90" wrapText="1"/>
    </xf>
    <xf numFmtId="0" fontId="13" fillId="5" borderId="22" xfId="3" applyFont="1" applyFill="1" applyBorder="1" applyAlignment="1">
      <alignment horizontal="center" vertical="center" textRotation="90" wrapText="1"/>
    </xf>
  </cellXfs>
  <cellStyles count="22">
    <cellStyle name="Hypertextové prepojenie" xfId="21" builtinId="8"/>
    <cellStyle name="Normálna" xfId="0" builtinId="0"/>
    <cellStyle name="Normálna 2" xfId="10"/>
    <cellStyle name="Normálna 2 2" xfId="1"/>
    <cellStyle name="Normálna 2 2 2 2" xfId="20"/>
    <cellStyle name="Normálna 3" xfId="11"/>
    <cellStyle name="Normálna 4" xfId="9"/>
    <cellStyle name="normálne_bezps2" xfId="15"/>
    <cellStyle name="normálne_celkom" xfId="16"/>
    <cellStyle name="normálne_fakulty_cis" xfId="19"/>
    <cellStyle name="normálne_icrkok_SS" xfId="3"/>
    <cellStyle name="normálne_matur2006" xfId="12"/>
    <cellStyle name="normálne_PK2006_drstsk" xfId="14"/>
    <cellStyle name="normálne_rocnik" xfId="8"/>
    <cellStyle name="normálne_sodb_grafy" xfId="17"/>
    <cellStyle name="normálne_suhrn9" xfId="18"/>
    <cellStyle name="normální_icrkok2_2004" xfId="2"/>
    <cellStyle name="normální_iczeme" xfId="4"/>
    <cellStyle name="normální_muze_2004" xfId="6"/>
    <cellStyle name="normální_osrocniks" xfId="7"/>
    <cellStyle name="normální_roma2003" xfId="13"/>
    <cellStyle name="normální_suhrn8_2004" xfId="5"/>
  </cellStyles>
  <dxfs count="131">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1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sk-SK" sz="1000" b="1" i="0" u="none" strike="noStrike" kern="1200" baseline="0">
                <a:solidFill>
                  <a:srgbClr val="333399"/>
                </a:solidFill>
                <a:latin typeface="Times New Roman" pitchFamily="18" charset="0"/>
                <a:ea typeface="+mn-ea"/>
                <a:cs typeface="+mn-cs"/>
              </a:defRPr>
            </a:pPr>
            <a:r>
              <a:rPr lang="sk-SK" sz="1000" b="1" i="0" u="none" strike="noStrike" kern="1200" baseline="0">
                <a:solidFill>
                  <a:srgbClr val="333399"/>
                </a:solidFill>
                <a:latin typeface="Times New Roman" pitchFamily="18" charset="0"/>
                <a:ea typeface="+mn-ea"/>
                <a:cs typeface="+mn-cs"/>
              </a:rPr>
              <a:t>PRIHLÁŠKY - úspešnosť</a:t>
            </a:r>
          </a:p>
        </c:rich>
      </c:tx>
      <c:layout/>
      <c:overlay val="0"/>
      <c:spPr>
        <a:ln>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cene3d>
              <a:camera prst="orthographicFront"/>
              <a:lightRig rig="threePt" dir="t"/>
            </a:scene3d>
            <a:sp3d>
              <a:bevelT/>
            </a:sp3d>
          </c:spPr>
          <c:explosion val="25"/>
          <c:dPt>
            <c:idx val="0"/>
            <c:bubble3D val="0"/>
            <c:spPr>
              <a:solidFill>
                <a:srgbClr val="669900"/>
              </a:solidFill>
              <a:scene3d>
                <a:camera prst="orthographicFront"/>
                <a:lightRig rig="threePt" dir="t"/>
              </a:scene3d>
              <a:sp3d>
                <a:bevelT/>
              </a:sp3d>
            </c:spPr>
            <c:extLst>
              <c:ext xmlns:c16="http://schemas.microsoft.com/office/drawing/2014/chart" uri="{C3380CC4-5D6E-409C-BE32-E72D297353CC}">
                <c16:uniqueId val="{00000001-A806-41AF-9EF8-ECB5F6506C00}"/>
              </c:ext>
            </c:extLst>
          </c:dPt>
          <c:dPt>
            <c:idx val="1"/>
            <c:bubble3D val="0"/>
            <c:spPr>
              <a:solidFill>
                <a:schemeClr val="accent1"/>
              </a:solidFill>
              <a:scene3d>
                <a:camera prst="orthographicFront"/>
                <a:lightRig rig="threePt" dir="t"/>
              </a:scene3d>
              <a:sp3d>
                <a:bevelT/>
              </a:sp3d>
            </c:spPr>
            <c:extLst>
              <c:ext xmlns:c16="http://schemas.microsoft.com/office/drawing/2014/chart" uri="{C3380CC4-5D6E-409C-BE32-E72D297353CC}">
                <c16:uniqueId val="{00000003-A806-41AF-9EF8-ECB5F6506C00}"/>
              </c:ext>
            </c:extLst>
          </c:dPt>
          <c:dPt>
            <c:idx val="2"/>
            <c:bubble3D val="0"/>
            <c:spPr>
              <a:solidFill>
                <a:srgbClr val="C00000"/>
              </a:solidFill>
              <a:scene3d>
                <a:camera prst="orthographicFront"/>
                <a:lightRig rig="threePt" dir="t"/>
              </a:scene3d>
              <a:sp3d>
                <a:bevelT/>
              </a:sp3d>
            </c:spPr>
            <c:extLst>
              <c:ext xmlns:c16="http://schemas.microsoft.com/office/drawing/2014/chart" uri="{C3380CC4-5D6E-409C-BE32-E72D297353CC}">
                <c16:uniqueId val="{00000005-A806-41AF-9EF8-ECB5F6506C00}"/>
              </c:ext>
            </c:extLst>
          </c:dPt>
          <c:dLbls>
            <c:dLbl>
              <c:idx val="0"/>
              <c:layout>
                <c:manualLayout>
                  <c:x val="-0.14272342995169082"/>
                  <c:y val="-0.18472670714140532"/>
                </c:manualLayout>
              </c:layout>
              <c:tx>
                <c:rich>
                  <a:bodyPr/>
                  <a:lstStyle/>
                  <a:p>
                    <a:r>
                      <a:rPr lang="en-US">
                        <a:latin typeface="Times New Roman" panose="02020603050405020304" pitchFamily="18" charset="0"/>
                        <a:cs typeface="Times New Roman" panose="02020603050405020304" pitchFamily="18" charset="0"/>
                      </a:rPr>
                      <a:t>úspešné so zápisom;         31 384;</a:t>
                    </a:r>
                    <a:r>
                      <a:rPr lang="en-US" baseline="0">
                        <a:latin typeface="Times New Roman" panose="02020603050405020304" pitchFamily="18" charset="0"/>
                        <a:cs typeface="Times New Roman" panose="02020603050405020304" pitchFamily="18" charset="0"/>
                      </a:rPr>
                      <a:t> 43,5%</a:t>
                    </a:r>
                    <a:endParaRPr lang="en-US"/>
                  </a:p>
                </c:rich>
              </c:tx>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806-41AF-9EF8-ECB5F6506C00}"/>
                </c:ext>
              </c:extLst>
            </c:dLbl>
            <c:dLbl>
              <c:idx val="1"/>
              <c:layout>
                <c:manualLayout>
                  <c:x val="0.13566082772262159"/>
                  <c:y val="1.584806949636346E-2"/>
                </c:manualLayout>
              </c:layout>
              <c:tx>
                <c:rich>
                  <a:bodyPr/>
                  <a:lstStyle/>
                  <a:p>
                    <a:r>
                      <a:rPr lang="en-US">
                        <a:latin typeface="Times New Roman" panose="02020603050405020304" pitchFamily="18" charset="0"/>
                        <a:cs typeface="Times New Roman" panose="02020603050405020304" pitchFamily="18" charset="0"/>
                      </a:rPr>
                      <a:t>úspešné bez zápisu;            15 381; 21%</a:t>
                    </a:r>
                    <a:endParaRPr lang="en-US"/>
                  </a:p>
                </c:rich>
              </c:tx>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806-41AF-9EF8-ECB5F6506C00}"/>
                </c:ext>
              </c:extLst>
            </c:dLbl>
            <c:dLbl>
              <c:idx val="2"/>
              <c:layout>
                <c:manualLayout>
                  <c:x val="9.5667389402411651E-2"/>
                  <c:y val="-0.11185685402487885"/>
                </c:manualLayout>
              </c:layout>
              <c:tx>
                <c:rich>
                  <a:bodyPr/>
                  <a:lstStyle/>
                  <a:p>
                    <a:r>
                      <a:rPr lang="en-US">
                        <a:latin typeface="Times New Roman" panose="02020603050405020304" pitchFamily="18" charset="0"/>
                        <a:cs typeface="Times New Roman" panose="02020603050405020304" pitchFamily="18" charset="0"/>
                      </a:rPr>
                      <a:t>neúspešné;      25 578; 35,5%</a:t>
                    </a:r>
                    <a:endParaRPr lang="en-US"/>
                  </a:p>
                </c:rich>
              </c:tx>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806-41AF-9EF8-ECB5F6506C00}"/>
                </c:ext>
              </c:extLst>
            </c:dLbl>
            <c:spPr>
              <a:noFill/>
              <a:ln>
                <a:noFill/>
              </a:ln>
              <a:effectLst/>
            </c:spPr>
            <c:txPr>
              <a:bodyPr/>
              <a:lstStyle/>
              <a:p>
                <a:pPr>
                  <a:defRPr>
                    <a:latin typeface="Times New Roman" panose="02020603050405020304" pitchFamily="18" charset="0"/>
                    <a:cs typeface="Times New Roman" panose="02020603050405020304" pitchFamily="18" charset="0"/>
                  </a:defRPr>
                </a:pPr>
                <a:endParaRPr lang="sk-SK"/>
              </a:p>
            </c:txPr>
            <c:showLegendKey val="0"/>
            <c:showVal val="1"/>
            <c:showCatName val="1"/>
            <c:showSerName val="0"/>
            <c:showPercent val="0"/>
            <c:showBubbleSize val="0"/>
            <c:showLeaderLines val="0"/>
            <c:extLst>
              <c:ext xmlns:c15="http://schemas.microsoft.com/office/drawing/2012/chart" uri="{CE6537A1-D6FC-4f65-9D91-7224C49458BB}"/>
            </c:extLst>
          </c:dLbls>
          <c:cat>
            <c:strRef>
              <c:f>'G 01'!$B$4:$B$6</c:f>
              <c:strCache>
                <c:ptCount val="3"/>
                <c:pt idx="0">
                  <c:v>úspešné so zápisom</c:v>
                </c:pt>
                <c:pt idx="1">
                  <c:v>úspešné bez zápisu</c:v>
                </c:pt>
                <c:pt idx="2">
                  <c:v>neúspešné</c:v>
                </c:pt>
              </c:strCache>
            </c:strRef>
          </c:cat>
          <c:val>
            <c:numRef>
              <c:f>'G 01'!$C$4:$C$6</c:f>
              <c:numCache>
                <c:formatCode>#,##0</c:formatCode>
                <c:ptCount val="3"/>
                <c:pt idx="0">
                  <c:v>31384</c:v>
                </c:pt>
                <c:pt idx="1">
                  <c:v>15381</c:v>
                </c:pt>
                <c:pt idx="2">
                  <c:v>25578</c:v>
                </c:pt>
              </c:numCache>
            </c:numRef>
          </c:val>
          <c:extLst>
            <c:ext xmlns:c16="http://schemas.microsoft.com/office/drawing/2014/chart" uri="{C3380CC4-5D6E-409C-BE32-E72D297353CC}">
              <c16:uniqueId val="{00000006-A806-41AF-9EF8-ECB5F6506C00}"/>
            </c:ext>
          </c:extLst>
        </c:ser>
        <c:dLbls>
          <c:showLegendKey val="0"/>
          <c:showVal val="1"/>
          <c:showCatName val="1"/>
          <c:showSerName val="0"/>
          <c:showPercent val="0"/>
          <c:showBubbleSize val="0"/>
          <c:showLeaderLines val="0"/>
        </c:dLbls>
      </c:pie3DChart>
    </c:plotArea>
    <c:plotVisOnly val="1"/>
    <c:dispBlanksAs val="zero"/>
    <c:showDLblsOverMax val="0"/>
  </c:chart>
  <c:printSettings>
    <c:headerFooter alignWithMargins="0"/>
    <c:pageMargins b="1" l="0.75" r="0.75" t="1" header="0.4921259845" footer="0.492125984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CE"/>
                <a:ea typeface="Times New Roman CE"/>
                <a:cs typeface="Times New Roman CE"/>
              </a:defRPr>
            </a:pPr>
            <a:r>
              <a:rPr lang="sk-SK"/>
              <a:t>spoločenské vedy, náuky a služby - podrobnejšie členenie</a:t>
            </a:r>
          </a:p>
        </c:rich>
      </c:tx>
      <c:layout>
        <c:manualLayout>
          <c:xMode val="edge"/>
          <c:yMode val="edge"/>
          <c:x val="0.148648885105578"/>
          <c:y val="0.15505244771232862"/>
        </c:manualLayout>
      </c:layout>
      <c:overlay val="0"/>
      <c:spPr>
        <a:noFill/>
        <a:ln w="25400">
          <a:noFill/>
        </a:ln>
      </c:spPr>
    </c:title>
    <c:autoTitleDeleted val="0"/>
    <c:plotArea>
      <c:layout>
        <c:manualLayout>
          <c:layoutTarget val="inner"/>
          <c:xMode val="edge"/>
          <c:yMode val="edge"/>
          <c:x val="0.23198249221937514"/>
          <c:y val="0.34669019038731624"/>
          <c:w val="0.56982107312137775"/>
          <c:h val="0.44076692546729151"/>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a:sp3d>
          </c:spPr>
          <c:dPt>
            <c:idx val="0"/>
            <c:bubble3D val="0"/>
            <c:spPr>
              <a:solidFill>
                <a:srgbClr val="CC99FF"/>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1-E80B-4C7D-92EA-40E385CBBB59}"/>
              </c:ext>
            </c:extLst>
          </c:dPt>
          <c:dPt>
            <c:idx val="1"/>
            <c:bubble3D val="0"/>
            <c:spPr>
              <a:solidFill>
                <a:srgbClr val="CCFFCC"/>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3-E80B-4C7D-92EA-40E385CBBB59}"/>
              </c:ext>
            </c:extLst>
          </c:dPt>
          <c:dPt>
            <c:idx val="2"/>
            <c:bubble3D val="0"/>
            <c:spPr>
              <a:solidFill>
                <a:srgbClr val="9933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5-E80B-4C7D-92EA-40E385CBBB59}"/>
              </c:ext>
            </c:extLst>
          </c:dPt>
          <c:dPt>
            <c:idx val="3"/>
            <c:bubble3D val="0"/>
            <c:spPr>
              <a:solidFill>
                <a:srgbClr val="FFFFCC"/>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7-E80B-4C7D-92EA-40E385CBBB59}"/>
              </c:ext>
            </c:extLst>
          </c:dPt>
          <c:dPt>
            <c:idx val="4"/>
            <c:bubble3D val="0"/>
            <c:spPr>
              <a:solidFill>
                <a:srgbClr val="FF00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9-E80B-4C7D-92EA-40E385CBBB59}"/>
              </c:ext>
            </c:extLst>
          </c:dPt>
          <c:dPt>
            <c:idx val="5"/>
            <c:bubble3D val="0"/>
            <c:spPr>
              <a:solidFill>
                <a:srgbClr val="00808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B-E80B-4C7D-92EA-40E385CBBB59}"/>
              </c:ext>
            </c:extLst>
          </c:dPt>
          <c:dPt>
            <c:idx val="6"/>
            <c:bubble3D val="0"/>
            <c:spPr>
              <a:solidFill>
                <a:srgbClr val="FF99CC"/>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D-E80B-4C7D-92EA-40E385CBBB59}"/>
              </c:ext>
            </c:extLst>
          </c:dPt>
          <c:dPt>
            <c:idx val="7"/>
            <c:bubble3D val="0"/>
            <c:spPr>
              <a:solidFill>
                <a:srgbClr val="00CCFF"/>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F-E80B-4C7D-92EA-40E385CBBB59}"/>
              </c:ext>
            </c:extLst>
          </c:dPt>
          <c:dPt>
            <c:idx val="8"/>
            <c:bubble3D val="0"/>
            <c:spPr>
              <a:solidFill>
                <a:srgbClr val="FF99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11-E80B-4C7D-92EA-40E385CBBB59}"/>
              </c:ext>
            </c:extLst>
          </c:dPt>
          <c:dPt>
            <c:idx val="9"/>
            <c:bubble3D val="0"/>
            <c:spPr>
              <a:solidFill>
                <a:srgbClr val="0080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13-E80B-4C7D-92EA-40E385CBBB59}"/>
              </c:ext>
            </c:extLst>
          </c:dPt>
          <c:dPt>
            <c:idx val="10"/>
            <c:bubble3D val="0"/>
            <c:spPr>
              <a:solidFill>
                <a:srgbClr val="FFFF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15-E80B-4C7D-92EA-40E385CBBB59}"/>
              </c:ext>
            </c:extLst>
          </c:dPt>
          <c:dPt>
            <c:idx val="11"/>
            <c:bubble3D val="0"/>
            <c:spPr>
              <a:solidFill>
                <a:srgbClr val="CCFFFF"/>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17-E80B-4C7D-92EA-40E385CBBB59}"/>
              </c:ext>
            </c:extLst>
          </c:dPt>
          <c:dPt>
            <c:idx val="12"/>
            <c:bubble3D val="0"/>
            <c:spPr>
              <a:solidFill>
                <a:srgbClr val="80008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19-E80B-4C7D-92EA-40E385CBBB59}"/>
              </c:ext>
            </c:extLst>
          </c:dPt>
          <c:dLbls>
            <c:dLbl>
              <c:idx val="0"/>
              <c:layout>
                <c:manualLayout>
                  <c:x val="2.5725475001037876E-2"/>
                  <c:y val="-4.106604776690935E-2"/>
                </c:manualLayout>
              </c:layout>
              <c:tx>
                <c:rich>
                  <a:bodyPr/>
                  <a:lstStyle/>
                  <a:p>
                    <a:pPr>
                      <a:defRPr sz="800" b="0" i="0" u="none" strike="noStrike" baseline="0">
                        <a:solidFill>
                          <a:srgbClr val="000000"/>
                        </a:solidFill>
                        <a:latin typeface="Times New Roman"/>
                        <a:ea typeface="Times New Roman"/>
                        <a:cs typeface="Times New Roman"/>
                      </a:defRPr>
                    </a:pPr>
                    <a:fld id="{66929738-97A2-4E3A-B4FB-126ED4BF35F7}" type="CATEGORYNAME">
                      <a:rPr lang="en-US"/>
                      <a:pPr>
                        <a:defRPr sz="800" b="0" i="0" u="none" strike="noStrike" baseline="0">
                          <a:solidFill>
                            <a:srgbClr val="000000"/>
                          </a:solidFill>
                          <a:latin typeface="Times New Roman"/>
                          <a:ea typeface="Times New Roman"/>
                          <a:cs typeface="Times New Roman"/>
                        </a:defRPr>
                      </a:pPr>
                      <a:t>[NÁZOV KATEGÓRIE]</a:t>
                    </a:fld>
                    <a:r>
                      <a:rPr lang="en-US" baseline="0"/>
                      <a:t>
2,5%</a:t>
                    </a:r>
                  </a:p>
                </c:rich>
              </c:tx>
              <c:numFmt formatCode="0%" sourceLinked="0"/>
              <c:spPr>
                <a:noFill/>
                <a:ln w="25400">
                  <a:noFill/>
                </a:ln>
              </c:spPr>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E80B-4C7D-92EA-40E385CBBB59}"/>
                </c:ext>
              </c:extLst>
            </c:dLbl>
            <c:dLbl>
              <c:idx val="1"/>
              <c:layout>
                <c:manualLayout>
                  <c:x val="-3.5643874919852943E-2"/>
                  <c:y val="-3.835606518229636E-2"/>
                </c:manualLayout>
              </c:layout>
              <c:tx>
                <c:rich>
                  <a:bodyPr/>
                  <a:lstStyle/>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ekonomické vedy</a:t>
                    </a:r>
                  </a:p>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27,5%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80B-4C7D-92EA-40E385CBBB59}"/>
                </c:ext>
              </c:extLst>
            </c:dLbl>
            <c:dLbl>
              <c:idx val="2"/>
              <c:layout>
                <c:manualLayout>
                  <c:x val="1.6061100470549289E-2"/>
                  <c:y val="-3.9751250605869475E-2"/>
                </c:manualLayout>
              </c:layout>
              <c:tx>
                <c:rich>
                  <a:bodyPr/>
                  <a:lstStyle/>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ekonomika                            a organizácia,         obchod a služby</a:t>
                    </a:r>
                  </a:p>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1,5%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80B-4C7D-92EA-40E385CBBB59}"/>
                </c:ext>
              </c:extLst>
            </c:dLbl>
            <c:dLbl>
              <c:idx val="3"/>
              <c:layout>
                <c:manualLayout>
                  <c:x val="2.7832635785391691E-2"/>
                  <c:y val="1.6161211555872589E-2"/>
                </c:manualLayout>
              </c:layout>
              <c:tx>
                <c:rich>
                  <a:bodyPr/>
                  <a:lstStyle/>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politické vedy</a:t>
                    </a:r>
                  </a:p>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3,5%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80B-4C7D-92EA-40E385CBBB59}"/>
                </c:ext>
              </c:extLst>
            </c:dLbl>
            <c:dLbl>
              <c:idx val="4"/>
              <c:layout>
                <c:manualLayout>
                  <c:x val="1.4889823745669753E-2"/>
                  <c:y val="-2.4252604359852057E-3"/>
                </c:manualLayout>
              </c:layout>
              <c:tx>
                <c:rich>
                  <a:bodyPr/>
                  <a:lstStyle/>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právne vedy</a:t>
                    </a:r>
                  </a:p>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11%</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80B-4C7D-92EA-40E385CBBB59}"/>
                </c:ext>
              </c:extLst>
            </c:dLbl>
            <c:dLbl>
              <c:idx val="5"/>
              <c:layout>
                <c:manualLayout>
                  <c:x val="0.11308484286564355"/>
                  <c:y val="5.0860348378390791E-2"/>
                </c:manualLayout>
              </c:layout>
              <c:tx>
                <c:rich>
                  <a:bodyPr/>
                  <a:lstStyle/>
                  <a:p>
                    <a:pPr>
                      <a:defRPr sz="800" b="0" i="0" u="none" strike="noStrike" baseline="0">
                        <a:solidFill>
                          <a:srgbClr val="000000"/>
                        </a:solidFill>
                        <a:latin typeface="Times New Roman"/>
                        <a:ea typeface="Times New Roman"/>
                        <a:cs typeface="Times New Roman"/>
                      </a:defRPr>
                    </a:pPr>
                    <a:r>
                      <a:rPr lang="en-US" sz="800" baseline="0"/>
                      <a:t>historické vedy
1,5%</a:t>
                    </a:r>
                    <a:endParaRPr lang="en-US" baseline="0"/>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E80B-4C7D-92EA-40E385CBBB59}"/>
                </c:ext>
              </c:extLst>
            </c:dLbl>
            <c:dLbl>
              <c:idx val="6"/>
              <c:layout>
                <c:manualLayout>
                  <c:x val="2.4531110895848036E-2"/>
                  <c:y val="8.8855565328896467E-3"/>
                </c:manualLayout>
              </c:layout>
              <c:tx>
                <c:rich>
                  <a:bodyPr/>
                  <a:lstStyle/>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publicistika, knihovníctvo                            a vedecké informácie</a:t>
                    </a:r>
                  </a:p>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80B-4C7D-92EA-40E385CBBB59}"/>
                </c:ext>
              </c:extLst>
            </c:dLbl>
            <c:dLbl>
              <c:idx val="7"/>
              <c:layout>
                <c:manualLayout>
                  <c:x val="-5.2910894925480539E-2"/>
                  <c:y val="8.1906366683976078E-2"/>
                </c:manualLayout>
              </c:layout>
              <c:tx>
                <c:rich>
                  <a:bodyPr/>
                  <a:lstStyle/>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filologické vedy</a:t>
                    </a:r>
                  </a:p>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80B-4C7D-92EA-40E385CBBB59}"/>
                </c:ext>
              </c:extLst>
            </c:dLbl>
            <c:dLbl>
              <c:idx val="8"/>
              <c:layout>
                <c:manualLayout>
                  <c:x val="-3.0470076375588188E-2"/>
                  <c:y val="-1.2923079736984948E-3"/>
                </c:manualLayout>
              </c:layout>
              <c:tx>
                <c:rich>
                  <a:bodyPr/>
                  <a:lstStyle/>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telesná kultúra a šport</a:t>
                    </a:r>
                  </a:p>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2,5%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manualLayout>
                      <c:w val="0.16045045045045045"/>
                      <c:h val="7.804878048780485E-2"/>
                    </c:manualLayout>
                  </c15:layout>
                </c:ext>
                <c:ext xmlns:c16="http://schemas.microsoft.com/office/drawing/2014/chart" uri="{C3380CC4-5D6E-409C-BE32-E72D297353CC}">
                  <c16:uniqueId val="{00000011-E80B-4C7D-92EA-40E385CBBB59}"/>
                </c:ext>
              </c:extLst>
            </c:dLbl>
            <c:dLbl>
              <c:idx val="9"/>
              <c:layout>
                <c:manualLayout>
                  <c:x val="-5.1858551464850682E-2"/>
                  <c:y val="-3.3301325139235643E-3"/>
                </c:manualLayout>
              </c:layout>
              <c:tx>
                <c:rich>
                  <a:bodyPr/>
                  <a:lstStyle/>
                  <a:p>
                    <a:pPr>
                      <a:defRPr sz="800" b="0" i="0" u="none" strike="noStrike" baseline="0">
                        <a:solidFill>
                          <a:srgbClr val="000000"/>
                        </a:solidFill>
                        <a:latin typeface="Times New Roman"/>
                        <a:ea typeface="Times New Roman"/>
                        <a:cs typeface="Times New Roman"/>
                      </a:defRPr>
                    </a:pPr>
                    <a:r>
                      <a:rPr lang="en-US" sz="800" baseline="0"/>
                      <a:t>pedagogické vedy
10,5%</a:t>
                    </a:r>
                    <a:endParaRPr lang="en-US" baseline="0"/>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80B-4C7D-92EA-40E385CBBB59}"/>
                </c:ext>
              </c:extLst>
            </c:dLbl>
            <c:dLbl>
              <c:idx val="10"/>
              <c:layout>
                <c:manualLayout>
                  <c:x val="-4.1693997389166425E-2"/>
                  <c:y val="-1.6730958764743908E-2"/>
                </c:manualLayout>
              </c:layout>
              <c:tx>
                <c:rich>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r>
                      <a:rPr lang="en-US" baseline="0"/>
                      <a:t>učiteľstvo
5,5%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E80B-4C7D-92EA-40E385CBBB59}"/>
                </c:ext>
              </c:extLst>
            </c:dLbl>
            <c:dLbl>
              <c:idx val="11"/>
              <c:layout>
                <c:manualLayout>
                  <c:x val="-1.0076157000585824E-2"/>
                  <c:y val="-1.7567639172963407E-2"/>
                </c:manualLayout>
              </c:layout>
              <c:tx>
                <c:rich>
                  <a:bodyPr/>
                  <a:lstStyle/>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spoločenské                         a behaviorálne vedy</a:t>
                    </a:r>
                  </a:p>
                  <a:p>
                    <a:pPr>
                      <a:defRPr sz="1175" b="0" i="0" u="none" strike="noStrike" baseline="0">
                        <a:solidFill>
                          <a:srgbClr val="000000"/>
                        </a:solidFill>
                        <a:latin typeface="Arial"/>
                        <a:ea typeface="Arial"/>
                        <a:cs typeface="Arial"/>
                      </a:defRPr>
                    </a:pPr>
                    <a:r>
                      <a:rPr lang="en-US" sz="800" b="0" i="0" u="none" strike="noStrike" baseline="0">
                        <a:solidFill>
                          <a:srgbClr val="000000"/>
                        </a:solidFill>
                        <a:latin typeface="Times New Roman"/>
                        <a:cs typeface="Times New Roman"/>
                      </a:rPr>
                      <a:t>13,5%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E80B-4C7D-92EA-40E385CBBB59}"/>
                </c:ext>
              </c:extLst>
            </c:dLbl>
            <c:dLbl>
              <c:idx val="12"/>
              <c:layout>
                <c:manualLayout>
                  <c:x val="5.3475845176646414E-2"/>
                  <c:y val="-2.7611159977815693E-2"/>
                </c:manualLayout>
              </c:layout>
              <c:tx>
                <c:rich>
                  <a:bodyPr/>
                  <a:lstStyle/>
                  <a:p>
                    <a:pPr>
                      <a:defRPr sz="800" b="0" i="0" u="none" strike="noStrike" baseline="0">
                        <a:solidFill>
                          <a:srgbClr val="000000"/>
                        </a:solidFill>
                        <a:latin typeface="Times New Roman" panose="02020603050405020304" pitchFamily="18" charset="0"/>
                        <a:ea typeface="Arial"/>
                        <a:cs typeface="Arial"/>
                      </a:defRPr>
                    </a:pPr>
                    <a:r>
                      <a:rPr lang="en-US" sz="800" baseline="0">
                        <a:latin typeface="Times New Roman" panose="02020603050405020304" pitchFamily="18" charset="0"/>
                      </a:rPr>
                      <a:t>učiteľstvo predmetov                     v kombináciách
</a:t>
                    </a:r>
                    <a:r>
                      <a:rPr lang="en-US" sz="800" baseline="0">
                        <a:latin typeface="Times New Roman" panose="02020603050405020304" pitchFamily="18" charset="0"/>
                        <a:cs typeface="Times New Roman" panose="02020603050405020304" pitchFamily="18" charset="0"/>
                      </a:rPr>
                      <a:t>10,5</a:t>
                    </a:r>
                    <a:r>
                      <a:rPr lang="en-US" sz="800" baseline="0">
                        <a:latin typeface="Times New Roman" panose="02020603050405020304" pitchFamily="18" charset="0"/>
                      </a:rPr>
                      <a:t>%</a:t>
                    </a:r>
                    <a:endParaRPr lang="en-US" baseline="0">
                      <a:latin typeface="Times New Roman" panose="02020603050405020304" pitchFamily="18" charset="0"/>
                    </a:endParaRP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E80B-4C7D-92EA-40E385CBBB59}"/>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sk-SK"/>
              </a:p>
            </c:txPr>
            <c:showLegendKey val="0"/>
            <c:showVal val="0"/>
            <c:showCatName val="1"/>
            <c:showSerName val="0"/>
            <c:showPercent val="1"/>
            <c:showBubbleSize val="0"/>
            <c:showLeaderLines val="1"/>
            <c:extLst>
              <c:ext xmlns:c15="http://schemas.microsoft.com/office/drawing/2012/chart" uri="{CE6537A1-D6FC-4f65-9D91-7224C49458BB}"/>
            </c:extLst>
          </c:dLbls>
          <c:cat>
            <c:strRef>
              <c:f>'G 03'!$D$14:$D$26</c:f>
              <c:strCache>
                <c:ptCount val="13"/>
                <c:pt idx="0">
                  <c:v>filozofické vedy</c:v>
                </c:pt>
                <c:pt idx="1">
                  <c:v>ekonomické vedy</c:v>
                </c:pt>
                <c:pt idx="2">
                  <c:v>ekonomika a organizácia, obchod a služby</c:v>
                </c:pt>
                <c:pt idx="3">
                  <c:v>politické vedy</c:v>
                </c:pt>
                <c:pt idx="4">
                  <c:v>právne vedy</c:v>
                </c:pt>
                <c:pt idx="5">
                  <c:v>historické vedy</c:v>
                </c:pt>
                <c:pt idx="6">
                  <c:v>publicistika, knihovníctvo a vedecké informácie</c:v>
                </c:pt>
                <c:pt idx="7">
                  <c:v>filologické vedy</c:v>
                </c:pt>
                <c:pt idx="8">
                  <c:v>telesná kultúra a šport</c:v>
                </c:pt>
                <c:pt idx="9">
                  <c:v>pedagogické vedy</c:v>
                </c:pt>
                <c:pt idx="10">
                  <c:v>učiteľstvo</c:v>
                </c:pt>
                <c:pt idx="11">
                  <c:v>spoločenské a behaviorálne vedy</c:v>
                </c:pt>
                <c:pt idx="12">
                  <c:v>učiteľstvo predmetov v kombináciách</c:v>
                </c:pt>
              </c:strCache>
            </c:strRef>
          </c:cat>
          <c:val>
            <c:numRef>
              <c:f>'G 03'!$E$14:$E$26</c:f>
              <c:numCache>
                <c:formatCode>General</c:formatCode>
                <c:ptCount val="13"/>
                <c:pt idx="0">
                  <c:v>614</c:v>
                </c:pt>
                <c:pt idx="1">
                  <c:v>6973</c:v>
                </c:pt>
                <c:pt idx="2">
                  <c:v>339</c:v>
                </c:pt>
                <c:pt idx="3">
                  <c:v>911</c:v>
                </c:pt>
                <c:pt idx="4">
                  <c:v>2750</c:v>
                </c:pt>
                <c:pt idx="5">
                  <c:v>404</c:v>
                </c:pt>
                <c:pt idx="6">
                  <c:v>1212</c:v>
                </c:pt>
                <c:pt idx="7">
                  <c:v>1223</c:v>
                </c:pt>
                <c:pt idx="8">
                  <c:v>668</c:v>
                </c:pt>
                <c:pt idx="9">
                  <c:v>2748</c:v>
                </c:pt>
                <c:pt idx="10">
                  <c:v>1390</c:v>
                </c:pt>
                <c:pt idx="11">
                  <c:v>3489</c:v>
                </c:pt>
                <c:pt idx="12">
                  <c:v>2718</c:v>
                </c:pt>
              </c:numCache>
            </c:numRef>
          </c:val>
          <c:extLst>
            <c:ext xmlns:c16="http://schemas.microsoft.com/office/drawing/2014/chart" uri="{C3380CC4-5D6E-409C-BE32-E72D297353CC}">
              <c16:uniqueId val="{0000001A-E80B-4C7D-92EA-40E385CBBB59}"/>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333399"/>
      </a:solidFill>
      <a:prstDash val="solid"/>
    </a:ln>
  </c:spPr>
  <c:txPr>
    <a:bodyPr/>
    <a:lstStyle/>
    <a:p>
      <a:pPr>
        <a:defRPr sz="1175" b="0" i="0" u="none" strike="noStrike" baseline="0">
          <a:solidFill>
            <a:srgbClr val="000000"/>
          </a:solidFill>
          <a:latin typeface="Arial"/>
          <a:ea typeface="Arial"/>
          <a:cs typeface="Arial"/>
        </a:defRPr>
      </a:pPr>
      <a:endParaRPr lang="sk-SK"/>
    </a:p>
  </c:txPr>
  <c:printSettings>
    <c:headerFooter alignWithMargins="0"/>
    <c:pageMargins b="1" l="0.75" r="0.75" t="1" header="0.5" footer="0.5"/>
    <c:pageSetup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spPr>
        <a:solidFill>
          <a:schemeClr val="accent1">
            <a:lumMod val="20000"/>
            <a:lumOff val="80000"/>
            <a:alpha val="37000"/>
          </a:schemeClr>
        </a:solidFill>
        <a:scene3d>
          <a:camera prst="orthographicFront"/>
          <a:lightRig rig="threePt" dir="t"/>
        </a:scene3d>
        <a:sp3d>
          <a:contourClr>
            <a:srgbClr val="000000"/>
          </a:contourClr>
        </a:sp3d>
      </c:spPr>
    </c:floor>
    <c:sideWall>
      <c:thickness val="0"/>
    </c:sideWall>
    <c:backWall>
      <c:thickness val="0"/>
    </c:backWall>
    <c:plotArea>
      <c:layout/>
      <c:bar3DChart>
        <c:barDir val="bar"/>
        <c:grouping val="clustered"/>
        <c:varyColors val="0"/>
        <c:ser>
          <c:idx val="0"/>
          <c:order val="0"/>
          <c:spPr>
            <a:solidFill>
              <a:srgbClr val="FF6600"/>
            </a:solidFill>
            <a:ln w="25400">
              <a:noFill/>
            </a:ln>
          </c:spPr>
          <c:invertIfNegative val="0"/>
          <c:cat>
            <c:strRef>
              <c:f>'G 04'!$D$8:$G$8</c:f>
              <c:strCache>
                <c:ptCount val="4"/>
                <c:pt idx="0">
                  <c:v>maturanti 2024</c:v>
                </c:pt>
                <c:pt idx="1">
                  <c:v>prihlásení</c:v>
                </c:pt>
                <c:pt idx="2">
                  <c:v>prijatí</c:v>
                </c:pt>
                <c:pt idx="3">
                  <c:v>zapísaní</c:v>
                </c:pt>
              </c:strCache>
            </c:strRef>
          </c:cat>
          <c:val>
            <c:numRef>
              <c:f>'G 04'!$D$9:$G$9</c:f>
              <c:numCache>
                <c:formatCode>#,##0</c:formatCode>
                <c:ptCount val="4"/>
                <c:pt idx="0">
                  <c:v>14829</c:v>
                </c:pt>
                <c:pt idx="1">
                  <c:v>11216</c:v>
                </c:pt>
                <c:pt idx="2">
                  <c:v>9738</c:v>
                </c:pt>
                <c:pt idx="3">
                  <c:v>8715</c:v>
                </c:pt>
              </c:numCache>
            </c:numRef>
          </c:val>
          <c:extLst>
            <c:ext xmlns:c16="http://schemas.microsoft.com/office/drawing/2014/chart" uri="{C3380CC4-5D6E-409C-BE32-E72D297353CC}">
              <c16:uniqueId val="{00000000-4567-4002-AAA7-D40571070E5F}"/>
            </c:ext>
          </c:extLst>
        </c:ser>
        <c:ser>
          <c:idx val="1"/>
          <c:order val="1"/>
          <c:spPr>
            <a:solidFill>
              <a:srgbClr val="FF9900"/>
            </a:solidFill>
            <a:ln w="25400">
              <a:noFill/>
            </a:ln>
          </c:spPr>
          <c:invertIfNegative val="0"/>
          <c:cat>
            <c:strRef>
              <c:f>'G 04'!$D$8:$G$8</c:f>
              <c:strCache>
                <c:ptCount val="4"/>
                <c:pt idx="0">
                  <c:v>maturanti 2024</c:v>
                </c:pt>
                <c:pt idx="1">
                  <c:v>prihlásení</c:v>
                </c:pt>
                <c:pt idx="2">
                  <c:v>prijatí</c:v>
                </c:pt>
                <c:pt idx="3">
                  <c:v>zapísaní</c:v>
                </c:pt>
              </c:strCache>
            </c:strRef>
          </c:cat>
          <c:val>
            <c:numRef>
              <c:f>'G 04'!$D$10:$G$10</c:f>
              <c:numCache>
                <c:formatCode>#,##0</c:formatCode>
                <c:ptCount val="4"/>
                <c:pt idx="0">
                  <c:v>23361</c:v>
                </c:pt>
                <c:pt idx="1">
                  <c:v>11936</c:v>
                </c:pt>
                <c:pt idx="2">
                  <c:v>10394</c:v>
                </c:pt>
                <c:pt idx="3">
                  <c:v>9707</c:v>
                </c:pt>
              </c:numCache>
            </c:numRef>
          </c:val>
          <c:extLst>
            <c:ext xmlns:c16="http://schemas.microsoft.com/office/drawing/2014/chart" uri="{C3380CC4-5D6E-409C-BE32-E72D297353CC}">
              <c16:uniqueId val="{00000001-4567-4002-AAA7-D40571070E5F}"/>
            </c:ext>
          </c:extLst>
        </c:ser>
        <c:ser>
          <c:idx val="2"/>
          <c:order val="2"/>
          <c:spPr>
            <a:solidFill>
              <a:srgbClr val="FFCC00"/>
            </a:solidFill>
            <a:ln w="25400">
              <a:noFill/>
            </a:ln>
          </c:spPr>
          <c:invertIfNegative val="0"/>
          <c:cat>
            <c:strRef>
              <c:f>'G 04'!$D$8:$G$8</c:f>
              <c:strCache>
                <c:ptCount val="4"/>
                <c:pt idx="0">
                  <c:v>maturanti 2024</c:v>
                </c:pt>
                <c:pt idx="1">
                  <c:v>prihlásení</c:v>
                </c:pt>
                <c:pt idx="2">
                  <c:v>prijatí</c:v>
                </c:pt>
                <c:pt idx="3">
                  <c:v>zapísaní</c:v>
                </c:pt>
              </c:strCache>
            </c:strRef>
          </c:cat>
          <c:val>
            <c:numRef>
              <c:f>'G 04'!$D$11:$G$11</c:f>
              <c:numCache>
                <c:formatCode>#,##0</c:formatCode>
                <c:ptCount val="4"/>
                <c:pt idx="0">
                  <c:v>425</c:v>
                </c:pt>
                <c:pt idx="1">
                  <c:v>135</c:v>
                </c:pt>
                <c:pt idx="2">
                  <c:v>75</c:v>
                </c:pt>
                <c:pt idx="3">
                  <c:v>71</c:v>
                </c:pt>
              </c:numCache>
            </c:numRef>
          </c:val>
          <c:extLst>
            <c:ext xmlns:c16="http://schemas.microsoft.com/office/drawing/2014/chart" uri="{C3380CC4-5D6E-409C-BE32-E72D297353CC}">
              <c16:uniqueId val="{00000002-4567-4002-AAA7-D40571070E5F}"/>
            </c:ext>
          </c:extLst>
        </c:ser>
        <c:dLbls>
          <c:showLegendKey val="0"/>
          <c:showVal val="0"/>
          <c:showCatName val="0"/>
          <c:showSerName val="0"/>
          <c:showPercent val="0"/>
          <c:showBubbleSize val="0"/>
        </c:dLbls>
        <c:gapWidth val="150"/>
        <c:shape val="cylinder"/>
        <c:axId val="92143616"/>
        <c:axId val="92145152"/>
        <c:axId val="0"/>
      </c:bar3DChart>
      <c:catAx>
        <c:axId val="92143616"/>
        <c:scaling>
          <c:orientation val="minMax"/>
        </c:scaling>
        <c:delete val="0"/>
        <c:axPos val="l"/>
        <c:numFmt formatCode="General" sourceLinked="1"/>
        <c:majorTickMark val="out"/>
        <c:minorTickMark val="none"/>
        <c:tickLblPos val="nextTo"/>
        <c:txPr>
          <a:bodyPr/>
          <a:lstStyle/>
          <a:p>
            <a:pPr>
              <a:defRPr>
                <a:latin typeface="Times New Roman" pitchFamily="18" charset="0"/>
                <a:cs typeface="Times New Roman" pitchFamily="18" charset="0"/>
              </a:defRPr>
            </a:pPr>
            <a:endParaRPr lang="sk-SK"/>
          </a:p>
        </c:txPr>
        <c:crossAx val="92145152"/>
        <c:crosses val="autoZero"/>
        <c:auto val="1"/>
        <c:lblAlgn val="ctr"/>
        <c:lblOffset val="100"/>
        <c:noMultiLvlLbl val="0"/>
      </c:catAx>
      <c:valAx>
        <c:axId val="92145152"/>
        <c:scaling>
          <c:orientation val="minMax"/>
        </c:scaling>
        <c:delete val="0"/>
        <c:axPos val="b"/>
        <c:majorGridlines/>
        <c:numFmt formatCode="#,##0" sourceLinked="1"/>
        <c:majorTickMark val="out"/>
        <c:minorTickMark val="none"/>
        <c:tickLblPos val="nextTo"/>
        <c:txPr>
          <a:bodyPr/>
          <a:lstStyle/>
          <a:p>
            <a:pPr>
              <a:defRPr>
                <a:latin typeface="Times New Roman" pitchFamily="18" charset="0"/>
                <a:cs typeface="Times New Roman" pitchFamily="18" charset="0"/>
              </a:defRPr>
            </a:pPr>
            <a:endParaRPr lang="sk-SK"/>
          </a:p>
        </c:txPr>
        <c:crossAx val="92143616"/>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000" b="1" i="0" u="none" strike="noStrike" kern="1200" cap="all" spc="50" baseline="0">
                <a:solidFill>
                  <a:srgbClr val="333399"/>
                </a:solidFill>
                <a:latin typeface="Times New Roman" panose="02020603050405020304" pitchFamily="18" charset="0"/>
                <a:ea typeface="+mn-ea"/>
                <a:cs typeface="+mn-cs"/>
              </a:defRPr>
            </a:pPr>
            <a:r>
              <a:rPr lang="sk-SK" sz="1000" b="1" i="0" u="none" strike="noStrike" cap="all" baseline="0">
                <a:solidFill>
                  <a:srgbClr val="333399"/>
                </a:solidFill>
                <a:effectLst/>
                <a:latin typeface="Times New Roman" panose="02020603050405020304" pitchFamily="18" charset="0"/>
              </a:rPr>
              <a:t>POMER POČTU PRIHLÁŠOK NA DENNÚ A EXTERNÚ FORMU ŠTÚDIA                                                                       PODĽA ROKU MATURITY UCHÁDZAČA</a:t>
            </a:r>
            <a:endParaRPr lang="sk-SK" sz="1000" baseline="0">
              <a:solidFill>
                <a:srgbClr val="333399"/>
              </a:solidFill>
              <a:latin typeface="Times New Roman" panose="02020603050405020304" pitchFamily="18" charset="0"/>
            </a:endParaRPr>
          </a:p>
        </c:rich>
      </c:tx>
      <c:layout>
        <c:manualLayout>
          <c:xMode val="edge"/>
          <c:yMode val="edge"/>
          <c:x val="0.25293216300718308"/>
          <c:y val="1.4120020171457387E-2"/>
        </c:manualLayout>
      </c:layout>
      <c:overlay val="0"/>
      <c:spPr>
        <a:noFill/>
        <a:ln>
          <a:noFill/>
        </a:ln>
        <a:effectLst/>
      </c:spPr>
      <c:txPr>
        <a:bodyPr rot="0" spcFirstLastPara="1" vertOverflow="ellipsis" vert="horz" wrap="square" anchor="ctr" anchorCtr="1"/>
        <a:lstStyle/>
        <a:p>
          <a:pPr>
            <a:defRPr sz="1000" b="1" i="0" u="none" strike="noStrike" kern="1200" cap="all" spc="50" baseline="0">
              <a:solidFill>
                <a:srgbClr val="333399"/>
              </a:solidFill>
              <a:latin typeface="Times New Roman" panose="02020603050405020304" pitchFamily="18" charset="0"/>
              <a:ea typeface="+mn-ea"/>
              <a:cs typeface="+mn-cs"/>
            </a:defRPr>
          </a:pPr>
          <a:endParaRPr lang="sk-SK"/>
        </a:p>
      </c:txPr>
    </c:title>
    <c:autoTitleDeleted val="0"/>
    <c:plotArea>
      <c:layout>
        <c:manualLayout>
          <c:layoutTarget val="inner"/>
          <c:xMode val="edge"/>
          <c:yMode val="edge"/>
          <c:x val="9.5847585980886246E-2"/>
          <c:y val="9.8962917078632945E-2"/>
          <c:w val="0.85280898876404498"/>
          <c:h val="0.76140686910924138"/>
        </c:manualLayout>
      </c:layout>
      <c:barChart>
        <c:barDir val="col"/>
        <c:grouping val="percentStacked"/>
        <c:varyColors val="0"/>
        <c:ser>
          <c:idx val="0"/>
          <c:order val="0"/>
          <c:tx>
            <c:strRef>
              <c:f>'G 08'!$C$3</c:f>
              <c:strCache>
                <c:ptCount val="1"/>
                <c:pt idx="0">
                  <c:v>denná forma štúdia</c:v>
                </c:pt>
              </c:strCache>
            </c:strRef>
          </c:tx>
          <c:spPr>
            <a:solidFill>
              <a:schemeClr val="accent4">
                <a:shade val="76000"/>
                <a:alpha val="70000"/>
              </a:schemeClr>
            </a:solidFill>
            <a:ln>
              <a:noFill/>
            </a:ln>
            <a:effectLst>
              <a:glow>
                <a:schemeClr val="accent1">
                  <a:alpha val="40000"/>
                </a:schemeClr>
              </a:glow>
            </a:effectLst>
            <a:scene3d>
              <a:camera prst="orthographicFront"/>
              <a:lightRig rig="threePt" dir="t"/>
            </a:scene3d>
            <a:sp3d>
              <a:bevelT/>
            </a:sp3d>
          </c:spPr>
          <c:invertIfNegative val="0"/>
          <c:dLbls>
            <c:dLbl>
              <c:idx val="9"/>
              <c:layout>
                <c:manualLayout>
                  <c:x val="3.9326432510542672E-3"/>
                  <c:y val="-3.467296515443034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ECA-44D1-BFA8-609CF191D5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Times New Roman" panose="02020603050405020304" pitchFamily="18"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08'!$B$4:$B$15</c:f>
              <c:strCache>
                <c:ptCount val="12"/>
                <c:pt idx="0">
                  <c:v>2024</c:v>
                </c:pt>
                <c:pt idx="1">
                  <c:v>2023</c:v>
                </c:pt>
                <c:pt idx="2">
                  <c:v>2022</c:v>
                </c:pt>
                <c:pt idx="3">
                  <c:v>2021</c:v>
                </c:pt>
                <c:pt idx="4">
                  <c:v>2020</c:v>
                </c:pt>
                <c:pt idx="5">
                  <c:v>2019</c:v>
                </c:pt>
                <c:pt idx="6">
                  <c:v>2018</c:v>
                </c:pt>
                <c:pt idx="7">
                  <c:v>2017</c:v>
                </c:pt>
                <c:pt idx="8">
                  <c:v>2016</c:v>
                </c:pt>
                <c:pt idx="9">
                  <c:v>2015</c:v>
                </c:pt>
                <c:pt idx="10">
                  <c:v>2014</c:v>
                </c:pt>
                <c:pt idx="11">
                  <c:v>1975-2013</c:v>
                </c:pt>
              </c:strCache>
            </c:strRef>
          </c:cat>
          <c:val>
            <c:numRef>
              <c:f>'G 08'!$C$4:$C$15</c:f>
              <c:numCache>
                <c:formatCode>General</c:formatCode>
                <c:ptCount val="12"/>
                <c:pt idx="0">
                  <c:v>46710</c:v>
                </c:pt>
                <c:pt idx="1">
                  <c:v>7397</c:v>
                </c:pt>
                <c:pt idx="2">
                  <c:v>3373</c:v>
                </c:pt>
                <c:pt idx="3">
                  <c:v>1685</c:v>
                </c:pt>
                <c:pt idx="4">
                  <c:v>1060</c:v>
                </c:pt>
                <c:pt idx="5">
                  <c:v>646</c:v>
                </c:pt>
                <c:pt idx="6">
                  <c:v>348</c:v>
                </c:pt>
                <c:pt idx="7">
                  <c:v>180</c:v>
                </c:pt>
                <c:pt idx="8">
                  <c:v>155</c:v>
                </c:pt>
                <c:pt idx="9">
                  <c:v>126</c:v>
                </c:pt>
                <c:pt idx="10">
                  <c:v>122</c:v>
                </c:pt>
                <c:pt idx="11">
                  <c:v>1312</c:v>
                </c:pt>
              </c:numCache>
            </c:numRef>
          </c:val>
          <c:extLst>
            <c:ext xmlns:c16="http://schemas.microsoft.com/office/drawing/2014/chart" uri="{C3380CC4-5D6E-409C-BE32-E72D297353CC}">
              <c16:uniqueId val="{00000001-9ECA-44D1-BFA8-609CF191D5E4}"/>
            </c:ext>
          </c:extLst>
        </c:ser>
        <c:ser>
          <c:idx val="1"/>
          <c:order val="1"/>
          <c:tx>
            <c:strRef>
              <c:f>'G 08'!$D$3</c:f>
              <c:strCache>
                <c:ptCount val="1"/>
                <c:pt idx="0">
                  <c:v>externá forma štúdia</c:v>
                </c:pt>
              </c:strCache>
            </c:strRef>
          </c:tx>
          <c:spPr>
            <a:solidFill>
              <a:schemeClr val="accent4">
                <a:tint val="77000"/>
                <a:alpha val="70000"/>
              </a:schemeClr>
            </a:solidFill>
            <a:ln>
              <a:noFill/>
            </a:ln>
            <a:effectLst/>
            <a:scene3d>
              <a:camera prst="orthographicFront"/>
              <a:lightRig rig="threePt" dir="t"/>
            </a:scene3d>
            <a:sp3d>
              <a:bevelT/>
            </a:sp3d>
          </c:spPr>
          <c:invertIfNegative val="0"/>
          <c:dLbls>
            <c:dLbl>
              <c:idx val="0"/>
              <c:layout>
                <c:manualLayout>
                  <c:x val="0"/>
                  <c:y val="-4.6032218741189875E-3"/>
                </c:manualLayout>
              </c:layout>
              <c:tx>
                <c:rich>
                  <a:bodyPr/>
                  <a:lstStyle/>
                  <a:p>
                    <a:fld id="{09C4BEEC-8471-4933-A7EF-B68315E74C1B}" type="VALUE">
                      <a:rPr lang="en-US" sz="1000"/>
                      <a:pPr/>
                      <a:t>[HODNOTA]</a:t>
                    </a:fld>
                    <a:endParaRPr lang="sk-SK"/>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9ECA-44D1-BFA8-609CF191D5E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Times New Roman" panose="02020603050405020304" pitchFamily="18"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08'!$B$4:$B$15</c:f>
              <c:strCache>
                <c:ptCount val="12"/>
                <c:pt idx="0">
                  <c:v>2024</c:v>
                </c:pt>
                <c:pt idx="1">
                  <c:v>2023</c:v>
                </c:pt>
                <c:pt idx="2">
                  <c:v>2022</c:v>
                </c:pt>
                <c:pt idx="3">
                  <c:v>2021</c:v>
                </c:pt>
                <c:pt idx="4">
                  <c:v>2020</c:v>
                </c:pt>
                <c:pt idx="5">
                  <c:v>2019</c:v>
                </c:pt>
                <c:pt idx="6">
                  <c:v>2018</c:v>
                </c:pt>
                <c:pt idx="7">
                  <c:v>2017</c:v>
                </c:pt>
                <c:pt idx="8">
                  <c:v>2016</c:v>
                </c:pt>
                <c:pt idx="9">
                  <c:v>2015</c:v>
                </c:pt>
                <c:pt idx="10">
                  <c:v>2014</c:v>
                </c:pt>
                <c:pt idx="11">
                  <c:v>1975-2013</c:v>
                </c:pt>
              </c:strCache>
            </c:strRef>
          </c:cat>
          <c:val>
            <c:numRef>
              <c:f>'G 08'!$D$4:$D$15</c:f>
              <c:numCache>
                <c:formatCode>General</c:formatCode>
                <c:ptCount val="12"/>
                <c:pt idx="0">
                  <c:v>1161</c:v>
                </c:pt>
                <c:pt idx="1">
                  <c:v>696</c:v>
                </c:pt>
                <c:pt idx="2">
                  <c:v>633</c:v>
                </c:pt>
                <c:pt idx="3">
                  <c:v>534</c:v>
                </c:pt>
                <c:pt idx="4">
                  <c:v>459</c:v>
                </c:pt>
                <c:pt idx="5">
                  <c:v>433</c:v>
                </c:pt>
                <c:pt idx="6">
                  <c:v>378</c:v>
                </c:pt>
                <c:pt idx="7">
                  <c:v>280</c:v>
                </c:pt>
                <c:pt idx="8">
                  <c:v>281</c:v>
                </c:pt>
                <c:pt idx="9">
                  <c:v>261</c:v>
                </c:pt>
                <c:pt idx="10">
                  <c:v>231</c:v>
                </c:pt>
                <c:pt idx="11">
                  <c:v>3882</c:v>
                </c:pt>
              </c:numCache>
            </c:numRef>
          </c:val>
          <c:extLst>
            <c:ext xmlns:c16="http://schemas.microsoft.com/office/drawing/2014/chart" uri="{C3380CC4-5D6E-409C-BE32-E72D297353CC}">
              <c16:uniqueId val="{00000003-9ECA-44D1-BFA8-609CF191D5E4}"/>
            </c:ext>
          </c:extLst>
        </c:ser>
        <c:dLbls>
          <c:showLegendKey val="0"/>
          <c:showVal val="0"/>
          <c:showCatName val="0"/>
          <c:showSerName val="0"/>
          <c:showPercent val="0"/>
          <c:showBubbleSize val="0"/>
        </c:dLbls>
        <c:gapWidth val="50"/>
        <c:overlap val="100"/>
        <c:serLines>
          <c:spPr>
            <a:ln w="12700">
              <a:solidFill>
                <a:schemeClr val="accent4">
                  <a:lumMod val="50000"/>
                </a:schemeClr>
              </a:solidFill>
              <a:round/>
            </a:ln>
            <a:effectLst/>
          </c:spPr>
        </c:serLines>
        <c:axId val="56017664"/>
        <c:axId val="56019200"/>
      </c:barChart>
      <c:catAx>
        <c:axId val="56017664"/>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0" spcFirstLastPara="1" vertOverflow="ellipsis"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mn-cs"/>
              </a:defRPr>
            </a:pPr>
            <a:endParaRPr lang="sk-SK"/>
          </a:p>
        </c:txPr>
        <c:crossAx val="56019200"/>
        <c:crosses val="autoZero"/>
        <c:auto val="1"/>
        <c:lblAlgn val="ctr"/>
        <c:lblOffset val="100"/>
        <c:tickLblSkip val="1"/>
        <c:tickMarkSkip val="1"/>
        <c:noMultiLvlLbl val="0"/>
      </c:catAx>
      <c:valAx>
        <c:axId val="56019200"/>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mn-cs"/>
              </a:defRPr>
            </a:pPr>
            <a:endParaRPr lang="sk-SK"/>
          </a:p>
        </c:txPr>
        <c:crossAx val="56017664"/>
        <c:crosses val="autoZero"/>
        <c:crossBetween val="between"/>
        <c:majorUnit val="0.1"/>
      </c:valAx>
      <c:spPr>
        <a:noFill/>
        <a:ln>
          <a:noFill/>
        </a:ln>
        <a:effectLst/>
      </c:spPr>
    </c:plotArea>
    <c:legend>
      <c:legendPos val="b"/>
      <c:legendEntry>
        <c:idx val="0"/>
        <c:txPr>
          <a:bodyPr rot="0" spcFirstLastPara="1" vertOverflow="ellipsis" vert="horz" wrap="square" anchor="ctr" anchorCtr="1"/>
          <a:lstStyle/>
          <a:p>
            <a:pPr>
              <a:defRPr sz="1100" b="0" i="0" u="none" strike="noStrike" kern="1200" baseline="0">
                <a:solidFill>
                  <a:schemeClr val="tx1">
                    <a:lumMod val="75000"/>
                    <a:lumOff val="25000"/>
                  </a:schemeClr>
                </a:solidFill>
                <a:latin typeface="Times New Roman" panose="02020603050405020304" pitchFamily="18" charset="0"/>
                <a:ea typeface="+mn-ea"/>
                <a:cs typeface="+mn-cs"/>
              </a:defRPr>
            </a:pPr>
            <a:endParaRPr lang="sk-SK"/>
          </a:p>
        </c:txPr>
      </c:legendEntry>
      <c:layout>
        <c:manualLayout>
          <c:xMode val="edge"/>
          <c:yMode val="edge"/>
          <c:x val="0.34361307198804875"/>
          <c:y val="0.93754074991760672"/>
          <c:w val="0.35386163343755261"/>
          <c:h val="3.6425840113404884E-2"/>
        </c:manualLayout>
      </c:layout>
      <c:overlay val="0"/>
      <c:spPr>
        <a:noFill/>
        <a:ln>
          <a:noFill/>
          <a:prstDash val="solid"/>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Times New Roman" panose="02020603050405020304" pitchFamily="18"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pPr>
      <a:endParaRPr lang="sk-SK"/>
    </a:p>
  </c:txPr>
  <c:printSettings>
    <c:headerFooter alignWithMargins="0"/>
    <c:pageMargins b="0.98425196850393704" l="0.74803149606299213" r="0.74803149606299213" t="0.98425196850393704" header="0.51181102362204722" footer="0.5118110236220472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1" i="0" u="none" strike="noStrike" kern="1200" spc="0" baseline="0">
                <a:solidFill>
                  <a:srgbClr val="333399"/>
                </a:solidFill>
                <a:latin typeface="Times New Roman" panose="02020603050405020304" pitchFamily="18" charset="0"/>
                <a:ea typeface="+mn-ea"/>
                <a:cs typeface="+mn-cs"/>
              </a:defRPr>
            </a:pPr>
            <a:r>
              <a:rPr lang="sk-SK" sz="1000" b="1" i="0" baseline="0">
                <a:solidFill>
                  <a:srgbClr val="333399"/>
                </a:solidFill>
                <a:latin typeface="Times New Roman" panose="02020603050405020304" pitchFamily="18" charset="0"/>
              </a:rPr>
              <a:t>ÚSPEŠNOSŤ PRIHLÁŠOK UCHÁDZAČOV PODĽA ROKU MATURITY</a:t>
            </a:r>
          </a:p>
        </c:rich>
      </c:tx>
      <c:layout>
        <c:manualLayout>
          <c:xMode val="edge"/>
          <c:yMode val="edge"/>
          <c:x val="0.27508449084313896"/>
          <c:y val="2.825759632710488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rgbClr val="333399"/>
              </a:solidFill>
              <a:latin typeface="Times New Roman" panose="02020603050405020304" pitchFamily="18" charset="0"/>
              <a:ea typeface="+mn-ea"/>
              <a:cs typeface="+mn-cs"/>
            </a:defRPr>
          </a:pPr>
          <a:endParaRPr lang="sk-SK"/>
        </a:p>
      </c:txPr>
    </c:title>
    <c:autoTitleDeleted val="0"/>
    <c:plotArea>
      <c:layout>
        <c:manualLayout>
          <c:layoutTarget val="inner"/>
          <c:xMode val="edge"/>
          <c:yMode val="edge"/>
          <c:x val="0.10710259301014656"/>
          <c:y val="0.12087921353697564"/>
          <c:w val="0.87598647125140927"/>
          <c:h val="0.75444474613087154"/>
        </c:manualLayout>
      </c:layout>
      <c:barChart>
        <c:barDir val="col"/>
        <c:grouping val="percentStacked"/>
        <c:varyColors val="0"/>
        <c:ser>
          <c:idx val="0"/>
          <c:order val="0"/>
          <c:tx>
            <c:strRef>
              <c:f>'G 09'!$C$3</c:f>
              <c:strCache>
                <c:ptCount val="1"/>
                <c:pt idx="0">
                  <c:v>úspešné</c:v>
                </c:pt>
              </c:strCache>
            </c:strRef>
          </c:tx>
          <c:spPr>
            <a:solidFill>
              <a:schemeClr val="accent2">
                <a:shade val="76000"/>
              </a:schemeClr>
            </a:solidFill>
            <a:ln>
              <a:noFill/>
            </a:ln>
            <a:effectLst/>
            <a:scene3d>
              <a:camera prst="orthographicFront"/>
              <a:lightRig rig="threePt" dir="t"/>
            </a:scene3d>
            <a:sp3d>
              <a:bevelT/>
            </a:sp3d>
          </c:spPr>
          <c:invertIfNegative val="0"/>
          <c:cat>
            <c:strRef>
              <c:f>'G 09'!$B$4:$B$15</c:f>
              <c:strCache>
                <c:ptCount val="12"/>
                <c:pt idx="0">
                  <c:v>2024</c:v>
                </c:pt>
                <c:pt idx="1">
                  <c:v>2023</c:v>
                </c:pt>
                <c:pt idx="2">
                  <c:v>2022</c:v>
                </c:pt>
                <c:pt idx="3">
                  <c:v>2021</c:v>
                </c:pt>
                <c:pt idx="4">
                  <c:v>2020</c:v>
                </c:pt>
                <c:pt idx="5">
                  <c:v>2019</c:v>
                </c:pt>
                <c:pt idx="6">
                  <c:v>2018</c:v>
                </c:pt>
                <c:pt idx="7">
                  <c:v>2017</c:v>
                </c:pt>
                <c:pt idx="8">
                  <c:v>2016</c:v>
                </c:pt>
                <c:pt idx="9">
                  <c:v>2015</c:v>
                </c:pt>
                <c:pt idx="10">
                  <c:v>2014</c:v>
                </c:pt>
                <c:pt idx="11">
                  <c:v>1975-2013</c:v>
                </c:pt>
              </c:strCache>
            </c:strRef>
          </c:cat>
          <c:val>
            <c:numRef>
              <c:f>'G 09'!$C$4:$C$15</c:f>
              <c:numCache>
                <c:formatCode>#,##0</c:formatCode>
                <c:ptCount val="12"/>
                <c:pt idx="0">
                  <c:v>29102</c:v>
                </c:pt>
                <c:pt idx="1">
                  <c:v>5253</c:v>
                </c:pt>
                <c:pt idx="2">
                  <c:v>2826</c:v>
                </c:pt>
                <c:pt idx="3">
                  <c:v>1627</c:v>
                </c:pt>
                <c:pt idx="4">
                  <c:v>1116</c:v>
                </c:pt>
                <c:pt idx="5">
                  <c:v>801</c:v>
                </c:pt>
                <c:pt idx="6">
                  <c:v>542</c:v>
                </c:pt>
                <c:pt idx="7">
                  <c:v>354</c:v>
                </c:pt>
                <c:pt idx="8">
                  <c:v>327</c:v>
                </c:pt>
                <c:pt idx="9">
                  <c:v>298</c:v>
                </c:pt>
                <c:pt idx="10">
                  <c:v>255</c:v>
                </c:pt>
                <c:pt idx="11">
                  <c:v>4264</c:v>
                </c:pt>
              </c:numCache>
            </c:numRef>
          </c:val>
          <c:extLst>
            <c:ext xmlns:c16="http://schemas.microsoft.com/office/drawing/2014/chart" uri="{C3380CC4-5D6E-409C-BE32-E72D297353CC}">
              <c16:uniqueId val="{00000000-3825-4917-8C6F-A4E409580BA1}"/>
            </c:ext>
          </c:extLst>
        </c:ser>
        <c:ser>
          <c:idx val="1"/>
          <c:order val="1"/>
          <c:tx>
            <c:strRef>
              <c:f>'G 09'!$D$3</c:f>
              <c:strCache>
                <c:ptCount val="1"/>
                <c:pt idx="0">
                  <c:v>neúspešné</c:v>
                </c:pt>
              </c:strCache>
            </c:strRef>
          </c:tx>
          <c:spPr>
            <a:solidFill>
              <a:schemeClr val="accent2">
                <a:tint val="77000"/>
              </a:schemeClr>
            </a:solidFill>
            <a:ln>
              <a:noFill/>
            </a:ln>
            <a:effectLst/>
            <a:scene3d>
              <a:camera prst="orthographicFront"/>
              <a:lightRig rig="threePt" dir="t"/>
            </a:scene3d>
            <a:sp3d>
              <a:bevelT/>
            </a:sp3d>
          </c:spPr>
          <c:invertIfNegative val="0"/>
          <c:cat>
            <c:strRef>
              <c:f>'G 09'!$B$4:$B$15</c:f>
              <c:strCache>
                <c:ptCount val="12"/>
                <c:pt idx="0">
                  <c:v>2024</c:v>
                </c:pt>
                <c:pt idx="1">
                  <c:v>2023</c:v>
                </c:pt>
                <c:pt idx="2">
                  <c:v>2022</c:v>
                </c:pt>
                <c:pt idx="3">
                  <c:v>2021</c:v>
                </c:pt>
                <c:pt idx="4">
                  <c:v>2020</c:v>
                </c:pt>
                <c:pt idx="5">
                  <c:v>2019</c:v>
                </c:pt>
                <c:pt idx="6">
                  <c:v>2018</c:v>
                </c:pt>
                <c:pt idx="7">
                  <c:v>2017</c:v>
                </c:pt>
                <c:pt idx="8">
                  <c:v>2016</c:v>
                </c:pt>
                <c:pt idx="9">
                  <c:v>2015</c:v>
                </c:pt>
                <c:pt idx="10">
                  <c:v>2014</c:v>
                </c:pt>
                <c:pt idx="11">
                  <c:v>1975-2013</c:v>
                </c:pt>
              </c:strCache>
            </c:strRef>
          </c:cat>
          <c:val>
            <c:numRef>
              <c:f>'G 09'!$D$4:$D$15</c:f>
              <c:numCache>
                <c:formatCode>#,##0</c:formatCode>
                <c:ptCount val="12"/>
                <c:pt idx="0">
                  <c:v>18769</c:v>
                </c:pt>
                <c:pt idx="1">
                  <c:v>2840</c:v>
                </c:pt>
                <c:pt idx="2">
                  <c:v>1180</c:v>
                </c:pt>
                <c:pt idx="3">
                  <c:v>592</c:v>
                </c:pt>
                <c:pt idx="4">
                  <c:v>403</c:v>
                </c:pt>
                <c:pt idx="5">
                  <c:v>278</c:v>
                </c:pt>
                <c:pt idx="6">
                  <c:v>184</c:v>
                </c:pt>
                <c:pt idx="7">
                  <c:v>106</c:v>
                </c:pt>
                <c:pt idx="8">
                  <c:v>109</c:v>
                </c:pt>
                <c:pt idx="9">
                  <c:v>89</c:v>
                </c:pt>
                <c:pt idx="10">
                  <c:v>98</c:v>
                </c:pt>
                <c:pt idx="11">
                  <c:v>930</c:v>
                </c:pt>
              </c:numCache>
            </c:numRef>
          </c:val>
          <c:extLst>
            <c:ext xmlns:c16="http://schemas.microsoft.com/office/drawing/2014/chart" uri="{C3380CC4-5D6E-409C-BE32-E72D297353CC}">
              <c16:uniqueId val="{00000001-3825-4917-8C6F-A4E409580BA1}"/>
            </c:ext>
          </c:extLst>
        </c:ser>
        <c:dLbls>
          <c:showLegendKey val="0"/>
          <c:showVal val="0"/>
          <c:showCatName val="0"/>
          <c:showSerName val="0"/>
          <c:showPercent val="0"/>
          <c:showBubbleSize val="0"/>
        </c:dLbls>
        <c:gapWidth val="50"/>
        <c:overlap val="100"/>
        <c:serLines>
          <c:spPr>
            <a:ln w="12700" cap="flat" cmpd="sng" algn="ctr">
              <a:solidFill>
                <a:schemeClr val="accent2">
                  <a:lumMod val="50000"/>
                </a:schemeClr>
              </a:solidFill>
              <a:round/>
            </a:ln>
            <a:effectLst/>
          </c:spPr>
        </c:serLines>
        <c:axId val="56018048"/>
        <c:axId val="56019584"/>
      </c:barChart>
      <c:catAx>
        <c:axId val="5601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56019584"/>
        <c:crosses val="autoZero"/>
        <c:auto val="1"/>
        <c:lblAlgn val="ctr"/>
        <c:lblOffset val="100"/>
        <c:tickMarkSkip val="1"/>
        <c:noMultiLvlLbl val="0"/>
      </c:catAx>
      <c:valAx>
        <c:axId val="56019584"/>
        <c:scaling>
          <c:orientation val="minMax"/>
          <c:min val="0.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mn-cs"/>
              </a:defRPr>
            </a:pPr>
            <a:endParaRPr lang="sk-SK"/>
          </a:p>
        </c:txPr>
        <c:crossAx val="56018048"/>
        <c:crosses val="autoZero"/>
        <c:crossBetween val="between"/>
        <c:majorUnit val="0.1"/>
        <c:minorUnit val="0.1"/>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chemeClr val="tx1"/>
                </a:solidFill>
                <a:latin typeface="Times New Roman" panose="02020603050405020304" pitchFamily="18" charset="0"/>
                <a:ea typeface="+mn-ea"/>
                <a:cs typeface="+mn-cs"/>
              </a:defRPr>
            </a:pPr>
            <a:endParaRPr lang="sk-SK"/>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k-SK"/>
    </a:p>
  </c:txPr>
  <c:printSettings>
    <c:headerFooter alignWithMargins="0">
      <c:oddFooter>&amp;C&amp;"Times New Roman,Normálne"&amp;P</c:oddFooter>
    </c:headerFooter>
    <c:pageMargins b="0.78740157480314965" l="0.78740157480314965" r="0.78740157480314965" t="0.78740157480314965" header="0.39370078740157483" footer="0.39370078740157483"/>
    <c:pageSetup firstPageNumber="71" orientation="landscape" useFirstPageNumber="1"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000" b="1" i="0" u="none" strike="noStrike" kern="1200" cap="all" spc="50" baseline="0">
                <a:solidFill>
                  <a:srgbClr val="333399"/>
                </a:solidFill>
                <a:latin typeface="Times New Roman" panose="02020603050405020304" pitchFamily="18" charset="0"/>
                <a:ea typeface="+mn-ea"/>
                <a:cs typeface="+mn-cs"/>
              </a:defRPr>
            </a:pPr>
            <a:r>
              <a:rPr lang="sk-SK" sz="1000" baseline="0">
                <a:solidFill>
                  <a:srgbClr val="333399"/>
                </a:solidFill>
                <a:latin typeface="Times New Roman" panose="02020603050405020304" pitchFamily="18" charset="0"/>
              </a:rPr>
              <a:t>PRIJATÍ UCHÁDZAČI PODĽA ROKU MATURITY</a:t>
            </a:r>
          </a:p>
        </c:rich>
      </c:tx>
      <c:layout>
        <c:manualLayout>
          <c:xMode val="edge"/>
          <c:yMode val="edge"/>
          <c:x val="0.3089346845998317"/>
          <c:y val="2.8213166144200628E-2"/>
        </c:manualLayout>
      </c:layout>
      <c:overlay val="0"/>
      <c:spPr>
        <a:noFill/>
        <a:ln>
          <a:noFill/>
        </a:ln>
        <a:effectLst/>
      </c:spPr>
      <c:txPr>
        <a:bodyPr rot="0" spcFirstLastPara="1" vertOverflow="ellipsis" vert="horz" wrap="square" anchor="ctr" anchorCtr="1"/>
        <a:lstStyle/>
        <a:p>
          <a:pPr>
            <a:defRPr sz="1000" b="1" i="0" u="none" strike="noStrike" kern="1200" cap="all" spc="50" baseline="0">
              <a:solidFill>
                <a:srgbClr val="333399"/>
              </a:solidFill>
              <a:latin typeface="Times New Roman" panose="02020603050405020304" pitchFamily="18" charset="0"/>
              <a:ea typeface="+mn-ea"/>
              <a:cs typeface="+mn-cs"/>
            </a:defRPr>
          </a:pPr>
          <a:endParaRPr lang="sk-SK"/>
        </a:p>
      </c:txPr>
    </c:title>
    <c:autoTitleDeleted val="0"/>
    <c:plotArea>
      <c:layout>
        <c:manualLayout>
          <c:layoutTarget val="inner"/>
          <c:xMode val="edge"/>
          <c:yMode val="edge"/>
          <c:x val="7.5365620696984797E-2"/>
          <c:y val="0.1206896551724138"/>
          <c:w val="0.91001174841583132"/>
          <c:h val="0.71003134796238243"/>
        </c:manualLayout>
      </c:layout>
      <c:barChart>
        <c:barDir val="col"/>
        <c:grouping val="percentStacked"/>
        <c:varyColors val="0"/>
        <c:ser>
          <c:idx val="0"/>
          <c:order val="0"/>
          <c:tx>
            <c:strRef>
              <c:f>'G 10'!$C$3</c:f>
              <c:strCache>
                <c:ptCount val="1"/>
                <c:pt idx="0">
                  <c:v> prijatí uchádzači (osoby prijaté aspoň na jeden študijný program)</c:v>
                </c:pt>
              </c:strCache>
            </c:strRef>
          </c:tx>
          <c:spPr>
            <a:solidFill>
              <a:schemeClr val="accent5">
                <a:shade val="76000"/>
                <a:alpha val="70000"/>
              </a:schemeClr>
            </a:solidFill>
            <a:ln>
              <a:noFill/>
            </a:ln>
            <a:effectLst/>
            <a:scene3d>
              <a:camera prst="orthographicFront"/>
              <a:lightRig rig="threePt" dir="t"/>
            </a:scene3d>
            <a:sp3d>
              <a:bevel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Times New Roman" panose="02020603050405020304" pitchFamily="18"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10'!$B$4:$B$15</c:f>
              <c:strCache>
                <c:ptCount val="12"/>
                <c:pt idx="0">
                  <c:v>2024</c:v>
                </c:pt>
                <c:pt idx="1">
                  <c:v>2023</c:v>
                </c:pt>
                <c:pt idx="2">
                  <c:v>2022</c:v>
                </c:pt>
                <c:pt idx="3">
                  <c:v>2021</c:v>
                </c:pt>
                <c:pt idx="4">
                  <c:v>2020</c:v>
                </c:pt>
                <c:pt idx="5">
                  <c:v>2019</c:v>
                </c:pt>
                <c:pt idx="6">
                  <c:v>2018</c:v>
                </c:pt>
                <c:pt idx="7">
                  <c:v>2017</c:v>
                </c:pt>
                <c:pt idx="8">
                  <c:v>2016</c:v>
                </c:pt>
                <c:pt idx="9">
                  <c:v>2015</c:v>
                </c:pt>
                <c:pt idx="10">
                  <c:v>2014</c:v>
                </c:pt>
                <c:pt idx="11">
                  <c:v>1975-2013</c:v>
                </c:pt>
              </c:strCache>
            </c:strRef>
          </c:cat>
          <c:val>
            <c:numRef>
              <c:f>'G 10'!$C$4:$C$15</c:f>
              <c:numCache>
                <c:formatCode>#,##0</c:formatCode>
                <c:ptCount val="12"/>
                <c:pt idx="0">
                  <c:v>20040</c:v>
                </c:pt>
                <c:pt idx="1">
                  <c:v>3976</c:v>
                </c:pt>
                <c:pt idx="2">
                  <c:v>2332</c:v>
                </c:pt>
                <c:pt idx="3">
                  <c:v>1422</c:v>
                </c:pt>
                <c:pt idx="4">
                  <c:v>987</c:v>
                </c:pt>
                <c:pt idx="5">
                  <c:v>703</c:v>
                </c:pt>
                <c:pt idx="6">
                  <c:v>494</c:v>
                </c:pt>
                <c:pt idx="7">
                  <c:v>335</c:v>
                </c:pt>
                <c:pt idx="8">
                  <c:v>302</c:v>
                </c:pt>
                <c:pt idx="9">
                  <c:v>284</c:v>
                </c:pt>
                <c:pt idx="10">
                  <c:v>234</c:v>
                </c:pt>
                <c:pt idx="11">
                  <c:v>3949</c:v>
                </c:pt>
              </c:numCache>
            </c:numRef>
          </c:val>
          <c:extLst>
            <c:ext xmlns:c16="http://schemas.microsoft.com/office/drawing/2014/chart" uri="{C3380CC4-5D6E-409C-BE32-E72D297353CC}">
              <c16:uniqueId val="{00000000-F391-4675-B6AD-68C3D8994F6D}"/>
            </c:ext>
          </c:extLst>
        </c:ser>
        <c:ser>
          <c:idx val="1"/>
          <c:order val="1"/>
          <c:tx>
            <c:strRef>
              <c:f>'G 10'!$D$3</c:f>
              <c:strCache>
                <c:ptCount val="1"/>
                <c:pt idx="0">
                  <c:v> zvyšok uchádzačov (neprijatí na žiaden študijný program) </c:v>
                </c:pt>
              </c:strCache>
            </c:strRef>
          </c:tx>
          <c:spPr>
            <a:solidFill>
              <a:schemeClr val="accent5">
                <a:tint val="77000"/>
                <a:alpha val="70000"/>
              </a:schemeClr>
            </a:solidFill>
            <a:ln>
              <a:noFill/>
            </a:ln>
            <a:effectLst/>
            <a:scene3d>
              <a:camera prst="orthographicFront"/>
              <a:lightRig rig="threePt" dir="t"/>
            </a:scene3d>
            <a:sp3d>
              <a:bevel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Times New Roman" panose="02020603050405020304" pitchFamily="18"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10'!$B$4:$B$15</c:f>
              <c:strCache>
                <c:ptCount val="12"/>
                <c:pt idx="0">
                  <c:v>2024</c:v>
                </c:pt>
                <c:pt idx="1">
                  <c:v>2023</c:v>
                </c:pt>
                <c:pt idx="2">
                  <c:v>2022</c:v>
                </c:pt>
                <c:pt idx="3">
                  <c:v>2021</c:v>
                </c:pt>
                <c:pt idx="4">
                  <c:v>2020</c:v>
                </c:pt>
                <c:pt idx="5">
                  <c:v>2019</c:v>
                </c:pt>
                <c:pt idx="6">
                  <c:v>2018</c:v>
                </c:pt>
                <c:pt idx="7">
                  <c:v>2017</c:v>
                </c:pt>
                <c:pt idx="8">
                  <c:v>2016</c:v>
                </c:pt>
                <c:pt idx="9">
                  <c:v>2015</c:v>
                </c:pt>
                <c:pt idx="10">
                  <c:v>2014</c:v>
                </c:pt>
                <c:pt idx="11">
                  <c:v>1975-2013</c:v>
                </c:pt>
              </c:strCache>
            </c:strRef>
          </c:cat>
          <c:val>
            <c:numRef>
              <c:f>'G 10'!$D$4:$D$15</c:f>
              <c:numCache>
                <c:formatCode>#,##0</c:formatCode>
                <c:ptCount val="12"/>
                <c:pt idx="0">
                  <c:v>3035</c:v>
                </c:pt>
                <c:pt idx="1">
                  <c:v>831</c:v>
                </c:pt>
                <c:pt idx="2">
                  <c:v>453</c:v>
                </c:pt>
                <c:pt idx="3">
                  <c:v>276</c:v>
                </c:pt>
                <c:pt idx="4">
                  <c:v>206</c:v>
                </c:pt>
                <c:pt idx="5">
                  <c:v>146</c:v>
                </c:pt>
                <c:pt idx="6">
                  <c:v>106</c:v>
                </c:pt>
                <c:pt idx="7">
                  <c:v>62</c:v>
                </c:pt>
                <c:pt idx="8">
                  <c:v>66</c:v>
                </c:pt>
                <c:pt idx="9">
                  <c:v>58</c:v>
                </c:pt>
                <c:pt idx="10">
                  <c:v>59</c:v>
                </c:pt>
                <c:pt idx="11">
                  <c:v>631</c:v>
                </c:pt>
              </c:numCache>
            </c:numRef>
          </c:val>
          <c:extLst>
            <c:ext xmlns:c16="http://schemas.microsoft.com/office/drawing/2014/chart" uri="{C3380CC4-5D6E-409C-BE32-E72D297353CC}">
              <c16:uniqueId val="{00000001-F391-4675-B6AD-68C3D8994F6D}"/>
            </c:ext>
          </c:extLst>
        </c:ser>
        <c:dLbls>
          <c:showLegendKey val="0"/>
          <c:showVal val="0"/>
          <c:showCatName val="0"/>
          <c:showSerName val="0"/>
          <c:showPercent val="0"/>
          <c:showBubbleSize val="0"/>
        </c:dLbls>
        <c:gapWidth val="50"/>
        <c:overlap val="100"/>
        <c:serLines>
          <c:spPr>
            <a:ln w="9525">
              <a:solidFill>
                <a:schemeClr val="tx1">
                  <a:lumMod val="75000"/>
                  <a:lumOff val="25000"/>
                </a:schemeClr>
              </a:solidFill>
              <a:round/>
            </a:ln>
            <a:effectLst/>
          </c:spPr>
        </c:serLines>
        <c:axId val="56018432"/>
        <c:axId val="56019968"/>
      </c:barChart>
      <c:catAx>
        <c:axId val="56018432"/>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0" spcFirstLastPara="1" vertOverflow="ellipsis"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mn-cs"/>
              </a:defRPr>
            </a:pPr>
            <a:endParaRPr lang="sk-SK"/>
          </a:p>
        </c:txPr>
        <c:crossAx val="56019968"/>
        <c:crosses val="autoZero"/>
        <c:auto val="1"/>
        <c:lblAlgn val="ctr"/>
        <c:lblOffset val="100"/>
        <c:tickLblSkip val="1"/>
        <c:tickMarkSkip val="1"/>
        <c:noMultiLvlLbl val="0"/>
      </c:catAx>
      <c:valAx>
        <c:axId val="56019968"/>
        <c:scaling>
          <c:orientation val="minMax"/>
          <c:max val="1"/>
          <c:min val="0.70000000000000007"/>
        </c:scaling>
        <c:delete val="0"/>
        <c:axPos val="l"/>
        <c:majorGridlines>
          <c:spPr>
            <a:ln w="9525" cap="flat" cmpd="sng" algn="ctr">
              <a:solidFill>
                <a:schemeClr val="bg2">
                  <a:lumMod val="75000"/>
                </a:schemeClr>
              </a:solidFill>
              <a:round/>
            </a:ln>
            <a:effectLst/>
          </c:spPr>
        </c:majorGridlines>
        <c:minorGridlines>
          <c:spPr>
            <a:ln w="9525" cap="flat" cmpd="sng" algn="ctr">
              <a:solidFill>
                <a:schemeClr val="bg2"/>
              </a:solidFill>
              <a:round/>
            </a:ln>
            <a:effectLst/>
          </c:spPr>
        </c:minorGridlines>
        <c:numFmt formatCode="0%" sourceLinked="1"/>
        <c:majorTickMark val="none"/>
        <c:minorTickMark val="none"/>
        <c:tickLblPos val="nextTo"/>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mn-cs"/>
              </a:defRPr>
            </a:pPr>
            <a:endParaRPr lang="sk-SK"/>
          </a:p>
        </c:txPr>
        <c:crossAx val="56018432"/>
        <c:crosses val="autoZero"/>
        <c:crossBetween val="between"/>
        <c:majorUnit val="0.1"/>
      </c:valAx>
      <c:spPr>
        <a:noFill/>
        <a:ln>
          <a:noFill/>
        </a:ln>
        <a:effectLst/>
      </c:spPr>
    </c:plotArea>
    <c:legend>
      <c:legendPos val="b"/>
      <c:legendEntry>
        <c:idx val="1"/>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mn-cs"/>
              </a:defRPr>
            </a:pPr>
            <a:endParaRPr lang="sk-SK"/>
          </a:p>
        </c:txPr>
      </c:legendEntry>
      <c:layout>
        <c:manualLayout>
          <c:xMode val="edge"/>
          <c:yMode val="edge"/>
          <c:x val="7.0733652312599676E-2"/>
          <c:y val="0.92274989920930728"/>
          <c:w val="0.90000000000000013"/>
          <c:h val="3.5452817614099179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pPr>
      <a:endParaRPr lang="sk-SK"/>
    </a:p>
  </c:txPr>
  <c:printSettings>
    <c:headerFooter alignWithMargins="0">
      <c:oddFooter>&amp;C&amp;"Times New Roman,Normálne"&amp;P</c:oddFooter>
    </c:headerFooter>
    <c:pageMargins b="0.78740157480314965" l="0.78740157480314965" r="0.78740157480314965" t="0.78740157480314965" header="0.31496062992125984" footer="0.31496062992125984"/>
    <c:pageSetup firstPageNumber="72" orientation="landscape" useFirstPageNumber="1"/>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cap="none" spc="0" normalizeH="0" baseline="0">
                <a:solidFill>
                  <a:srgbClr val="333399"/>
                </a:solidFill>
                <a:latin typeface="Times New Roman" panose="02020603050405020304" pitchFamily="18" charset="0"/>
                <a:ea typeface="+mj-ea"/>
                <a:cs typeface="+mj-cs"/>
              </a:defRPr>
            </a:pPr>
            <a:r>
              <a:rPr lang="sk-SK" sz="1000" b="1" i="0" baseline="0">
                <a:solidFill>
                  <a:srgbClr val="333399"/>
                </a:solidFill>
              </a:rPr>
              <a:t>PODIEL UCHÁDZAČOV NA JEDNOTLIVÉ FORMY ŠTÚDIA  V ZÁVISLOSTI OD ICH VEKU</a:t>
            </a:r>
          </a:p>
        </c:rich>
      </c:tx>
      <c:layout>
        <c:manualLayout>
          <c:xMode val="edge"/>
          <c:yMode val="edge"/>
          <c:x val="0.20809589277530785"/>
          <c:y val="1.7355910448498012E-2"/>
        </c:manualLayout>
      </c:layout>
      <c:overlay val="0"/>
      <c:spPr>
        <a:noFill/>
        <a:ln>
          <a:noFill/>
        </a:ln>
        <a:effectLst/>
      </c:spPr>
      <c:txPr>
        <a:bodyPr rot="0" spcFirstLastPara="1" vertOverflow="ellipsis" vert="horz" wrap="square" anchor="ctr" anchorCtr="1"/>
        <a:lstStyle/>
        <a:p>
          <a:pPr>
            <a:defRPr sz="1000" b="1" i="0" u="none" strike="noStrike" kern="1200" cap="none" spc="0" normalizeH="0" baseline="0">
              <a:solidFill>
                <a:srgbClr val="333399"/>
              </a:solidFill>
              <a:latin typeface="Times New Roman" panose="02020603050405020304" pitchFamily="18" charset="0"/>
              <a:ea typeface="+mj-ea"/>
              <a:cs typeface="+mj-cs"/>
            </a:defRPr>
          </a:pPr>
          <a:endParaRPr lang="sk-SK"/>
        </a:p>
      </c:txPr>
    </c:title>
    <c:autoTitleDeleted val="0"/>
    <c:plotArea>
      <c:layout>
        <c:manualLayout>
          <c:layoutTarget val="inner"/>
          <c:xMode val="edge"/>
          <c:yMode val="edge"/>
          <c:x val="0.16307913891715917"/>
          <c:y val="0.13578686676704596"/>
          <c:w val="0.79757850926976925"/>
          <c:h val="0.48657718120805371"/>
        </c:manualLayout>
      </c:layout>
      <c:barChart>
        <c:barDir val="bar"/>
        <c:grouping val="percentStacked"/>
        <c:varyColors val="0"/>
        <c:ser>
          <c:idx val="1"/>
          <c:order val="0"/>
          <c:tx>
            <c:strRef>
              <c:f>'G 07'!$C$4</c:f>
              <c:strCache>
                <c:ptCount val="1"/>
                <c:pt idx="0">
                  <c:v>19</c:v>
                </c:pt>
              </c:strCache>
            </c:strRef>
          </c:tx>
          <c:spPr>
            <a:solidFill>
              <a:schemeClr val="accent2"/>
            </a:solidFill>
            <a:ln>
              <a:noFill/>
            </a:ln>
            <a:effectLst>
              <a:innerShdw blurRad="228600">
                <a:prstClr val="black"/>
              </a:innerShdw>
            </a:effectLst>
            <a:scene3d>
              <a:camera prst="orthographicFront"/>
              <a:lightRig rig="threePt" dir="t"/>
            </a:scene3d>
            <a:sp3d>
              <a:bevelT/>
            </a:sp3d>
          </c:spPr>
          <c:invertIfNegative val="0"/>
          <c:cat>
            <c:strRef>
              <c:f>'G 07'!$D$3:$F$3</c:f>
              <c:strCache>
                <c:ptCount val="3"/>
                <c:pt idx="0">
                  <c:v>denná forma štúdia</c:v>
                </c:pt>
                <c:pt idx="1">
                  <c:v>externá forma štúdia</c:v>
                </c:pt>
                <c:pt idx="2">
                  <c:v>obe formy štúdia spolu</c:v>
                </c:pt>
              </c:strCache>
            </c:strRef>
          </c:cat>
          <c:val>
            <c:numRef>
              <c:f>'G 07'!$D$4:$F$4</c:f>
              <c:numCache>
                <c:formatCode>#,##0</c:formatCode>
                <c:ptCount val="3"/>
                <c:pt idx="0">
                  <c:v>12281</c:v>
                </c:pt>
                <c:pt idx="1">
                  <c:v>453</c:v>
                </c:pt>
                <c:pt idx="2">
                  <c:v>12493</c:v>
                </c:pt>
              </c:numCache>
            </c:numRef>
          </c:val>
          <c:extLst>
            <c:ext xmlns:c16="http://schemas.microsoft.com/office/drawing/2014/chart" uri="{C3380CC4-5D6E-409C-BE32-E72D297353CC}">
              <c16:uniqueId val="{00000000-BD89-4FC4-91CE-938127AFB1C0}"/>
            </c:ext>
          </c:extLst>
        </c:ser>
        <c:ser>
          <c:idx val="2"/>
          <c:order val="1"/>
          <c:tx>
            <c:strRef>
              <c:f>'G 07'!$C$5</c:f>
              <c:strCache>
                <c:ptCount val="1"/>
                <c:pt idx="0">
                  <c:v>20</c:v>
                </c:pt>
              </c:strCache>
            </c:strRef>
          </c:tx>
          <c:spPr>
            <a:solidFill>
              <a:schemeClr val="accent3"/>
            </a:solidFill>
            <a:ln>
              <a:noFill/>
            </a:ln>
            <a:effectLst>
              <a:innerShdw blurRad="228600">
                <a:prstClr val="black"/>
              </a:innerShdw>
            </a:effectLst>
            <a:scene3d>
              <a:camera prst="orthographicFront"/>
              <a:lightRig rig="threePt" dir="t"/>
            </a:scene3d>
            <a:sp3d>
              <a:bevelT/>
            </a:sp3d>
          </c:spPr>
          <c:invertIfNegative val="0"/>
          <c:cat>
            <c:strRef>
              <c:f>'G 07'!$D$3:$F$3</c:f>
              <c:strCache>
                <c:ptCount val="3"/>
                <c:pt idx="0">
                  <c:v>denná forma štúdia</c:v>
                </c:pt>
                <c:pt idx="1">
                  <c:v>externá forma štúdia</c:v>
                </c:pt>
                <c:pt idx="2">
                  <c:v>obe formy štúdia spolu</c:v>
                </c:pt>
              </c:strCache>
            </c:strRef>
          </c:cat>
          <c:val>
            <c:numRef>
              <c:f>'G 07'!$D$5:$F$5</c:f>
              <c:numCache>
                <c:formatCode>#,##0</c:formatCode>
                <c:ptCount val="3"/>
                <c:pt idx="0">
                  <c:v>11585</c:v>
                </c:pt>
                <c:pt idx="1">
                  <c:v>679</c:v>
                </c:pt>
                <c:pt idx="2">
                  <c:v>12003</c:v>
                </c:pt>
              </c:numCache>
            </c:numRef>
          </c:val>
          <c:extLst>
            <c:ext xmlns:c16="http://schemas.microsoft.com/office/drawing/2014/chart" uri="{C3380CC4-5D6E-409C-BE32-E72D297353CC}">
              <c16:uniqueId val="{00000001-BD89-4FC4-91CE-938127AFB1C0}"/>
            </c:ext>
          </c:extLst>
        </c:ser>
        <c:ser>
          <c:idx val="3"/>
          <c:order val="2"/>
          <c:tx>
            <c:strRef>
              <c:f>'G 07'!$C$6</c:f>
              <c:strCache>
                <c:ptCount val="1"/>
                <c:pt idx="0">
                  <c:v>21</c:v>
                </c:pt>
              </c:strCache>
            </c:strRef>
          </c:tx>
          <c:spPr>
            <a:solidFill>
              <a:schemeClr val="accent4"/>
            </a:solidFill>
            <a:ln>
              <a:noFill/>
            </a:ln>
            <a:effectLst>
              <a:innerShdw blurRad="228600">
                <a:prstClr val="black"/>
              </a:innerShdw>
            </a:effectLst>
            <a:scene3d>
              <a:camera prst="orthographicFront"/>
              <a:lightRig rig="threePt" dir="t"/>
            </a:scene3d>
            <a:sp3d>
              <a:bevelT/>
            </a:sp3d>
          </c:spPr>
          <c:invertIfNegative val="0"/>
          <c:cat>
            <c:strRef>
              <c:f>'G 07'!$D$3:$F$3</c:f>
              <c:strCache>
                <c:ptCount val="3"/>
                <c:pt idx="0">
                  <c:v>denná forma štúdia</c:v>
                </c:pt>
                <c:pt idx="1">
                  <c:v>externá forma štúdia</c:v>
                </c:pt>
                <c:pt idx="2">
                  <c:v>obe formy štúdia spolu</c:v>
                </c:pt>
              </c:strCache>
            </c:strRef>
          </c:cat>
          <c:val>
            <c:numRef>
              <c:f>'G 07'!$D$6:$F$6</c:f>
              <c:numCache>
                <c:formatCode>#,##0</c:formatCode>
                <c:ptCount val="3"/>
                <c:pt idx="0">
                  <c:v>3799</c:v>
                </c:pt>
                <c:pt idx="1">
                  <c:v>516</c:v>
                </c:pt>
                <c:pt idx="2">
                  <c:v>4183</c:v>
                </c:pt>
              </c:numCache>
            </c:numRef>
          </c:val>
          <c:extLst>
            <c:ext xmlns:c16="http://schemas.microsoft.com/office/drawing/2014/chart" uri="{C3380CC4-5D6E-409C-BE32-E72D297353CC}">
              <c16:uniqueId val="{00000002-BD89-4FC4-91CE-938127AFB1C0}"/>
            </c:ext>
          </c:extLst>
        </c:ser>
        <c:ser>
          <c:idx val="4"/>
          <c:order val="3"/>
          <c:tx>
            <c:strRef>
              <c:f>'G 07'!$C$7</c:f>
              <c:strCache>
                <c:ptCount val="1"/>
                <c:pt idx="0">
                  <c:v>22-25</c:v>
                </c:pt>
              </c:strCache>
            </c:strRef>
          </c:tx>
          <c:spPr>
            <a:solidFill>
              <a:schemeClr val="accent5"/>
            </a:solidFill>
            <a:ln>
              <a:noFill/>
            </a:ln>
            <a:effectLst>
              <a:innerShdw blurRad="215900">
                <a:prstClr val="black"/>
              </a:innerShdw>
            </a:effectLst>
            <a:scene3d>
              <a:camera prst="orthographicFront"/>
              <a:lightRig rig="threePt" dir="t"/>
            </a:scene3d>
            <a:sp3d>
              <a:bevelT/>
            </a:sp3d>
          </c:spPr>
          <c:invertIfNegative val="0"/>
          <c:cat>
            <c:strRef>
              <c:f>'G 07'!$D$3:$F$3</c:f>
              <c:strCache>
                <c:ptCount val="3"/>
                <c:pt idx="0">
                  <c:v>denná forma štúdia</c:v>
                </c:pt>
                <c:pt idx="1">
                  <c:v>externá forma štúdia</c:v>
                </c:pt>
                <c:pt idx="2">
                  <c:v>obe formy štúdia spolu</c:v>
                </c:pt>
              </c:strCache>
            </c:strRef>
          </c:cat>
          <c:val>
            <c:numRef>
              <c:f>'G 07'!$D$7:$F$7</c:f>
              <c:numCache>
                <c:formatCode>#,##0</c:formatCode>
                <c:ptCount val="3"/>
                <c:pt idx="0">
                  <c:v>4074</c:v>
                </c:pt>
                <c:pt idx="1">
                  <c:v>1564</c:v>
                </c:pt>
                <c:pt idx="2">
                  <c:v>5441</c:v>
                </c:pt>
              </c:numCache>
            </c:numRef>
          </c:val>
          <c:extLst>
            <c:ext xmlns:c16="http://schemas.microsoft.com/office/drawing/2014/chart" uri="{C3380CC4-5D6E-409C-BE32-E72D297353CC}">
              <c16:uniqueId val="{00000003-BD89-4FC4-91CE-938127AFB1C0}"/>
            </c:ext>
          </c:extLst>
        </c:ser>
        <c:ser>
          <c:idx val="5"/>
          <c:order val="4"/>
          <c:tx>
            <c:strRef>
              <c:f>'G 07'!$C$8</c:f>
              <c:strCache>
                <c:ptCount val="1"/>
                <c:pt idx="0">
                  <c:v>26-30</c:v>
                </c:pt>
              </c:strCache>
            </c:strRef>
          </c:tx>
          <c:spPr>
            <a:solidFill>
              <a:schemeClr val="accent6"/>
            </a:solidFill>
            <a:ln>
              <a:noFill/>
            </a:ln>
            <a:effectLst>
              <a:innerShdw blurRad="228600">
                <a:prstClr val="black"/>
              </a:innerShdw>
            </a:effectLst>
            <a:scene3d>
              <a:camera prst="orthographicFront"/>
              <a:lightRig rig="threePt" dir="t"/>
            </a:scene3d>
            <a:sp3d>
              <a:bevelT/>
            </a:sp3d>
          </c:spPr>
          <c:invertIfNegative val="0"/>
          <c:cat>
            <c:strRef>
              <c:f>'G 07'!$D$3:$F$3</c:f>
              <c:strCache>
                <c:ptCount val="3"/>
                <c:pt idx="0">
                  <c:v>denná forma štúdia</c:v>
                </c:pt>
                <c:pt idx="1">
                  <c:v>externá forma štúdia</c:v>
                </c:pt>
                <c:pt idx="2">
                  <c:v>obe formy štúdia spolu</c:v>
                </c:pt>
              </c:strCache>
            </c:strRef>
          </c:cat>
          <c:val>
            <c:numRef>
              <c:f>'G 07'!$D$8:$F$8</c:f>
              <c:numCache>
                <c:formatCode>#,##0</c:formatCode>
                <c:ptCount val="3"/>
                <c:pt idx="0">
                  <c:v>675</c:v>
                </c:pt>
                <c:pt idx="1">
                  <c:v>1243</c:v>
                </c:pt>
                <c:pt idx="2">
                  <c:v>1875</c:v>
                </c:pt>
              </c:numCache>
            </c:numRef>
          </c:val>
          <c:extLst>
            <c:ext xmlns:c16="http://schemas.microsoft.com/office/drawing/2014/chart" uri="{C3380CC4-5D6E-409C-BE32-E72D297353CC}">
              <c16:uniqueId val="{00000004-BD89-4FC4-91CE-938127AFB1C0}"/>
            </c:ext>
          </c:extLst>
        </c:ser>
        <c:ser>
          <c:idx val="6"/>
          <c:order val="5"/>
          <c:tx>
            <c:strRef>
              <c:f>'G 07'!$C$9</c:f>
              <c:strCache>
                <c:ptCount val="1"/>
                <c:pt idx="0">
                  <c:v>31-40</c:v>
                </c:pt>
              </c:strCache>
            </c:strRef>
          </c:tx>
          <c:spPr>
            <a:solidFill>
              <a:srgbClr val="CC0000"/>
            </a:solidFill>
            <a:ln>
              <a:noFill/>
            </a:ln>
            <a:effectLst>
              <a:innerShdw blurRad="228600">
                <a:prstClr val="black"/>
              </a:innerShdw>
            </a:effectLst>
            <a:scene3d>
              <a:camera prst="orthographicFront"/>
              <a:lightRig rig="threePt" dir="t"/>
            </a:scene3d>
            <a:sp3d>
              <a:bevelT/>
            </a:sp3d>
          </c:spPr>
          <c:invertIfNegative val="0"/>
          <c:cat>
            <c:strRef>
              <c:f>'G 07'!$D$3:$F$3</c:f>
              <c:strCache>
                <c:ptCount val="3"/>
                <c:pt idx="0">
                  <c:v>denná forma štúdia</c:v>
                </c:pt>
                <c:pt idx="1">
                  <c:v>externá forma štúdia</c:v>
                </c:pt>
                <c:pt idx="2">
                  <c:v>obe formy štúdia spolu</c:v>
                </c:pt>
              </c:strCache>
            </c:strRef>
          </c:cat>
          <c:val>
            <c:numRef>
              <c:f>'G 07'!$D$9:$F$9</c:f>
              <c:numCache>
                <c:formatCode>#,##0</c:formatCode>
                <c:ptCount val="3"/>
                <c:pt idx="0">
                  <c:v>737</c:v>
                </c:pt>
                <c:pt idx="1">
                  <c:v>2160</c:v>
                </c:pt>
                <c:pt idx="2">
                  <c:v>2833</c:v>
                </c:pt>
              </c:numCache>
            </c:numRef>
          </c:val>
          <c:extLst>
            <c:ext xmlns:c16="http://schemas.microsoft.com/office/drawing/2014/chart" uri="{C3380CC4-5D6E-409C-BE32-E72D297353CC}">
              <c16:uniqueId val="{00000005-BD89-4FC4-91CE-938127AFB1C0}"/>
            </c:ext>
          </c:extLst>
        </c:ser>
        <c:ser>
          <c:idx val="7"/>
          <c:order val="6"/>
          <c:tx>
            <c:strRef>
              <c:f>'G 07'!$C$10</c:f>
              <c:strCache>
                <c:ptCount val="1"/>
                <c:pt idx="0">
                  <c:v>41-50</c:v>
                </c:pt>
              </c:strCache>
            </c:strRef>
          </c:tx>
          <c:spPr>
            <a:solidFill>
              <a:schemeClr val="accent4">
                <a:lumMod val="75000"/>
              </a:schemeClr>
            </a:solidFill>
            <a:ln>
              <a:noFill/>
            </a:ln>
            <a:effectLst>
              <a:innerShdw blurRad="228600">
                <a:prstClr val="black"/>
              </a:innerShdw>
            </a:effectLst>
            <a:scene3d>
              <a:camera prst="orthographicFront"/>
              <a:lightRig rig="threePt" dir="t"/>
            </a:scene3d>
            <a:sp3d>
              <a:bevelT/>
            </a:sp3d>
          </c:spPr>
          <c:invertIfNegative val="0"/>
          <c:cat>
            <c:strRef>
              <c:f>'G 07'!$D$3:$F$3</c:f>
              <c:strCache>
                <c:ptCount val="3"/>
                <c:pt idx="0">
                  <c:v>denná forma štúdia</c:v>
                </c:pt>
                <c:pt idx="1">
                  <c:v>externá forma štúdia</c:v>
                </c:pt>
                <c:pt idx="2">
                  <c:v>obe formy štúdia spolu</c:v>
                </c:pt>
              </c:strCache>
            </c:strRef>
          </c:cat>
          <c:val>
            <c:numRef>
              <c:f>'G 07'!$D$10:$F$10</c:f>
              <c:numCache>
                <c:formatCode>#,##0</c:formatCode>
                <c:ptCount val="3"/>
                <c:pt idx="0">
                  <c:v>486</c:v>
                </c:pt>
                <c:pt idx="1">
                  <c:v>1342</c:v>
                </c:pt>
                <c:pt idx="2">
                  <c:v>1788</c:v>
                </c:pt>
              </c:numCache>
            </c:numRef>
          </c:val>
          <c:extLst>
            <c:ext xmlns:c16="http://schemas.microsoft.com/office/drawing/2014/chart" uri="{C3380CC4-5D6E-409C-BE32-E72D297353CC}">
              <c16:uniqueId val="{00000006-BD89-4FC4-91CE-938127AFB1C0}"/>
            </c:ext>
          </c:extLst>
        </c:ser>
        <c:ser>
          <c:idx val="8"/>
          <c:order val="7"/>
          <c:tx>
            <c:strRef>
              <c:f>'G 07'!$C$11</c:f>
              <c:strCache>
                <c:ptCount val="1"/>
                <c:pt idx="0">
                  <c:v>iný</c:v>
                </c:pt>
              </c:strCache>
            </c:strRef>
          </c:tx>
          <c:spPr>
            <a:solidFill>
              <a:schemeClr val="accent3">
                <a:lumMod val="60000"/>
              </a:schemeClr>
            </a:solidFill>
            <a:ln>
              <a:noFill/>
            </a:ln>
            <a:effectLst>
              <a:innerShdw blurRad="228600">
                <a:prstClr val="black"/>
              </a:innerShdw>
            </a:effectLst>
            <a:scene3d>
              <a:camera prst="orthographicFront"/>
              <a:lightRig rig="threePt" dir="t"/>
            </a:scene3d>
            <a:sp3d>
              <a:bevelT/>
            </a:sp3d>
          </c:spPr>
          <c:invertIfNegative val="0"/>
          <c:cat>
            <c:strRef>
              <c:f>'G 07'!$D$3:$F$3</c:f>
              <c:strCache>
                <c:ptCount val="3"/>
                <c:pt idx="0">
                  <c:v>denná forma štúdia</c:v>
                </c:pt>
                <c:pt idx="1">
                  <c:v>externá forma štúdia</c:v>
                </c:pt>
                <c:pt idx="2">
                  <c:v>obe formy štúdia spolu</c:v>
                </c:pt>
              </c:strCache>
            </c:strRef>
          </c:cat>
          <c:val>
            <c:numRef>
              <c:f>'G 07'!$D$11:$F$11</c:f>
              <c:numCache>
                <c:formatCode>#,##0</c:formatCode>
                <c:ptCount val="3"/>
                <c:pt idx="0">
                  <c:v>184</c:v>
                </c:pt>
                <c:pt idx="1">
                  <c:v>188</c:v>
                </c:pt>
                <c:pt idx="2">
                  <c:v>365</c:v>
                </c:pt>
              </c:numCache>
            </c:numRef>
          </c:val>
          <c:extLst>
            <c:ext xmlns:c16="http://schemas.microsoft.com/office/drawing/2014/chart" uri="{C3380CC4-5D6E-409C-BE32-E72D297353CC}">
              <c16:uniqueId val="{00000007-BD89-4FC4-91CE-938127AFB1C0}"/>
            </c:ext>
          </c:extLst>
        </c:ser>
        <c:dLbls>
          <c:showLegendKey val="0"/>
          <c:showVal val="0"/>
          <c:showCatName val="0"/>
          <c:showSerName val="0"/>
          <c:showPercent val="0"/>
          <c:showBubbleSize val="0"/>
        </c:dLbls>
        <c:gapWidth val="150"/>
        <c:overlap val="100"/>
        <c:axId val="92359680"/>
        <c:axId val="92365568"/>
      </c:barChart>
      <c:catAx>
        <c:axId val="92359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cap="none" spc="0" normalizeH="0" baseline="0">
                <a:solidFill>
                  <a:schemeClr val="tx1">
                    <a:lumMod val="65000"/>
                    <a:lumOff val="35000"/>
                  </a:schemeClr>
                </a:solidFill>
                <a:latin typeface="Times New Roman" panose="02020603050405020304" pitchFamily="18" charset="0"/>
                <a:ea typeface="+mn-ea"/>
                <a:cs typeface="+mn-cs"/>
              </a:defRPr>
            </a:pPr>
            <a:endParaRPr lang="sk-SK"/>
          </a:p>
        </c:txPr>
        <c:crossAx val="92365568"/>
        <c:crosses val="autoZero"/>
        <c:auto val="1"/>
        <c:lblAlgn val="ctr"/>
        <c:lblOffset val="100"/>
        <c:tickLblSkip val="1"/>
        <c:tickMarkSkip val="1"/>
        <c:noMultiLvlLbl val="0"/>
      </c:catAx>
      <c:valAx>
        <c:axId val="92365568"/>
        <c:scaling>
          <c:orientation val="minMax"/>
        </c:scaling>
        <c:delete val="0"/>
        <c:axPos val="b"/>
        <c:majorGridlines>
          <c:spPr>
            <a:ln w="9525" cap="flat" cmpd="sng" algn="ctr">
              <a:solidFill>
                <a:srgbClr val="686868"/>
              </a:solidFill>
              <a:round/>
            </a:ln>
            <a:effectLst/>
          </c:spPr>
        </c:majorGridlines>
        <c:minorGridlines>
          <c:spPr>
            <a:ln w="9525" cap="flat" cmpd="sng" algn="ctr">
              <a:solidFill>
                <a:srgbClr val="D7D7D7"/>
              </a:solidFill>
              <a:round/>
            </a:ln>
            <a:effectLst/>
          </c:spPr>
        </c:minorGridlines>
        <c:numFmt formatCode="0%" sourceLinked="1"/>
        <c:majorTickMark val="none"/>
        <c:minorTickMark val="none"/>
        <c:tickLblPos val="nextTo"/>
        <c:spPr>
          <a:noFill/>
          <a:ln>
            <a:noFill/>
          </a:ln>
          <a:effectLst/>
        </c:spPr>
        <c:txPr>
          <a:bodyPr rot="0" spcFirstLastPara="1" vertOverflow="ellipsis" wrap="square" anchor="b" anchorCtr="0"/>
          <a:lstStyle/>
          <a:p>
            <a:pPr>
              <a:defRPr sz="1000" b="0" i="0" u="none" strike="noStrike" kern="1200" baseline="0">
                <a:solidFill>
                  <a:schemeClr val="tx1">
                    <a:lumMod val="65000"/>
                    <a:lumOff val="35000"/>
                  </a:schemeClr>
                </a:solidFill>
                <a:latin typeface="Times New Roman" panose="02020603050405020304" pitchFamily="18" charset="0"/>
                <a:ea typeface="+mn-ea"/>
                <a:cs typeface="+mn-cs"/>
              </a:defRPr>
            </a:pPr>
            <a:endParaRPr lang="sk-SK"/>
          </a:p>
        </c:txPr>
        <c:crossAx val="92359680"/>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Times New Roman" panose="02020603050405020304" pitchFamily="18" charset="0"/>
                <a:ea typeface="+mn-ea"/>
                <a:cs typeface="+mn-cs"/>
              </a:defRPr>
            </a:pPr>
            <a:endParaRPr lang="sk-SK"/>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baseline="0">
          <a:latin typeface="Times New Roman" panose="02020603050405020304" pitchFamily="18" charset="0"/>
        </a:defRPr>
      </a:pPr>
      <a:endParaRPr lang="sk-SK"/>
    </a:p>
  </c:txPr>
  <c:printSettings>
    <c:headerFooter alignWithMargins="0">
      <c:oddHeader>&amp;R&amp;"Times New Roman,Kurzíva"G 07</c:oddHeader>
      <c:oddFooter>&amp;C&amp;"Times New Roman,Normálne"&amp;P&amp;R&amp;"Times New Roman,Kurzíva"PK na VŠ 2012  1. stupeň</c:oddFooter>
    </c:headerFooter>
    <c:pageMargins b="0.70866141732283472" l="0.59055118110236227" r="0.59055118110236227" t="0.70866141732283472" header="0.39370078740157483" footer="0.39370078740157483"/>
    <c:pageSetup paperSize="9" firstPageNumber="67" orientation="landscape" useFirstPageNumber="1"/>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1" i="0" u="none" strike="noStrike" kern="1200" baseline="0">
                <a:solidFill>
                  <a:srgbClr val="333399"/>
                </a:solidFill>
                <a:latin typeface="Times New Roman CE"/>
                <a:ea typeface="Times New Roman CE"/>
                <a:cs typeface="Times New Roman CE"/>
              </a:defRPr>
            </a:pPr>
            <a:r>
              <a:rPr lang="sk-SK"/>
              <a:t>ZASTÚPENIE MUŽOV A ŽIEN V PRIJÍMACOM KONANÍ NA VYSOKÉ ŠKOLY SR</a:t>
            </a:r>
          </a:p>
        </c:rich>
      </c:tx>
      <c:layout>
        <c:manualLayout>
          <c:xMode val="edge"/>
          <c:yMode val="edge"/>
          <c:x val="0.2366193503335019"/>
          <c:y val="2.8081123244929798E-2"/>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333399"/>
              </a:solidFill>
              <a:latin typeface="Times New Roman CE"/>
              <a:ea typeface="Times New Roman CE"/>
              <a:cs typeface="Times New Roman CE"/>
            </a:defRPr>
          </a:pPr>
          <a:endParaRPr lang="sk-SK"/>
        </a:p>
      </c:txPr>
    </c:title>
    <c:autoTitleDeleted val="0"/>
    <c:plotArea>
      <c:layout>
        <c:manualLayout>
          <c:layoutTarget val="inner"/>
          <c:xMode val="edge"/>
          <c:yMode val="edge"/>
          <c:x val="7.4156252257458644E-2"/>
          <c:y val="0.11388455538221529"/>
          <c:w val="0.91399082568807344"/>
          <c:h val="0.78627145085803429"/>
        </c:manualLayout>
      </c:layout>
      <c:barChart>
        <c:barDir val="col"/>
        <c:grouping val="clustered"/>
        <c:varyColors val="0"/>
        <c:ser>
          <c:idx val="0"/>
          <c:order val="0"/>
          <c:tx>
            <c:strRef>
              <c:f>'G 11'!$C$3</c:f>
              <c:strCache>
                <c:ptCount val="1"/>
                <c:pt idx="0">
                  <c:v>prihlášky</c:v>
                </c:pt>
              </c:strCache>
            </c:strRef>
          </c:tx>
          <c:spPr>
            <a:solidFill>
              <a:srgbClr val="D1DEEF"/>
            </a:solidFill>
            <a:ln>
              <a:noFill/>
            </a:ln>
            <a:effectLst/>
            <a:scene3d>
              <a:camera prst="orthographicFront"/>
              <a:lightRig rig="threePt" dir="t"/>
            </a:scene3d>
            <a:sp3d>
              <a:bevelT/>
            </a:sp3d>
          </c:spPr>
          <c:invertIfNegative val="0"/>
          <c:dPt>
            <c:idx val="0"/>
            <c:invertIfNegative val="0"/>
            <c:bubble3D val="0"/>
            <c:spPr>
              <a:solidFill>
                <a:srgbClr val="D1DEEF"/>
              </a:solidFill>
              <a:ln>
                <a:noFill/>
              </a:ln>
              <a:effectLst/>
              <a:scene3d>
                <a:camera prst="orthographicFront"/>
                <a:lightRig rig="threePt" dir="t"/>
              </a:scene3d>
              <a:sp3d>
                <a:bevelT/>
              </a:sp3d>
            </c:spPr>
            <c:extLst>
              <c:ext xmlns:c16="http://schemas.microsoft.com/office/drawing/2014/chart" uri="{C3380CC4-5D6E-409C-BE32-E72D297353CC}">
                <c16:uniqueId val="{00000001-9DFA-4EA3-84D7-41ABECE726B2}"/>
              </c:ext>
            </c:extLst>
          </c:dPt>
          <c:dLbls>
            <c:dLbl>
              <c:idx val="0"/>
              <c:layout>
                <c:manualLayout>
                  <c:x val="0"/>
                  <c:y val="1.0330806933064648E-2"/>
                </c:manualLayout>
              </c:layout>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DFA-4EA3-84D7-41ABECE726B2}"/>
                </c:ext>
              </c:extLst>
            </c:dLbl>
            <c:dLbl>
              <c:idx val="1"/>
              <c:layout>
                <c:manualLayout>
                  <c:x val="0"/>
                  <c:y val="8.459550980464416E-3"/>
                </c:manualLayout>
              </c:layout>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DFA-4EA3-84D7-41ABECE726B2}"/>
                </c:ext>
              </c:extLst>
            </c:dLbl>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11'!$B$4:$B$5</c:f>
              <c:strCache>
                <c:ptCount val="2"/>
                <c:pt idx="0">
                  <c:v>muži</c:v>
                </c:pt>
                <c:pt idx="1">
                  <c:v>ženy</c:v>
                </c:pt>
              </c:strCache>
            </c:strRef>
          </c:cat>
          <c:val>
            <c:numRef>
              <c:f>'G 11'!$C$4:$C$5</c:f>
              <c:numCache>
                <c:formatCode>#,##0</c:formatCode>
                <c:ptCount val="2"/>
                <c:pt idx="0">
                  <c:v>28543</c:v>
                </c:pt>
                <c:pt idx="1">
                  <c:v>43800</c:v>
                </c:pt>
              </c:numCache>
            </c:numRef>
          </c:val>
          <c:extLst>
            <c:ext xmlns:c16="http://schemas.microsoft.com/office/drawing/2014/chart" uri="{C3380CC4-5D6E-409C-BE32-E72D297353CC}">
              <c16:uniqueId val="{00000003-9DFA-4EA3-84D7-41ABECE726B2}"/>
            </c:ext>
          </c:extLst>
        </c:ser>
        <c:ser>
          <c:idx val="1"/>
          <c:order val="1"/>
          <c:tx>
            <c:strRef>
              <c:f>'G 11'!$D$3</c:f>
              <c:strCache>
                <c:ptCount val="1"/>
                <c:pt idx="0">
                  <c:v>prihlásení</c:v>
                </c:pt>
              </c:strCache>
            </c:strRef>
          </c:tx>
          <c:spPr>
            <a:solidFill>
              <a:srgbClr val="9DBBDF"/>
            </a:solidFill>
            <a:ln>
              <a:noFill/>
            </a:ln>
            <a:effectLst/>
            <a:scene3d>
              <a:camera prst="orthographicFront"/>
              <a:lightRig rig="threePt" dir="t"/>
            </a:scene3d>
            <a:sp3d>
              <a:bevelT/>
            </a:sp3d>
          </c:spPr>
          <c:invertIfNegative val="0"/>
          <c:dPt>
            <c:idx val="0"/>
            <c:invertIfNegative val="0"/>
            <c:bubble3D val="0"/>
            <c:spPr>
              <a:solidFill>
                <a:srgbClr val="9DBBDF"/>
              </a:solidFill>
              <a:ln>
                <a:noFill/>
              </a:ln>
              <a:effectLst/>
              <a:scene3d>
                <a:camera prst="orthographicFront"/>
                <a:lightRig rig="threePt" dir="t"/>
              </a:scene3d>
              <a:sp3d>
                <a:bevelT/>
              </a:sp3d>
            </c:spPr>
            <c:extLst>
              <c:ext xmlns:c16="http://schemas.microsoft.com/office/drawing/2014/chart" uri="{C3380CC4-5D6E-409C-BE32-E72D297353CC}">
                <c16:uniqueId val="{00000005-9DFA-4EA3-84D7-41ABECE726B2}"/>
              </c:ext>
            </c:extLst>
          </c:dPt>
          <c:dLbls>
            <c:dLbl>
              <c:idx val="0"/>
              <c:layout>
                <c:manualLayout>
                  <c:x val="0"/>
                  <c:y val="8.181114646160649E-3"/>
                </c:manualLayout>
              </c:layout>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DFA-4EA3-84D7-41ABECE726B2}"/>
                </c:ext>
              </c:extLst>
            </c:dLbl>
            <c:dLbl>
              <c:idx val="1"/>
              <c:layout>
                <c:manualLayout>
                  <c:x val="0"/>
                  <c:y val="1.0400416016640665E-2"/>
                </c:manualLayout>
              </c:layout>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DFA-4EA3-84D7-41ABECE726B2}"/>
                </c:ext>
              </c:extLst>
            </c:dLbl>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11'!$B$4:$B$5</c:f>
              <c:strCache>
                <c:ptCount val="2"/>
                <c:pt idx="0">
                  <c:v>muži</c:v>
                </c:pt>
                <c:pt idx="1">
                  <c:v>ženy</c:v>
                </c:pt>
              </c:strCache>
            </c:strRef>
          </c:cat>
          <c:val>
            <c:numRef>
              <c:f>'G 11'!$D$4:$D$5</c:f>
              <c:numCache>
                <c:formatCode>#,##0</c:formatCode>
                <c:ptCount val="2"/>
                <c:pt idx="0">
                  <c:v>17467</c:v>
                </c:pt>
                <c:pt idx="1">
                  <c:v>23514</c:v>
                </c:pt>
              </c:numCache>
            </c:numRef>
          </c:val>
          <c:extLst>
            <c:ext xmlns:c16="http://schemas.microsoft.com/office/drawing/2014/chart" uri="{C3380CC4-5D6E-409C-BE32-E72D297353CC}">
              <c16:uniqueId val="{00000007-9DFA-4EA3-84D7-41ABECE726B2}"/>
            </c:ext>
          </c:extLst>
        </c:ser>
        <c:ser>
          <c:idx val="2"/>
          <c:order val="2"/>
          <c:tx>
            <c:strRef>
              <c:f>'G 11'!$E$3</c:f>
              <c:strCache>
                <c:ptCount val="1"/>
              </c:strCache>
            </c:strRef>
          </c:tx>
          <c:spPr>
            <a:solidFill>
              <a:schemeClr val="accent1">
                <a:tint val="77000"/>
              </a:schemeClr>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975"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11'!$B$4:$B$5</c:f>
              <c:strCache>
                <c:ptCount val="2"/>
                <c:pt idx="0">
                  <c:v>muži</c:v>
                </c:pt>
                <c:pt idx="1">
                  <c:v>ženy</c:v>
                </c:pt>
              </c:strCache>
            </c:strRef>
          </c:cat>
          <c:val>
            <c:numRef>
              <c:f>'G 11'!$E$4:$E$5</c:f>
              <c:numCache>
                <c:formatCode>#,##0</c:formatCode>
                <c:ptCount val="2"/>
              </c:numCache>
            </c:numRef>
          </c:val>
          <c:extLst>
            <c:ext xmlns:c16="http://schemas.microsoft.com/office/drawing/2014/chart" uri="{C3380CC4-5D6E-409C-BE32-E72D297353CC}">
              <c16:uniqueId val="{00000008-9DFA-4EA3-84D7-41ABECE726B2}"/>
            </c:ext>
          </c:extLst>
        </c:ser>
        <c:ser>
          <c:idx val="3"/>
          <c:order val="3"/>
          <c:tx>
            <c:strRef>
              <c:f>'G 11'!$F$3</c:f>
              <c:strCache>
                <c:ptCount val="1"/>
                <c:pt idx="0">
                  <c:v>kladne vybavené prihlášky</c:v>
                </c:pt>
              </c:strCache>
            </c:strRef>
          </c:tx>
          <c:spPr>
            <a:solidFill>
              <a:schemeClr val="accent1">
                <a:tint val="93000"/>
              </a:schemeClr>
            </a:solidFill>
            <a:ln>
              <a:noFill/>
            </a:ln>
            <a:effectLst/>
            <a:scene3d>
              <a:camera prst="orthographicFront"/>
              <a:lightRig rig="threePt" dir="t"/>
            </a:scene3d>
            <a:sp3d>
              <a:bevelT/>
            </a:sp3d>
          </c:spPr>
          <c:invertIfNegative val="0"/>
          <c:dPt>
            <c:idx val="0"/>
            <c:invertIfNegative val="0"/>
            <c:bubble3D val="0"/>
            <c:spPr>
              <a:solidFill>
                <a:schemeClr val="accent1">
                  <a:tint val="93000"/>
                </a:schemeClr>
              </a:solidFill>
              <a:ln>
                <a:noFill/>
              </a:ln>
              <a:effectLst/>
              <a:scene3d>
                <a:camera prst="orthographicFront"/>
                <a:lightRig rig="threePt" dir="t"/>
              </a:scene3d>
              <a:sp3d>
                <a:bevelT/>
              </a:sp3d>
            </c:spPr>
            <c:extLst>
              <c:ext xmlns:c16="http://schemas.microsoft.com/office/drawing/2014/chart" uri="{C3380CC4-5D6E-409C-BE32-E72D297353CC}">
                <c16:uniqueId val="{0000000A-9DFA-4EA3-84D7-41ABECE726B2}"/>
              </c:ext>
            </c:extLst>
          </c:dPt>
          <c:dLbls>
            <c:dLbl>
              <c:idx val="0"/>
              <c:layout>
                <c:manualLayout>
                  <c:x val="-1.5276072142358633E-3"/>
                  <c:y val="4.0209482395043832E-3"/>
                </c:manualLayout>
              </c:layout>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DFA-4EA3-84D7-41ABECE726B2}"/>
                </c:ext>
              </c:extLst>
            </c:dLbl>
            <c:dLbl>
              <c:idx val="1"/>
              <c:layout>
                <c:manualLayout>
                  <c:x val="0"/>
                  <c:y val="4.0209087253719336E-3"/>
                </c:manualLayout>
              </c:layout>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DFA-4EA3-84D7-41ABECE726B2}"/>
                </c:ext>
              </c:extLst>
            </c:dLbl>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11'!$B$4:$B$5</c:f>
              <c:strCache>
                <c:ptCount val="2"/>
                <c:pt idx="0">
                  <c:v>muži</c:v>
                </c:pt>
                <c:pt idx="1">
                  <c:v>ženy</c:v>
                </c:pt>
              </c:strCache>
            </c:strRef>
          </c:cat>
          <c:val>
            <c:numRef>
              <c:f>'G 11'!$F$4:$F$5</c:f>
              <c:numCache>
                <c:formatCode>#,##0</c:formatCode>
                <c:ptCount val="2"/>
                <c:pt idx="0">
                  <c:v>19638</c:v>
                </c:pt>
                <c:pt idx="1">
                  <c:v>27127</c:v>
                </c:pt>
              </c:numCache>
            </c:numRef>
          </c:val>
          <c:extLst>
            <c:ext xmlns:c16="http://schemas.microsoft.com/office/drawing/2014/chart" uri="{C3380CC4-5D6E-409C-BE32-E72D297353CC}">
              <c16:uniqueId val="{0000000C-9DFA-4EA3-84D7-41ABECE726B2}"/>
            </c:ext>
          </c:extLst>
        </c:ser>
        <c:ser>
          <c:idx val="4"/>
          <c:order val="4"/>
          <c:tx>
            <c:strRef>
              <c:f>'G 11'!$G$3</c:f>
              <c:strCache>
                <c:ptCount val="1"/>
                <c:pt idx="0">
                  <c:v>prijaté osoby</c:v>
                </c:pt>
              </c:strCache>
            </c:strRef>
          </c:tx>
          <c:spPr>
            <a:solidFill>
              <a:srgbClr val="4589C7"/>
            </a:solidFill>
            <a:ln>
              <a:noFill/>
            </a:ln>
            <a:effectLst/>
            <a:scene3d>
              <a:camera prst="orthographicFront"/>
              <a:lightRig rig="threePt" dir="t"/>
            </a:scene3d>
            <a:sp3d>
              <a:bevelT/>
            </a:sp3d>
          </c:spPr>
          <c:invertIfNegative val="0"/>
          <c:dPt>
            <c:idx val="0"/>
            <c:invertIfNegative val="0"/>
            <c:bubble3D val="0"/>
            <c:spPr>
              <a:solidFill>
                <a:srgbClr val="4589C7"/>
              </a:solidFill>
              <a:ln>
                <a:noFill/>
              </a:ln>
              <a:effectLst/>
              <a:scene3d>
                <a:camera prst="orthographicFront"/>
                <a:lightRig rig="threePt" dir="t"/>
              </a:scene3d>
              <a:sp3d>
                <a:bevelT/>
              </a:sp3d>
            </c:spPr>
            <c:extLst>
              <c:ext xmlns:c16="http://schemas.microsoft.com/office/drawing/2014/chart" uri="{C3380CC4-5D6E-409C-BE32-E72D297353CC}">
                <c16:uniqueId val="{0000000E-9DFA-4EA3-84D7-41ABECE726B2}"/>
              </c:ext>
            </c:extLst>
          </c:dPt>
          <c:dLbls>
            <c:dLbl>
              <c:idx val="0"/>
              <c:layout>
                <c:manualLayout>
                  <c:x val="1.5290519877675841E-3"/>
                  <c:y val="6.240249609984323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DFA-4EA3-84D7-41ABECE726B2}"/>
                </c:ext>
              </c:extLst>
            </c:dLbl>
            <c:dLbl>
              <c:idx val="1"/>
              <c:layout>
                <c:manualLayout>
                  <c:x val="-1.5290519877675841E-3"/>
                  <c:y val="6.2402496099843233E-3"/>
                </c:manualLayout>
              </c:layout>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DFA-4EA3-84D7-41ABECE726B2}"/>
                </c:ext>
              </c:extLst>
            </c:dLbl>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11'!$B$4:$B$5</c:f>
              <c:strCache>
                <c:ptCount val="2"/>
                <c:pt idx="0">
                  <c:v>muži</c:v>
                </c:pt>
                <c:pt idx="1">
                  <c:v>ženy</c:v>
                </c:pt>
              </c:strCache>
            </c:strRef>
          </c:cat>
          <c:val>
            <c:numRef>
              <c:f>'G 11'!$G$4:$G$5</c:f>
              <c:numCache>
                <c:formatCode>#,##0</c:formatCode>
                <c:ptCount val="2"/>
                <c:pt idx="0">
                  <c:v>15242</c:v>
                </c:pt>
                <c:pt idx="1">
                  <c:v>19813</c:v>
                </c:pt>
              </c:numCache>
            </c:numRef>
          </c:val>
          <c:extLst>
            <c:ext xmlns:c16="http://schemas.microsoft.com/office/drawing/2014/chart" uri="{C3380CC4-5D6E-409C-BE32-E72D297353CC}">
              <c16:uniqueId val="{00000010-9DFA-4EA3-84D7-41ABECE726B2}"/>
            </c:ext>
          </c:extLst>
        </c:ser>
        <c:ser>
          <c:idx val="5"/>
          <c:order val="5"/>
          <c:tx>
            <c:strRef>
              <c:f>'G 11'!$H$3</c:f>
              <c:strCache>
                <c:ptCount val="1"/>
              </c:strCache>
            </c:strRef>
          </c:tx>
          <c:spPr>
            <a:solidFill>
              <a:schemeClr val="accent1">
                <a:shade val="76000"/>
              </a:schemeClr>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975"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11'!$B$4:$B$5</c:f>
              <c:strCache>
                <c:ptCount val="2"/>
                <c:pt idx="0">
                  <c:v>muži</c:v>
                </c:pt>
                <c:pt idx="1">
                  <c:v>ženy</c:v>
                </c:pt>
              </c:strCache>
            </c:strRef>
          </c:cat>
          <c:val>
            <c:numRef>
              <c:f>'G 11'!$H$4:$H$5</c:f>
              <c:numCache>
                <c:formatCode>#,##0</c:formatCode>
                <c:ptCount val="2"/>
              </c:numCache>
            </c:numRef>
          </c:val>
          <c:extLst>
            <c:ext xmlns:c16="http://schemas.microsoft.com/office/drawing/2014/chart" uri="{C3380CC4-5D6E-409C-BE32-E72D297353CC}">
              <c16:uniqueId val="{00000011-9DFA-4EA3-84D7-41ABECE726B2}"/>
            </c:ext>
          </c:extLst>
        </c:ser>
        <c:ser>
          <c:idx val="6"/>
          <c:order val="6"/>
          <c:tx>
            <c:strRef>
              <c:f>'G 11'!$I$3</c:f>
              <c:strCache>
                <c:ptCount val="1"/>
                <c:pt idx="0">
                  <c:v>zápisy</c:v>
                </c:pt>
              </c:strCache>
            </c:strRef>
          </c:tx>
          <c:spPr>
            <a:solidFill>
              <a:srgbClr val="43739F"/>
            </a:solidFill>
            <a:ln>
              <a:noFill/>
            </a:ln>
            <a:effectLst/>
            <a:scene3d>
              <a:camera prst="orthographicFront"/>
              <a:lightRig rig="threePt" dir="t"/>
            </a:scene3d>
            <a:sp3d>
              <a:bevelT/>
            </a:sp3d>
          </c:spPr>
          <c:invertIfNegative val="0"/>
          <c:dPt>
            <c:idx val="0"/>
            <c:invertIfNegative val="0"/>
            <c:bubble3D val="0"/>
            <c:spPr>
              <a:solidFill>
                <a:srgbClr val="43739F"/>
              </a:solidFill>
              <a:ln>
                <a:noFill/>
              </a:ln>
              <a:effectLst/>
              <a:scene3d>
                <a:camera prst="orthographicFront"/>
                <a:lightRig rig="threePt" dir="t"/>
              </a:scene3d>
              <a:sp3d>
                <a:bevelT/>
              </a:sp3d>
            </c:spPr>
            <c:extLst>
              <c:ext xmlns:c16="http://schemas.microsoft.com/office/drawing/2014/chart" uri="{C3380CC4-5D6E-409C-BE32-E72D297353CC}">
                <c16:uniqueId val="{00000013-9DFA-4EA3-84D7-41ABECE726B2}"/>
              </c:ext>
            </c:extLst>
          </c:dPt>
          <c:dLbls>
            <c:dLbl>
              <c:idx val="0"/>
              <c:layout>
                <c:manualLayout>
                  <c:x val="3.0608731248043535E-3"/>
                  <c:y val="1.0052206812681956E-2"/>
                </c:manualLayout>
              </c:layout>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DFA-4EA3-84D7-41ABECE726B2}"/>
                </c:ext>
              </c:extLst>
            </c:dLbl>
            <c:dLbl>
              <c:idx val="1"/>
              <c:layout>
                <c:manualLayout>
                  <c:x val="-3.055334826265983E-3"/>
                  <c:y val="6.1706405264084583E-3"/>
                </c:manualLayout>
              </c:layout>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DFA-4EA3-84D7-41ABECE726B2}"/>
                </c:ext>
              </c:extLst>
            </c:dLbl>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11'!$B$4:$B$5</c:f>
              <c:strCache>
                <c:ptCount val="2"/>
                <c:pt idx="0">
                  <c:v>muži</c:v>
                </c:pt>
                <c:pt idx="1">
                  <c:v>ženy</c:v>
                </c:pt>
              </c:strCache>
            </c:strRef>
          </c:cat>
          <c:val>
            <c:numRef>
              <c:f>'G 11'!$I$4:$I$5</c:f>
              <c:numCache>
                <c:formatCode>#,##0</c:formatCode>
                <c:ptCount val="2"/>
                <c:pt idx="0">
                  <c:v>13737</c:v>
                </c:pt>
                <c:pt idx="1">
                  <c:v>17647</c:v>
                </c:pt>
              </c:numCache>
            </c:numRef>
          </c:val>
          <c:extLst>
            <c:ext xmlns:c16="http://schemas.microsoft.com/office/drawing/2014/chart" uri="{C3380CC4-5D6E-409C-BE32-E72D297353CC}">
              <c16:uniqueId val="{00000015-9DFA-4EA3-84D7-41ABECE726B2}"/>
            </c:ext>
          </c:extLst>
        </c:ser>
        <c:ser>
          <c:idx val="7"/>
          <c:order val="7"/>
          <c:tx>
            <c:strRef>
              <c:f>'G 11'!$J$3</c:f>
              <c:strCache>
                <c:ptCount val="1"/>
                <c:pt idx="0">
                  <c:v>zapísané osoby</c:v>
                </c:pt>
              </c:strCache>
            </c:strRef>
          </c:tx>
          <c:spPr>
            <a:solidFill>
              <a:srgbClr val="2A4A68"/>
            </a:solidFill>
            <a:ln>
              <a:noFill/>
            </a:ln>
            <a:effectLst/>
            <a:scene3d>
              <a:camera prst="orthographicFront"/>
              <a:lightRig rig="threePt" dir="t"/>
            </a:scene3d>
            <a:sp3d>
              <a:bevelT/>
            </a:sp3d>
          </c:spPr>
          <c:invertIfNegative val="0"/>
          <c:dPt>
            <c:idx val="0"/>
            <c:invertIfNegative val="0"/>
            <c:bubble3D val="0"/>
            <c:spPr>
              <a:solidFill>
                <a:srgbClr val="2A4A68"/>
              </a:solidFill>
              <a:ln>
                <a:noFill/>
              </a:ln>
              <a:effectLst/>
              <a:scene3d>
                <a:camera prst="orthographicFront"/>
                <a:lightRig rig="threePt" dir="t"/>
              </a:scene3d>
              <a:sp3d>
                <a:bevelT/>
              </a:sp3d>
            </c:spPr>
            <c:extLst>
              <c:ext xmlns:c16="http://schemas.microsoft.com/office/drawing/2014/chart" uri="{C3380CC4-5D6E-409C-BE32-E72D297353CC}">
                <c16:uniqueId val="{00000017-9DFA-4EA3-84D7-41ABECE726B2}"/>
              </c:ext>
            </c:extLst>
          </c:dPt>
          <c:dLbls>
            <c:dLbl>
              <c:idx val="0"/>
              <c:layout>
                <c:manualLayout>
                  <c:x val="1.5290519877676401E-3"/>
                  <c:y val="1.2132290016010013E-2"/>
                </c:manualLayout>
              </c:layout>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DFA-4EA3-84D7-41ABECE726B2}"/>
                </c:ext>
              </c:extLst>
            </c:dLbl>
            <c:dLbl>
              <c:idx val="1"/>
              <c:layout>
                <c:manualLayout>
                  <c:x val="0"/>
                  <c:y val="6.0313630880579009E-3"/>
                </c:manualLayout>
              </c:layout>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DFA-4EA3-84D7-41ABECE726B2}"/>
                </c:ext>
              </c:extLst>
            </c:dLbl>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11'!$B$4:$B$5</c:f>
              <c:strCache>
                <c:ptCount val="2"/>
                <c:pt idx="0">
                  <c:v>muži</c:v>
                </c:pt>
                <c:pt idx="1">
                  <c:v>ženy</c:v>
                </c:pt>
              </c:strCache>
            </c:strRef>
          </c:cat>
          <c:val>
            <c:numRef>
              <c:f>'G 11'!$J$4:$J$5</c:f>
              <c:numCache>
                <c:formatCode>#,##0</c:formatCode>
                <c:ptCount val="2"/>
                <c:pt idx="0">
                  <c:v>13612</c:v>
                </c:pt>
                <c:pt idx="1">
                  <c:v>17532</c:v>
                </c:pt>
              </c:numCache>
            </c:numRef>
          </c:val>
          <c:extLst>
            <c:ext xmlns:c16="http://schemas.microsoft.com/office/drawing/2014/chart" uri="{C3380CC4-5D6E-409C-BE32-E72D297353CC}">
              <c16:uniqueId val="{00000019-9DFA-4EA3-84D7-41ABECE726B2}"/>
            </c:ext>
          </c:extLst>
        </c:ser>
        <c:dLbls>
          <c:showLegendKey val="0"/>
          <c:showVal val="0"/>
          <c:showCatName val="0"/>
          <c:showSerName val="0"/>
          <c:showPercent val="0"/>
          <c:showBubbleSize val="0"/>
        </c:dLbls>
        <c:gapWidth val="150"/>
        <c:axId val="30580736"/>
        <c:axId val="30582272"/>
      </c:barChart>
      <c:catAx>
        <c:axId val="30580736"/>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Times New Roman CE"/>
                <a:ea typeface="Times New Roman CE"/>
                <a:cs typeface="Times New Roman CE"/>
              </a:defRPr>
            </a:pPr>
            <a:endParaRPr lang="sk-SK"/>
          </a:p>
        </c:txPr>
        <c:crossAx val="30582272"/>
        <c:crosses val="autoZero"/>
        <c:auto val="1"/>
        <c:lblAlgn val="ctr"/>
        <c:lblOffset val="100"/>
        <c:tickLblSkip val="1"/>
        <c:tickMarkSkip val="1"/>
        <c:noMultiLvlLbl val="0"/>
      </c:catAx>
      <c:valAx>
        <c:axId val="30582272"/>
        <c:scaling>
          <c:orientation val="minMax"/>
          <c:max val="45000"/>
        </c:scaling>
        <c:delete val="0"/>
        <c:axPos val="l"/>
        <c:majorGridlines>
          <c:spPr>
            <a:ln w="3175" cap="flat" cmpd="sng" algn="ctr">
              <a:solidFill>
                <a:srgbClr val="000000"/>
              </a:solidFill>
              <a:prstDash val="solid"/>
              <a:round/>
            </a:ln>
            <a:effectLst/>
          </c:spPr>
        </c:majorGridlines>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Times New Roman CE"/>
                <a:ea typeface="Times New Roman CE"/>
                <a:cs typeface="Times New Roman CE"/>
              </a:defRPr>
            </a:pPr>
            <a:endParaRPr lang="sk-SK"/>
          </a:p>
        </c:txPr>
        <c:crossAx val="30580736"/>
        <c:crosses val="autoZero"/>
        <c:crossBetween val="between"/>
      </c:valAx>
      <c:spPr>
        <a:solidFill>
          <a:srgbClr val="FFFFFF"/>
        </a:solidFill>
        <a:ln w="12700">
          <a:solidFill>
            <a:srgbClr val="808080"/>
          </a:solidFill>
          <a:prstDash val="solid"/>
        </a:ln>
        <a:effectLst/>
      </c:spPr>
    </c:plotArea>
    <c:legend>
      <c:legendPos val="r"/>
      <c:legendEntry>
        <c:idx val="2"/>
        <c:delete val="1"/>
      </c:legendEntry>
      <c:legendEntry>
        <c:idx val="5"/>
        <c:delete val="1"/>
      </c:legendEntry>
      <c:layout>
        <c:manualLayout>
          <c:xMode val="edge"/>
          <c:yMode val="edge"/>
          <c:x val="0.17971887115028054"/>
          <c:y val="0.13225611229173578"/>
          <c:w val="0.27242733993113244"/>
          <c:h val="0.2261328878351984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Times New Roman" panose="02020603050405020304" pitchFamily="18" charset="0"/>
              <a:ea typeface="Arial CE"/>
              <a:cs typeface="Arial CE"/>
            </a:defRPr>
          </a:pPr>
          <a:endParaRPr lang="sk-SK"/>
        </a:p>
      </c:txPr>
    </c:legend>
    <c:plotVisOnly val="1"/>
    <c:dispBlanksAs val="gap"/>
    <c:showDLblsOverMax val="0"/>
  </c:chart>
  <c:spPr>
    <a:solidFill>
      <a:srgbClr val="FFFFFF"/>
    </a:solidFill>
    <a:ln w="9525" cap="flat" cmpd="sng" algn="ctr">
      <a:noFill/>
      <a:prstDash val="solid"/>
      <a:round/>
    </a:ln>
    <a:effectLst/>
  </c:spPr>
  <c:txPr>
    <a:bodyPr/>
    <a:lstStyle/>
    <a:p>
      <a:pPr>
        <a:defRPr sz="1425" b="0" i="0" u="none" strike="noStrike" baseline="0">
          <a:solidFill>
            <a:srgbClr val="000000"/>
          </a:solidFill>
          <a:latin typeface="Arial CE"/>
          <a:ea typeface="Arial CE"/>
          <a:cs typeface="Arial CE"/>
        </a:defRPr>
      </a:pPr>
      <a:endParaRPr lang="sk-SK"/>
    </a:p>
  </c:txPr>
  <c:printSettings>
    <c:headerFooter alignWithMargins="0">
      <c:oddHeader>&amp;R&amp;"Times New Roman,Kurzíva"G 11</c:oddHeader>
      <c:oddFooter>&amp;L&amp;"Times New Roman,Kurzíva"CVTI SR&amp;C&amp;"Times New Roman,Normálne"&amp;P&amp;R&amp;"Times New Roman,Kurzíva"PK na VŠ SR  2019   1.stupeň</c:oddFooter>
    </c:headerFooter>
    <c:pageMargins b="0.78740157480314965" l="0.78740157480314965" r="0.78740157480314965" t="0.78740157480314965" header="0.39370078740157483" footer="0.39370078740157483"/>
    <c:pageSetup paperSize="9" firstPageNumber="75" orientation="landscape" useFirstPageNumber="1"/>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99"/>
                </a:solidFill>
                <a:latin typeface="Times New Roman CE"/>
                <a:ea typeface="Times New Roman CE"/>
                <a:cs typeface="Times New Roman CE"/>
              </a:defRPr>
            </a:pPr>
            <a:r>
              <a:rPr lang="sk-SK"/>
              <a:t>PERCENTUÁLNY PODIEL MUŽOV A ŽIEN 
NA POČTE PRIHLÁŠOK PODĽA SKUPÍN ŠTUDIJNÝCH ODBOROV</a:t>
            </a:r>
          </a:p>
        </c:rich>
      </c:tx>
      <c:layout>
        <c:manualLayout>
          <c:xMode val="edge"/>
          <c:yMode val="edge"/>
          <c:x val="0.2812149662394563"/>
          <c:y val="2.8169053671440677E-2"/>
        </c:manualLayout>
      </c:layout>
      <c:overlay val="0"/>
      <c:spPr>
        <a:noFill/>
        <a:ln w="25400">
          <a:noFill/>
        </a:ln>
      </c:spPr>
    </c:title>
    <c:autoTitleDeleted val="0"/>
    <c:plotArea>
      <c:layout>
        <c:manualLayout>
          <c:layoutTarget val="inner"/>
          <c:xMode val="edge"/>
          <c:yMode val="edge"/>
          <c:x val="0.27109123170627292"/>
          <c:y val="0.14561894723789451"/>
          <c:w val="0.7041623665121266"/>
          <c:h val="0.70892127121428627"/>
        </c:manualLayout>
      </c:layout>
      <c:barChart>
        <c:barDir val="bar"/>
        <c:grouping val="stacked"/>
        <c:varyColors val="0"/>
        <c:ser>
          <c:idx val="0"/>
          <c:order val="0"/>
          <c:tx>
            <c:strRef>
              <c:f>'G 12'!$D$3</c:f>
              <c:strCache>
                <c:ptCount val="1"/>
                <c:pt idx="0">
                  <c:v>  muži</c:v>
                </c:pt>
              </c:strCache>
            </c:strRef>
          </c:tx>
          <c:spPr>
            <a:ln w="12700">
              <a:solidFill>
                <a:srgbClr val="000000"/>
              </a:solidFill>
              <a:prstDash val="solid"/>
            </a:ln>
            <a:effectLst>
              <a:outerShdw blurRad="228600" sx="1000" sy="1000" algn="ctr" rotWithShape="0">
                <a:srgbClr val="000000"/>
              </a:outerShdw>
            </a:effectLst>
            <a:scene3d>
              <a:camera prst="orthographicFront"/>
              <a:lightRig rig="threePt" dir="t"/>
            </a:scene3d>
            <a:sp3d>
              <a:bevelT/>
            </a:sp3d>
          </c:spPr>
          <c:invertIfNegative val="0"/>
          <c:dPt>
            <c:idx val="8"/>
            <c:invertIfNegative val="0"/>
            <c:bubble3D val="0"/>
            <c:extLst>
              <c:ext xmlns:c16="http://schemas.microsoft.com/office/drawing/2014/chart" uri="{C3380CC4-5D6E-409C-BE32-E72D297353CC}">
                <c16:uniqueId val="{00000000-CB56-4E76-95EE-7867673B141B}"/>
              </c:ext>
            </c:extLst>
          </c:dPt>
          <c:dLbls>
            <c:dLbl>
              <c:idx val="1"/>
              <c:layout>
                <c:manualLayout>
                  <c:x val="-3.791821297928321E-2"/>
                  <c:y val="-3.2145824291650122E-3"/>
                </c:manualLayout>
              </c:layout>
              <c:spPr>
                <a:noFill/>
                <a:ln w="25400">
                  <a:noFill/>
                </a:ln>
              </c:spPr>
              <c:txPr>
                <a:bodyPr/>
                <a:lstStyle/>
                <a:p>
                  <a:pPr>
                    <a:defRPr sz="1000" b="1" i="0" u="none" strike="noStrike" baseline="0">
                      <a:solidFill>
                        <a:srgbClr val="FFFFFF"/>
                      </a:solidFill>
                      <a:latin typeface="Times New Roman CE"/>
                      <a:ea typeface="Times New Roman CE"/>
                      <a:cs typeface="Times New Roman CE"/>
                    </a:defRPr>
                  </a:pPr>
                  <a:endParaRPr lang="sk-SK"/>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B56-4E76-95EE-7867673B141B}"/>
                </c:ext>
              </c:extLst>
            </c:dLbl>
            <c:spPr>
              <a:noFill/>
              <a:ln w="25400">
                <a:noFill/>
              </a:ln>
            </c:spPr>
            <c:txPr>
              <a:bodyPr wrap="square" lIns="38100" tIns="19050" rIns="38100" bIns="19050" anchor="ctr">
                <a:spAutoFit/>
              </a:bodyPr>
              <a:lstStyle/>
              <a:p>
                <a:pPr>
                  <a:defRPr sz="1000" b="1" i="0" u="none" strike="noStrike" baseline="0">
                    <a:solidFill>
                      <a:srgbClr val="FFFFFF"/>
                    </a:solidFill>
                    <a:latin typeface="Times New Roman CE"/>
                    <a:ea typeface="Times New Roman CE"/>
                    <a:cs typeface="Times New Roman CE"/>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12'!$C$4:$C$11</c:f>
              <c:strCache>
                <c:ptCount val="8"/>
                <c:pt idx="0">
                  <c:v>prírodné vedy</c:v>
                </c:pt>
                <c:pt idx="1">
                  <c:v>technické vedy a náuky</c:v>
                </c:pt>
                <c:pt idx="2">
                  <c:v>poľnohospodársko-lesnícke a veterinárske vedy a náuky</c:v>
                </c:pt>
                <c:pt idx="3">
                  <c:v>zdravotníctvo</c:v>
                </c:pt>
                <c:pt idx="4">
                  <c:v>spoločenské vedy, náuky a služby</c:v>
                </c:pt>
                <c:pt idx="5">
                  <c:v>vedy a náuky o kultúre a umení</c:v>
                </c:pt>
                <c:pt idx="6">
                  <c:v>vojenské a bezpečnostné vedy a náuky</c:v>
                </c:pt>
                <c:pt idx="7">
                  <c:v>všetky odbory spolu</c:v>
                </c:pt>
              </c:strCache>
            </c:strRef>
          </c:cat>
          <c:val>
            <c:numRef>
              <c:f>'G 12'!$D$4:$D$11</c:f>
              <c:numCache>
                <c:formatCode>0.0</c:formatCode>
                <c:ptCount val="8"/>
                <c:pt idx="0">
                  <c:v>36</c:v>
                </c:pt>
                <c:pt idx="1">
                  <c:v>79.2</c:v>
                </c:pt>
                <c:pt idx="2">
                  <c:v>35.5</c:v>
                </c:pt>
                <c:pt idx="3">
                  <c:v>23.5</c:v>
                </c:pt>
                <c:pt idx="4">
                  <c:v>32</c:v>
                </c:pt>
                <c:pt idx="5">
                  <c:v>28</c:v>
                </c:pt>
                <c:pt idx="6">
                  <c:v>61</c:v>
                </c:pt>
                <c:pt idx="7">
                  <c:v>39.5</c:v>
                </c:pt>
              </c:numCache>
            </c:numRef>
          </c:val>
          <c:extLst>
            <c:ext xmlns:c16="http://schemas.microsoft.com/office/drawing/2014/chart" uri="{C3380CC4-5D6E-409C-BE32-E72D297353CC}">
              <c16:uniqueId val="{00000002-CB56-4E76-95EE-7867673B141B}"/>
            </c:ext>
          </c:extLst>
        </c:ser>
        <c:ser>
          <c:idx val="1"/>
          <c:order val="1"/>
          <c:tx>
            <c:strRef>
              <c:f>'G 12'!$E$3</c:f>
              <c:strCache>
                <c:ptCount val="1"/>
                <c:pt idx="0">
                  <c:v>  ženy</c:v>
                </c:pt>
              </c:strCache>
            </c:strRef>
          </c:tx>
          <c:spPr>
            <a:solidFill>
              <a:schemeClr val="accent4">
                <a:lumMod val="60000"/>
                <a:lumOff val="40000"/>
              </a:schemeClr>
            </a:solidFill>
            <a:ln w="12700">
              <a:solidFill>
                <a:srgbClr val="000000"/>
              </a:solidFill>
              <a:prstDash val="solid"/>
            </a:ln>
            <a:scene3d>
              <a:camera prst="orthographicFront"/>
              <a:lightRig rig="threePt" dir="t"/>
            </a:scene3d>
            <a:sp3d>
              <a:bevelT/>
            </a:sp3d>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Times New Roman"/>
                    <a:ea typeface="Times New Roman"/>
                    <a:cs typeface="Times New Roman"/>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12'!$C$4:$C$11</c:f>
              <c:strCache>
                <c:ptCount val="8"/>
                <c:pt idx="0">
                  <c:v>prírodné vedy</c:v>
                </c:pt>
                <c:pt idx="1">
                  <c:v>technické vedy a náuky</c:v>
                </c:pt>
                <c:pt idx="2">
                  <c:v>poľnohospodársko-lesnícke a veterinárske vedy a náuky</c:v>
                </c:pt>
                <c:pt idx="3">
                  <c:v>zdravotníctvo</c:v>
                </c:pt>
                <c:pt idx="4">
                  <c:v>spoločenské vedy, náuky a služby</c:v>
                </c:pt>
                <c:pt idx="5">
                  <c:v>vedy a náuky o kultúre a umení</c:v>
                </c:pt>
                <c:pt idx="6">
                  <c:v>vojenské a bezpečnostné vedy a náuky</c:v>
                </c:pt>
                <c:pt idx="7">
                  <c:v>všetky odbory spolu</c:v>
                </c:pt>
              </c:strCache>
            </c:strRef>
          </c:cat>
          <c:val>
            <c:numRef>
              <c:f>'G 12'!$E$4:$E$11</c:f>
              <c:numCache>
                <c:formatCode>0.0</c:formatCode>
                <c:ptCount val="8"/>
                <c:pt idx="0">
                  <c:v>64</c:v>
                </c:pt>
                <c:pt idx="1">
                  <c:v>20.8</c:v>
                </c:pt>
                <c:pt idx="2">
                  <c:v>64.5</c:v>
                </c:pt>
                <c:pt idx="3">
                  <c:v>76.5</c:v>
                </c:pt>
                <c:pt idx="4">
                  <c:v>68</c:v>
                </c:pt>
                <c:pt idx="5">
                  <c:v>72</c:v>
                </c:pt>
                <c:pt idx="6">
                  <c:v>39</c:v>
                </c:pt>
                <c:pt idx="7">
                  <c:v>60.5</c:v>
                </c:pt>
              </c:numCache>
            </c:numRef>
          </c:val>
          <c:extLst>
            <c:ext xmlns:c16="http://schemas.microsoft.com/office/drawing/2014/chart" uri="{C3380CC4-5D6E-409C-BE32-E72D297353CC}">
              <c16:uniqueId val="{00000003-CB56-4E76-95EE-7867673B141B}"/>
            </c:ext>
          </c:extLst>
        </c:ser>
        <c:dLbls>
          <c:showLegendKey val="0"/>
          <c:showVal val="0"/>
          <c:showCatName val="0"/>
          <c:showSerName val="0"/>
          <c:showPercent val="0"/>
          <c:showBubbleSize val="0"/>
        </c:dLbls>
        <c:gapWidth val="50"/>
        <c:overlap val="100"/>
        <c:axId val="31426048"/>
        <c:axId val="31427584"/>
      </c:barChart>
      <c:catAx>
        <c:axId val="3142604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Times New Roman CE"/>
                <a:ea typeface="Times New Roman CE"/>
                <a:cs typeface="Times New Roman CE"/>
              </a:defRPr>
            </a:pPr>
            <a:endParaRPr lang="sk-SK"/>
          </a:p>
        </c:txPr>
        <c:crossAx val="31427584"/>
        <c:crosses val="autoZero"/>
        <c:auto val="1"/>
        <c:lblAlgn val="ctr"/>
        <c:lblOffset val="100"/>
        <c:tickLblSkip val="1"/>
        <c:tickMarkSkip val="1"/>
        <c:noMultiLvlLbl val="0"/>
      </c:catAx>
      <c:valAx>
        <c:axId val="31427584"/>
        <c:scaling>
          <c:orientation val="minMax"/>
          <c:max val="100"/>
        </c:scaling>
        <c:delete val="0"/>
        <c:axPos val="b"/>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CE"/>
                <a:ea typeface="Times New Roman CE"/>
                <a:cs typeface="Times New Roman CE"/>
              </a:defRPr>
            </a:pPr>
            <a:endParaRPr lang="sk-SK"/>
          </a:p>
        </c:txPr>
        <c:crossAx val="31426048"/>
        <c:crosses val="autoZero"/>
        <c:crossBetween val="between"/>
      </c:valAx>
      <c:spPr>
        <a:noFill/>
        <a:ln w="25400">
          <a:noFill/>
        </a:ln>
      </c:spPr>
    </c:plotArea>
    <c:legend>
      <c:legendPos val="r"/>
      <c:layout>
        <c:manualLayout>
          <c:xMode val="edge"/>
          <c:yMode val="edge"/>
          <c:x val="0.26771665352854512"/>
          <c:y val="0.9102362204724409"/>
          <c:w val="0.28346468502460809"/>
          <c:h val="5.1968503937007915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CE"/>
              <a:ea typeface="Times New Roman CE"/>
              <a:cs typeface="Times New Roman CE"/>
            </a:defRPr>
          </a:pPr>
          <a:endParaRPr lang="sk-SK"/>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sk-SK"/>
    </a:p>
  </c:txPr>
  <c:printSettings>
    <c:headerFooter alignWithMargins="0">
      <c:oddHeader>&amp;R&amp;"Times New Roman,Kurzíva"G 12</c:oddHeader>
      <c:oddFooter>&amp;L&amp;"Times New Roman,Kurzíva"CVTI SR&amp;C&amp;"Times New Roman,Normálne"&amp;P&amp;R&amp;"Times New Roman,Kurzíva"PK na VŠ  2017   1. stupeň&amp;"Arial,Normálne"
</c:oddFooter>
    </c:headerFooter>
    <c:pageMargins b="0.78740157480314965" l="0.78740157480314965" r="0.78740157480314965" t="0.78740157480314965" header="0.51181102362204722" footer="0.51181102362204722"/>
    <c:pageSetup paperSize="9" firstPageNumber="66" orientation="landscape" useFirstPageNumber="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000" baseline="0">
                <a:solidFill>
                  <a:srgbClr val="333399"/>
                </a:solidFill>
                <a:latin typeface="Times New Roman" pitchFamily="18" charset="0"/>
              </a:defRPr>
            </a:pPr>
            <a:r>
              <a:rPr lang="sk-SK" sz="1000" baseline="0">
                <a:solidFill>
                  <a:srgbClr val="333399"/>
                </a:solidFill>
                <a:latin typeface="Times New Roman" pitchFamily="18" charset="0"/>
              </a:rPr>
              <a:t>ÚSPEŠNÉ PRIHLÁŠKY</a:t>
            </a:r>
          </a:p>
        </c:rich>
      </c:tx>
      <c:layout>
        <c:manualLayout>
          <c:xMode val="edge"/>
          <c:yMode val="edge"/>
          <c:x val="0.33104057789236524"/>
          <c:y val="4.125314413823272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166675594122162"/>
          <c:y val="0.35458698975759345"/>
          <c:w val="0.73181818181818181"/>
          <c:h val="0.42617519494415068"/>
        </c:manualLayout>
      </c:layout>
      <c:pie3DChart>
        <c:varyColors val="1"/>
        <c:ser>
          <c:idx val="0"/>
          <c:order val="0"/>
          <c:spPr>
            <a:ln>
              <a:noFill/>
            </a:ln>
            <a:scene3d>
              <a:camera prst="orthographicFront"/>
              <a:lightRig rig="threePt" dir="t"/>
            </a:scene3d>
            <a:sp3d>
              <a:bevelT/>
              <a:contourClr>
                <a:srgbClr val="000000"/>
              </a:contourClr>
            </a:sp3d>
          </c:spPr>
          <c:explosion val="25"/>
          <c:dPt>
            <c:idx val="0"/>
            <c:bubble3D val="0"/>
            <c:spPr>
              <a:solidFill>
                <a:schemeClr val="accent1"/>
              </a:solidFill>
              <a:ln>
                <a:noFill/>
              </a:ln>
              <a:scene3d>
                <a:camera prst="orthographicFront"/>
                <a:lightRig rig="threePt" dir="t"/>
              </a:scene3d>
              <a:sp3d>
                <a:bevelT/>
                <a:contourClr>
                  <a:srgbClr val="000000"/>
                </a:contourClr>
              </a:sp3d>
            </c:spPr>
            <c:extLst>
              <c:ext xmlns:c16="http://schemas.microsoft.com/office/drawing/2014/chart" uri="{C3380CC4-5D6E-409C-BE32-E72D297353CC}">
                <c16:uniqueId val="{00000001-22BD-497C-B5FF-1F914DCC438D}"/>
              </c:ext>
            </c:extLst>
          </c:dPt>
          <c:dPt>
            <c:idx val="1"/>
            <c:bubble3D val="0"/>
            <c:spPr>
              <a:solidFill>
                <a:srgbClr val="669900"/>
              </a:solidFill>
              <a:ln>
                <a:noFill/>
              </a:ln>
              <a:scene3d>
                <a:camera prst="orthographicFront"/>
                <a:lightRig rig="threePt" dir="t"/>
              </a:scene3d>
              <a:sp3d>
                <a:bevelT/>
                <a:contourClr>
                  <a:srgbClr val="000000"/>
                </a:contourClr>
              </a:sp3d>
            </c:spPr>
            <c:extLst>
              <c:ext xmlns:c16="http://schemas.microsoft.com/office/drawing/2014/chart" uri="{C3380CC4-5D6E-409C-BE32-E72D297353CC}">
                <c16:uniqueId val="{00000003-22BD-497C-B5FF-1F914DCC438D}"/>
              </c:ext>
            </c:extLst>
          </c:dPt>
          <c:dPt>
            <c:idx val="2"/>
            <c:bubble3D val="0"/>
            <c:spPr>
              <a:solidFill>
                <a:srgbClr val="FFC000"/>
              </a:solidFill>
              <a:ln>
                <a:noFill/>
              </a:ln>
              <a:scene3d>
                <a:camera prst="orthographicFront"/>
                <a:lightRig rig="threePt" dir="t"/>
              </a:scene3d>
              <a:sp3d>
                <a:bevelT/>
                <a:contourClr>
                  <a:srgbClr val="000000"/>
                </a:contourClr>
              </a:sp3d>
            </c:spPr>
            <c:extLst>
              <c:ext xmlns:c16="http://schemas.microsoft.com/office/drawing/2014/chart" uri="{C3380CC4-5D6E-409C-BE32-E72D297353CC}">
                <c16:uniqueId val="{00000005-22BD-497C-B5FF-1F914DCC438D}"/>
              </c:ext>
            </c:extLst>
          </c:dPt>
          <c:dPt>
            <c:idx val="3"/>
            <c:bubble3D val="0"/>
            <c:spPr>
              <a:solidFill>
                <a:srgbClr val="C00000"/>
              </a:solidFill>
              <a:ln>
                <a:noFill/>
              </a:ln>
              <a:scene3d>
                <a:camera prst="orthographicFront"/>
                <a:lightRig rig="threePt" dir="t"/>
              </a:scene3d>
              <a:sp3d>
                <a:bevelT/>
                <a:contourClr>
                  <a:srgbClr val="000000"/>
                </a:contourClr>
              </a:sp3d>
            </c:spPr>
            <c:extLst>
              <c:ext xmlns:c16="http://schemas.microsoft.com/office/drawing/2014/chart" uri="{C3380CC4-5D6E-409C-BE32-E72D297353CC}">
                <c16:uniqueId val="{00000007-22BD-497C-B5FF-1F914DCC438D}"/>
              </c:ext>
            </c:extLst>
          </c:dPt>
          <c:dLbls>
            <c:dLbl>
              <c:idx val="0"/>
              <c:layout>
                <c:manualLayout>
                  <c:x val="-0.19711380672010603"/>
                  <c:y val="0.13780494450919689"/>
                </c:manualLayout>
              </c:layout>
              <c:tx>
                <c:rich>
                  <a:bodyPr/>
                  <a:lstStyle/>
                  <a:p>
                    <a:r>
                      <a:rPr lang="en-US"/>
                      <a:t>bez prijímacej skúšky;             31 168; 66,5%</a:t>
                    </a:r>
                  </a:p>
                </c:rich>
              </c:tx>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2BD-497C-B5FF-1F914DCC438D}"/>
                </c:ext>
              </c:extLst>
            </c:dLbl>
            <c:dLbl>
              <c:idx val="1"/>
              <c:layout>
                <c:manualLayout>
                  <c:x val="-2.2838665437090636E-2"/>
                  <c:y val="8.959184857418602E-2"/>
                </c:manualLayout>
              </c:layout>
              <c:tx>
                <c:rich>
                  <a:bodyPr/>
                  <a:lstStyle/>
                  <a:p>
                    <a:r>
                      <a:rPr lang="en-US"/>
                      <a:t>na základe prijímacej skúšky;           14 500; 31%</a:t>
                    </a:r>
                  </a:p>
                </c:rich>
              </c:tx>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2BD-497C-B5FF-1F914DCC438D}"/>
                </c:ext>
              </c:extLst>
            </c:dLbl>
            <c:dLbl>
              <c:idx val="2"/>
              <c:layout>
                <c:manualLayout>
                  <c:x val="3.4716606370149678E-3"/>
                  <c:y val="-4.1435711359925024E-3"/>
                </c:manualLayout>
              </c:layout>
              <c:tx>
                <c:rich>
                  <a:bodyPr/>
                  <a:lstStyle/>
                  <a:p>
                    <a:r>
                      <a:rPr lang="en-US"/>
                      <a:t>v odvolaní;    368; 1%</a:t>
                    </a:r>
                  </a:p>
                </c:rich>
              </c:tx>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2BD-497C-B5FF-1F914DCC438D}"/>
                </c:ext>
              </c:extLst>
            </c:dLbl>
            <c:dLbl>
              <c:idx val="3"/>
              <c:layout>
                <c:manualLayout>
                  <c:x val="0.12820505544914992"/>
                  <c:y val="-3.0933507725466E-3"/>
                </c:manualLayout>
              </c:layout>
              <c:tx>
                <c:rich>
                  <a:bodyPr/>
                  <a:lstStyle/>
                  <a:p>
                    <a:r>
                      <a:rPr lang="en-US"/>
                      <a:t>na uvoľnené miesto;             729; 1,5%</a:t>
                    </a:r>
                  </a:p>
                </c:rich>
              </c:tx>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2BD-497C-B5FF-1F914DCC438D}"/>
                </c:ext>
              </c:extLst>
            </c:dLbl>
            <c:spPr>
              <a:noFill/>
              <a:ln>
                <a:noFill/>
              </a:ln>
              <a:effectLst/>
            </c:spPr>
            <c:txPr>
              <a:bodyPr/>
              <a:lstStyle/>
              <a:p>
                <a:pPr>
                  <a:defRPr baseline="0">
                    <a:latin typeface="Times New Roman" panose="02020603050405020304" pitchFamily="18" charset="0"/>
                  </a:defRPr>
                </a:pPr>
                <a:endParaRPr lang="sk-SK"/>
              </a:p>
            </c:txPr>
            <c:showLegendKey val="0"/>
            <c:showVal val="1"/>
            <c:showCatName val="1"/>
            <c:showSerName val="0"/>
            <c:showPercent val="1"/>
            <c:showBubbleSize val="0"/>
            <c:showLeaderLines val="0"/>
            <c:extLst>
              <c:ext xmlns:c15="http://schemas.microsoft.com/office/drawing/2012/chart" uri="{CE6537A1-D6FC-4f65-9D91-7224C49458BB}"/>
            </c:extLst>
          </c:dLbls>
          <c:cat>
            <c:strRef>
              <c:f>'G 01'!$B$9:$B$12</c:f>
              <c:strCache>
                <c:ptCount val="4"/>
                <c:pt idx="0">
                  <c:v>bez prijímacej skúšky</c:v>
                </c:pt>
                <c:pt idx="1">
                  <c:v>na základe prijímacej skúšky</c:v>
                </c:pt>
                <c:pt idx="2">
                  <c:v>v odvolaní</c:v>
                </c:pt>
                <c:pt idx="3">
                  <c:v>na uvoľnené miesto</c:v>
                </c:pt>
              </c:strCache>
            </c:strRef>
          </c:cat>
          <c:val>
            <c:numRef>
              <c:f>'G 01'!$C$9:$C$12</c:f>
              <c:numCache>
                <c:formatCode>#,##0</c:formatCode>
                <c:ptCount val="4"/>
                <c:pt idx="0">
                  <c:v>31168</c:v>
                </c:pt>
                <c:pt idx="1">
                  <c:v>14500</c:v>
                </c:pt>
                <c:pt idx="2">
                  <c:v>368</c:v>
                </c:pt>
                <c:pt idx="3">
                  <c:v>729</c:v>
                </c:pt>
              </c:numCache>
            </c:numRef>
          </c:val>
          <c:extLst>
            <c:ext xmlns:c16="http://schemas.microsoft.com/office/drawing/2014/chart" uri="{C3380CC4-5D6E-409C-BE32-E72D297353CC}">
              <c16:uniqueId val="{00000008-22BD-497C-B5FF-1F914DCC438D}"/>
            </c:ext>
          </c:extLst>
        </c:ser>
        <c:dLbls>
          <c:showLegendKey val="0"/>
          <c:showVal val="1"/>
          <c:showCatName val="0"/>
          <c:showSerName val="0"/>
          <c:showPercent val="0"/>
          <c:showBubbleSize val="0"/>
          <c:showLeaderLines val="0"/>
        </c:dLbls>
      </c:pie3DChart>
      <c:spPr>
        <a:noFill/>
        <a:ln w="25400">
          <a:noFill/>
        </a:ln>
      </c:spPr>
    </c:plotArea>
    <c:plotVisOnly val="1"/>
    <c:dispBlanksAs val="zero"/>
    <c:showDLblsOverMax val="0"/>
  </c:chart>
  <c:printSettings>
    <c:headerFooter alignWithMargins="0"/>
    <c:pageMargins b="1" l="0.75" r="0.75" t="1" header="0.4921259845" footer="0.492125984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solidFill>
                  <a:srgbClr val="333399"/>
                </a:solidFill>
                <a:latin typeface="Times New Roman" pitchFamily="18" charset="0"/>
              </a:defRPr>
            </a:pPr>
            <a:r>
              <a:rPr lang="sk-SK" sz="1000" baseline="0">
                <a:solidFill>
                  <a:srgbClr val="333399"/>
                </a:solidFill>
                <a:latin typeface="Times New Roman" pitchFamily="18" charset="0"/>
              </a:rPr>
              <a:t>NEÚSPEŠNÉ PRIHLÁŠKY</a:t>
            </a:r>
          </a:p>
        </c:rich>
      </c:tx>
      <c:layout>
        <c:manualLayout>
          <c:xMode val="edge"/>
          <c:yMode val="edge"/>
          <c:x val="0.33938749701741827"/>
          <c:y val="3.7037128375390922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5989809547827874"/>
          <c:y val="0.3315703718853325"/>
          <c:w val="0.80182321529667844"/>
          <c:h val="0.46801500688856956"/>
        </c:manualLayout>
      </c:layout>
      <c:pie3DChart>
        <c:varyColors val="1"/>
        <c:ser>
          <c:idx val="0"/>
          <c:order val="0"/>
          <c:spPr>
            <a:scene3d>
              <a:camera prst="orthographicFront"/>
              <a:lightRig rig="threePt" dir="t"/>
            </a:scene3d>
            <a:sp3d>
              <a:bevelT/>
            </a:sp3d>
          </c:spPr>
          <c:explosion val="25"/>
          <c:dPt>
            <c:idx val="0"/>
            <c:bubble3D val="0"/>
            <c:spPr>
              <a:solidFill>
                <a:schemeClr val="accent1"/>
              </a:solidFill>
              <a:scene3d>
                <a:camera prst="orthographicFront"/>
                <a:lightRig rig="threePt" dir="t"/>
              </a:scene3d>
              <a:sp3d>
                <a:bevelT/>
              </a:sp3d>
            </c:spPr>
            <c:extLst>
              <c:ext xmlns:c16="http://schemas.microsoft.com/office/drawing/2014/chart" uri="{C3380CC4-5D6E-409C-BE32-E72D297353CC}">
                <c16:uniqueId val="{00000001-C285-4B2E-9131-68D4AD4E3C34}"/>
              </c:ext>
            </c:extLst>
          </c:dPt>
          <c:dPt>
            <c:idx val="1"/>
            <c:bubble3D val="0"/>
            <c:spPr>
              <a:solidFill>
                <a:srgbClr val="C00000"/>
              </a:solidFill>
              <a:scene3d>
                <a:camera prst="orthographicFront"/>
                <a:lightRig rig="threePt" dir="t"/>
              </a:scene3d>
              <a:sp3d>
                <a:bevelT/>
              </a:sp3d>
            </c:spPr>
            <c:extLst>
              <c:ext xmlns:c16="http://schemas.microsoft.com/office/drawing/2014/chart" uri="{C3380CC4-5D6E-409C-BE32-E72D297353CC}">
                <c16:uniqueId val="{00000003-C285-4B2E-9131-68D4AD4E3C34}"/>
              </c:ext>
            </c:extLst>
          </c:dPt>
          <c:dPt>
            <c:idx val="2"/>
            <c:bubble3D val="0"/>
            <c:spPr>
              <a:solidFill>
                <a:srgbClr val="669900"/>
              </a:solidFill>
              <a:scene3d>
                <a:camera prst="orthographicFront"/>
                <a:lightRig rig="threePt" dir="t"/>
              </a:scene3d>
              <a:sp3d>
                <a:bevelT/>
              </a:sp3d>
            </c:spPr>
            <c:extLst>
              <c:ext xmlns:c16="http://schemas.microsoft.com/office/drawing/2014/chart" uri="{C3380CC4-5D6E-409C-BE32-E72D297353CC}">
                <c16:uniqueId val="{00000005-C285-4B2E-9131-68D4AD4E3C34}"/>
              </c:ext>
            </c:extLst>
          </c:dPt>
          <c:dPt>
            <c:idx val="3"/>
            <c:bubble3D val="0"/>
            <c:spPr>
              <a:solidFill>
                <a:schemeClr val="accent2"/>
              </a:solidFill>
              <a:scene3d>
                <a:camera prst="orthographicFront"/>
                <a:lightRig rig="threePt" dir="t"/>
              </a:scene3d>
              <a:sp3d>
                <a:bevelT/>
              </a:sp3d>
            </c:spPr>
            <c:extLst>
              <c:ext xmlns:c16="http://schemas.microsoft.com/office/drawing/2014/chart" uri="{C3380CC4-5D6E-409C-BE32-E72D297353CC}">
                <c16:uniqueId val="{00000007-C285-4B2E-9131-68D4AD4E3C34}"/>
              </c:ext>
            </c:extLst>
          </c:dPt>
          <c:dPt>
            <c:idx val="4"/>
            <c:bubble3D val="0"/>
            <c:spPr>
              <a:solidFill>
                <a:srgbClr val="FFC000"/>
              </a:solidFill>
              <a:scene3d>
                <a:camera prst="orthographicFront"/>
                <a:lightRig rig="threePt" dir="t"/>
              </a:scene3d>
              <a:sp3d>
                <a:bevelT/>
              </a:sp3d>
            </c:spPr>
            <c:extLst>
              <c:ext xmlns:c16="http://schemas.microsoft.com/office/drawing/2014/chart" uri="{C3380CC4-5D6E-409C-BE32-E72D297353CC}">
                <c16:uniqueId val="{00000009-C285-4B2E-9131-68D4AD4E3C34}"/>
              </c:ext>
            </c:extLst>
          </c:dPt>
          <c:dPt>
            <c:idx val="5"/>
            <c:bubble3D val="0"/>
            <c:spPr>
              <a:solidFill>
                <a:srgbClr val="FF33CC"/>
              </a:solidFill>
              <a:scene3d>
                <a:camera prst="orthographicFront"/>
                <a:lightRig rig="threePt" dir="t"/>
              </a:scene3d>
              <a:sp3d>
                <a:bevelT/>
              </a:sp3d>
            </c:spPr>
            <c:extLst>
              <c:ext xmlns:c16="http://schemas.microsoft.com/office/drawing/2014/chart" uri="{C3380CC4-5D6E-409C-BE32-E72D297353CC}">
                <c16:uniqueId val="{0000000B-C285-4B2E-9131-68D4AD4E3C34}"/>
              </c:ext>
            </c:extLst>
          </c:dPt>
          <c:dLbls>
            <c:dLbl>
              <c:idx val="0"/>
              <c:layout>
                <c:manualLayout>
                  <c:x val="-5.6893939393939393E-2"/>
                  <c:y val="-9.9911335797598838E-2"/>
                </c:manualLayout>
              </c:layout>
              <c:tx>
                <c:rich>
                  <a:bodyPr/>
                  <a:lstStyle/>
                  <a:p>
                    <a:r>
                      <a:rPr lang="en-US"/>
                      <a:t>z kapacitných dôvodov;                7 736; 30%</a:t>
                    </a:r>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85-4B2E-9131-68D4AD4E3C34}"/>
                </c:ext>
              </c:extLst>
            </c:dLbl>
            <c:dLbl>
              <c:idx val="1"/>
              <c:layout/>
              <c:tx>
                <c:rich>
                  <a:bodyPr/>
                  <a:lstStyle/>
                  <a:p>
                    <a:r>
                      <a:rPr lang="en-US"/>
                      <a:t>pre neprospech na prijímacích skúškach;                 6 140 24%</a:t>
                    </a:r>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C285-4B2E-9131-68D4AD4E3C34}"/>
                </c:ext>
              </c:extLst>
            </c:dLbl>
            <c:dLbl>
              <c:idx val="2"/>
              <c:layout>
                <c:manualLayout>
                  <c:x val="9.4309234073013601E-2"/>
                  <c:y val="6.0075414425272394E-2"/>
                </c:manualLayout>
              </c:layout>
              <c:tx>
                <c:rich>
                  <a:bodyPr/>
                  <a:lstStyle/>
                  <a:p>
                    <a:r>
                      <a:rPr lang="en-US"/>
                      <a:t>pre nesplnenie ďalších podmienok školy;                           2 697; 10,5%</a:t>
                    </a:r>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285-4B2E-9131-68D4AD4E3C34}"/>
                </c:ext>
              </c:extLst>
            </c:dLbl>
            <c:dLbl>
              <c:idx val="3"/>
              <c:layout>
                <c:manualLayout>
                  <c:x val="5.3183011214507281E-3"/>
                  <c:y val="4.6322128740026683E-2"/>
                </c:manualLayout>
              </c:layout>
              <c:tx>
                <c:rich>
                  <a:bodyPr/>
                  <a:lstStyle/>
                  <a:p>
                    <a:r>
                      <a:rPr lang="en-US"/>
                      <a:t>pre nesplnenie podmienok predchádzajúceho podmienečného prijatia;                    3 824; 15%</a:t>
                    </a:r>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285-4B2E-9131-68D4AD4E3C34}"/>
                </c:ext>
              </c:extLst>
            </c:dLbl>
            <c:dLbl>
              <c:idx val="4"/>
              <c:layout>
                <c:manualLayout>
                  <c:x val="-6.7189214984490712E-3"/>
                  <c:y val="-3.7504989520685456E-2"/>
                </c:manualLayout>
              </c:layout>
              <c:tx>
                <c:rich>
                  <a:bodyPr/>
                  <a:lstStyle/>
                  <a:p>
                    <a:r>
                      <a:rPr lang="en-US"/>
                      <a:t>pre neabsolvovanie prijímacej skúšky;    4 804; 19%</a:t>
                    </a:r>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C285-4B2E-9131-68D4AD4E3C34}"/>
                </c:ext>
              </c:extLst>
            </c:dLbl>
            <c:dLbl>
              <c:idx val="5"/>
              <c:layout>
                <c:manualLayout>
                  <c:x val="-9.9656406585540997E-3"/>
                  <c:y val="-1.1354792705453283E-3"/>
                </c:manualLayout>
              </c:layout>
              <c:tx>
                <c:rich>
                  <a:bodyPr/>
                  <a:lstStyle/>
                  <a:p>
                    <a:r>
                      <a:rPr lang="en-US"/>
                      <a:t>neotvorenie študijného programu;         93; 0,5%</a:t>
                    </a:r>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C285-4B2E-9131-68D4AD4E3C34}"/>
                </c:ext>
              </c:extLst>
            </c:dLbl>
            <c:dLbl>
              <c:idx val="6"/>
              <c:layout>
                <c:manualLayout>
                  <c:x val="7.855714626580769E-2"/>
                  <c:y val="2.2660262699805422E-2"/>
                </c:manualLayout>
              </c:layout>
              <c:tx>
                <c:rich>
                  <a:bodyPr/>
                  <a:lstStyle/>
                  <a:p>
                    <a:r>
                      <a:rPr lang="en-US"/>
                      <a:t>nezaplatenie poplatku;           284; 1%</a:t>
                    </a:r>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C285-4B2E-9131-68D4AD4E3C34}"/>
                </c:ext>
              </c:extLst>
            </c:dLbl>
            <c:spPr>
              <a:noFill/>
              <a:ln>
                <a:noFill/>
              </a:ln>
              <a:effectLst/>
            </c:spPr>
            <c:txPr>
              <a:bodyPr/>
              <a:lstStyle/>
              <a:p>
                <a:pPr>
                  <a:defRPr sz="800" baseline="0">
                    <a:latin typeface="Times New Roman" panose="02020603050405020304" pitchFamily="18" charset="0"/>
                    <a:cs typeface="Times New Roman" panose="02020603050405020304" pitchFamily="18" charset="0"/>
                  </a:defRPr>
                </a:pPr>
                <a:endParaRPr lang="sk-SK"/>
              </a:p>
            </c:txPr>
            <c:dLblPos val="bestFit"/>
            <c:showLegendKey val="0"/>
            <c:showVal val="1"/>
            <c:showCatName val="1"/>
            <c:showSerName val="0"/>
            <c:showPercent val="1"/>
            <c:showBubbleSize val="0"/>
            <c:showLeaderLines val="0"/>
            <c:extLst>
              <c:ext xmlns:c15="http://schemas.microsoft.com/office/drawing/2012/chart" uri="{CE6537A1-D6FC-4f65-9D91-7224C49458BB}"/>
            </c:extLst>
          </c:dLbls>
          <c:cat>
            <c:strRef>
              <c:f>'G 01'!$B$15:$B$21</c:f>
              <c:strCache>
                <c:ptCount val="7"/>
                <c:pt idx="0">
                  <c:v>z kapacitných dôvodov</c:v>
                </c:pt>
                <c:pt idx="1">
                  <c:v>pre neprospech na prijímacích skúškach</c:v>
                </c:pt>
                <c:pt idx="2">
                  <c:v>pre nesplnenie ďalších podmienok školy</c:v>
                </c:pt>
                <c:pt idx="3">
                  <c:v>pre nesplnenie podmienok predchádzajúceho podmienečného prijatia</c:v>
                </c:pt>
                <c:pt idx="4">
                  <c:v>pre neabsolvovanie prijímacej skúšky</c:v>
                </c:pt>
                <c:pt idx="5">
                  <c:v>neotvorenie študijného programu</c:v>
                </c:pt>
                <c:pt idx="6">
                  <c:v>nezaplatenie poplatku</c:v>
                </c:pt>
              </c:strCache>
            </c:strRef>
          </c:cat>
          <c:val>
            <c:numRef>
              <c:f>'G 01'!$C$15:$C$21</c:f>
              <c:numCache>
                <c:formatCode>#,##0</c:formatCode>
                <c:ptCount val="7"/>
                <c:pt idx="0">
                  <c:v>7736</c:v>
                </c:pt>
                <c:pt idx="1">
                  <c:v>6140</c:v>
                </c:pt>
                <c:pt idx="2">
                  <c:v>2697</c:v>
                </c:pt>
                <c:pt idx="3">
                  <c:v>3824</c:v>
                </c:pt>
                <c:pt idx="4">
                  <c:v>4804</c:v>
                </c:pt>
                <c:pt idx="5">
                  <c:v>93</c:v>
                </c:pt>
                <c:pt idx="6">
                  <c:v>284</c:v>
                </c:pt>
              </c:numCache>
            </c:numRef>
          </c:val>
          <c:extLst>
            <c:ext xmlns:c16="http://schemas.microsoft.com/office/drawing/2014/chart" uri="{C3380CC4-5D6E-409C-BE32-E72D297353CC}">
              <c16:uniqueId val="{0000000D-C285-4B2E-9131-68D4AD4E3C34}"/>
            </c:ext>
          </c:extLst>
        </c:ser>
        <c:dLbls>
          <c:showLegendKey val="0"/>
          <c:showVal val="1"/>
          <c:showCatName val="0"/>
          <c:showSerName val="0"/>
          <c:showPercent val="0"/>
          <c:showBubbleSize val="0"/>
          <c:showLeaderLines val="0"/>
        </c:dLbls>
      </c:pie3DChart>
      <c:spPr>
        <a:noFill/>
        <a:ln w="25400">
          <a:noFill/>
        </a:ln>
      </c:spPr>
    </c:plotArea>
    <c:plotVisOnly val="1"/>
    <c:dispBlanksAs val="zero"/>
    <c:showDLblsOverMax val="0"/>
  </c:chart>
  <c:printSettings>
    <c:headerFooter alignWithMargins="0"/>
    <c:pageMargins b="1" l="0.75" r="0.75" t="1" header="0.4921259845" footer="0.492125984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lgn="ctr" rtl="0">
              <a:defRPr lang="sk-SK" sz="1000" b="1" i="0" u="none" strike="noStrike" kern="1200" baseline="0">
                <a:solidFill>
                  <a:srgbClr val="333399"/>
                </a:solidFill>
                <a:latin typeface="Times New Roman" pitchFamily="18" charset="0"/>
                <a:ea typeface="+mn-ea"/>
                <a:cs typeface="+mn-cs"/>
              </a:defRPr>
            </a:pPr>
            <a:r>
              <a:rPr lang="sk-SK" sz="1000" b="1" i="0" u="none" strike="noStrike" kern="1200" baseline="0">
                <a:solidFill>
                  <a:srgbClr val="333399"/>
                </a:solidFill>
                <a:latin typeface="Times New Roman" pitchFamily="18" charset="0"/>
                <a:ea typeface="+mn-ea"/>
                <a:cs typeface="+mn-cs"/>
              </a:rPr>
              <a:t>PRIHLÁŠKY</a:t>
            </a:r>
          </a:p>
        </c:rich>
      </c:tx>
      <c:layout>
        <c:manualLayout>
          <c:xMode val="edge"/>
          <c:yMode val="edge"/>
          <c:x val="0.40363651540023926"/>
          <c:y val="3.896103896103896E-2"/>
        </c:manualLayout>
      </c:layout>
      <c:overlay val="0"/>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a:noFill/>
            </a:ln>
            <a:scene3d>
              <a:camera prst="orthographicFront"/>
              <a:lightRig rig="threePt" dir="t"/>
            </a:scene3d>
            <a:sp3d>
              <a:bevelT/>
            </a:sp3d>
          </c:spPr>
          <c:explosion val="25"/>
          <c:dPt>
            <c:idx val="0"/>
            <c:bubble3D val="0"/>
            <c:spPr>
              <a:solidFill>
                <a:schemeClr val="accent1"/>
              </a:solidFill>
              <a:ln>
                <a:noFill/>
              </a:ln>
              <a:effectLst/>
              <a:scene3d>
                <a:camera prst="orthographicFront"/>
                <a:lightRig rig="threePt" dir="t"/>
              </a:scene3d>
              <a:sp3d>
                <a:bevelT/>
              </a:sp3d>
            </c:spPr>
            <c:extLst>
              <c:ext xmlns:c16="http://schemas.microsoft.com/office/drawing/2014/chart" uri="{C3380CC4-5D6E-409C-BE32-E72D297353CC}">
                <c16:uniqueId val="{00000001-FC23-48F2-88A0-C0BBC2F3AD9B}"/>
              </c:ext>
            </c:extLst>
          </c:dPt>
          <c:dPt>
            <c:idx val="1"/>
            <c:bubble3D val="0"/>
            <c:spPr>
              <a:solidFill>
                <a:srgbClr val="C00000"/>
              </a:solidFill>
              <a:ln>
                <a:noFill/>
              </a:ln>
              <a:scene3d>
                <a:camera prst="orthographicFront"/>
                <a:lightRig rig="threePt" dir="t"/>
              </a:scene3d>
              <a:sp3d>
                <a:bevelT/>
              </a:sp3d>
            </c:spPr>
            <c:extLst>
              <c:ext xmlns:c16="http://schemas.microsoft.com/office/drawing/2014/chart" uri="{C3380CC4-5D6E-409C-BE32-E72D297353CC}">
                <c16:uniqueId val="{00000003-FC23-48F2-88A0-C0BBC2F3AD9B}"/>
              </c:ext>
            </c:extLst>
          </c:dPt>
          <c:dPt>
            <c:idx val="2"/>
            <c:bubble3D val="0"/>
            <c:spPr>
              <a:solidFill>
                <a:srgbClr val="669900"/>
              </a:solidFill>
              <a:ln>
                <a:noFill/>
              </a:ln>
              <a:scene3d>
                <a:camera prst="orthographicFront"/>
                <a:lightRig rig="threePt" dir="t"/>
              </a:scene3d>
              <a:sp3d>
                <a:bevelT/>
              </a:sp3d>
            </c:spPr>
            <c:extLst>
              <c:ext xmlns:c16="http://schemas.microsoft.com/office/drawing/2014/chart" uri="{C3380CC4-5D6E-409C-BE32-E72D297353CC}">
                <c16:uniqueId val="{00000005-FC23-48F2-88A0-C0BBC2F3AD9B}"/>
              </c:ext>
            </c:extLst>
          </c:dPt>
          <c:dLbls>
            <c:dLbl>
              <c:idx val="1"/>
              <c:layout>
                <c:manualLayout>
                  <c:x val="2.8527435875569704E-2"/>
                  <c:y val="-2.2522117576135758E-2"/>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FC23-48F2-88A0-C0BBC2F3AD9B}"/>
                </c:ext>
              </c:extLst>
            </c:dLbl>
            <c:dLbl>
              <c:idx val="2"/>
              <c:layout>
                <c:manualLayout>
                  <c:x val="0.13056368856420023"/>
                  <c:y val="-9.9501329963036025E-3"/>
                </c:manualLayout>
              </c:layout>
              <c:tx>
                <c:rich>
                  <a:bodyPr/>
                  <a:lstStyle/>
                  <a:p>
                    <a:r>
                      <a:rPr lang="en-US"/>
                      <a:t>na štátne VŠ;    3 419; 5%</a:t>
                    </a:r>
                  </a:p>
                </c:rich>
              </c:tx>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C23-48F2-88A0-C0BBC2F3AD9B}"/>
                </c:ext>
              </c:extLst>
            </c:dLbl>
            <c:spPr>
              <a:noFill/>
              <a:ln>
                <a:noFill/>
              </a:ln>
              <a:effectLst/>
            </c:spPr>
            <c:txPr>
              <a:bodyPr/>
              <a:lstStyle/>
              <a:p>
                <a:pPr>
                  <a:defRPr baseline="0">
                    <a:latin typeface="Times New Roman" panose="02020603050405020304" pitchFamily="18" charset="0"/>
                    <a:cs typeface="Times New Roman" panose="02020603050405020304" pitchFamily="18" charset="0"/>
                  </a:defRPr>
                </a:pPr>
                <a:endParaRPr lang="sk-SK"/>
              </a:p>
            </c:txPr>
            <c:showLegendKey val="0"/>
            <c:showVal val="1"/>
            <c:showCatName val="1"/>
            <c:showSerName val="0"/>
            <c:showPercent val="1"/>
            <c:showBubbleSize val="0"/>
            <c:showLeaderLines val="0"/>
            <c:extLst>
              <c:ext xmlns:c15="http://schemas.microsoft.com/office/drawing/2012/chart" uri="{CE6537A1-D6FC-4f65-9D91-7224C49458BB}">
                <c15:layout/>
              </c:ext>
            </c:extLst>
          </c:dLbls>
          <c:cat>
            <c:strRef>
              <c:f>'G 01'!$B$30:$B$32</c:f>
              <c:strCache>
                <c:ptCount val="3"/>
                <c:pt idx="0">
                  <c:v>na verejné VŠ</c:v>
                </c:pt>
                <c:pt idx="1">
                  <c:v>na súkromné VŠ</c:v>
                </c:pt>
                <c:pt idx="2">
                  <c:v>na štátne VŠ</c:v>
                </c:pt>
              </c:strCache>
            </c:strRef>
          </c:cat>
          <c:val>
            <c:numRef>
              <c:f>'G 01'!$C$30:$C$32</c:f>
              <c:numCache>
                <c:formatCode>#,##0</c:formatCode>
                <c:ptCount val="3"/>
                <c:pt idx="0">
                  <c:v>63590</c:v>
                </c:pt>
                <c:pt idx="1">
                  <c:v>5334</c:v>
                </c:pt>
                <c:pt idx="2">
                  <c:v>3419</c:v>
                </c:pt>
              </c:numCache>
            </c:numRef>
          </c:val>
          <c:extLst>
            <c:ext xmlns:c16="http://schemas.microsoft.com/office/drawing/2014/chart" uri="{C3380CC4-5D6E-409C-BE32-E72D297353CC}">
              <c16:uniqueId val="{00000006-FC23-48F2-88A0-C0BBC2F3AD9B}"/>
            </c:ext>
          </c:extLst>
        </c:ser>
        <c:dLbls>
          <c:showLegendKey val="0"/>
          <c:showVal val="1"/>
          <c:showCatName val="0"/>
          <c:showSerName val="0"/>
          <c:showPercent val="0"/>
          <c:showBubbleSize val="0"/>
          <c:showLeaderLines val="0"/>
        </c:dLbls>
      </c:pie3DChart>
    </c:plotArea>
    <c:plotVisOnly val="1"/>
    <c:dispBlanksAs val="zero"/>
    <c:showDLblsOverMax val="0"/>
  </c:chart>
  <c:printSettings>
    <c:headerFooter alignWithMargins="0"/>
    <c:pageMargins b="1" l="0.75" r="0.75" t="1" header="0.4921259845" footer="0.492125984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99"/>
                </a:solidFill>
                <a:latin typeface="Times New Roman CE"/>
                <a:ea typeface="Times New Roman CE"/>
                <a:cs typeface="Times New Roman CE"/>
              </a:defRPr>
            </a:pPr>
            <a:r>
              <a:rPr lang="sk-SK"/>
              <a:t>PRIHLÁŠKY </a:t>
            </a:r>
          </a:p>
        </c:rich>
      </c:tx>
      <c:layout>
        <c:manualLayout>
          <c:xMode val="edge"/>
          <c:yMode val="edge"/>
          <c:x val="0.39943400408282292"/>
          <c:y val="4.137288941244549E-2"/>
        </c:manualLayout>
      </c:layout>
      <c:overlay val="0"/>
      <c:spPr>
        <a:noFill/>
        <a:ln w="25400">
          <a:noFill/>
        </a:ln>
      </c:spPr>
    </c:title>
    <c:autoTitleDeleted val="0"/>
    <c:plotArea>
      <c:layout>
        <c:manualLayout>
          <c:layoutTarget val="inner"/>
          <c:xMode val="edge"/>
          <c:yMode val="edge"/>
          <c:x val="0.12854057849217579"/>
          <c:y val="0.34146370510509538"/>
          <c:w val="0.5925938533876578"/>
          <c:h val="0.47386799892135689"/>
        </c:manualLayout>
      </c:layout>
      <c:pieChart>
        <c:varyColors val="1"/>
        <c:ser>
          <c:idx val="0"/>
          <c:order val="0"/>
          <c:spPr>
            <a:ln w="12700">
              <a:solidFill>
                <a:srgbClr val="000000"/>
              </a:solidFill>
              <a:prstDash val="solid"/>
            </a:ln>
            <a:scene3d>
              <a:camera prst="orthographicFront"/>
              <a:lightRig rig="threePt" dir="t"/>
            </a:scene3d>
            <a:sp3d>
              <a:bevelT/>
            </a:sp3d>
          </c:spPr>
          <c:dPt>
            <c:idx val="0"/>
            <c:bubble3D val="0"/>
            <c:spPr>
              <a:solidFill>
                <a:srgbClr val="FF99CC"/>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1-448D-4A8F-9A56-F0DB94654F2F}"/>
              </c:ext>
            </c:extLst>
          </c:dPt>
          <c:dPt>
            <c:idx val="1"/>
            <c:bubble3D val="0"/>
            <c:spPr>
              <a:solidFill>
                <a:srgbClr val="FFFF99"/>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3-448D-4A8F-9A56-F0DB94654F2F}"/>
              </c:ext>
            </c:extLst>
          </c:dPt>
          <c:dPt>
            <c:idx val="2"/>
            <c:bubble3D val="0"/>
            <c:spPr>
              <a:solidFill>
                <a:srgbClr val="FFCC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5-448D-4A8F-9A56-F0DB94654F2F}"/>
              </c:ext>
            </c:extLst>
          </c:dPt>
          <c:dPt>
            <c:idx val="3"/>
            <c:bubble3D val="0"/>
            <c:spPr>
              <a:solidFill>
                <a:srgbClr val="CCFFFF"/>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7-448D-4A8F-9A56-F0DB94654F2F}"/>
              </c:ext>
            </c:extLst>
          </c:dPt>
          <c:dPt>
            <c:idx val="4"/>
            <c:bubble3D val="0"/>
            <c:spPr>
              <a:solidFill>
                <a:srgbClr val="660066"/>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9-448D-4A8F-9A56-F0DB94654F2F}"/>
              </c:ext>
            </c:extLst>
          </c:dPt>
          <c:dPt>
            <c:idx val="5"/>
            <c:bubble3D val="0"/>
            <c:spPr>
              <a:solidFill>
                <a:srgbClr val="FF00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B-448D-4A8F-9A56-F0DB94654F2F}"/>
              </c:ext>
            </c:extLst>
          </c:dPt>
          <c:dPt>
            <c:idx val="6"/>
            <c:bubble3D val="0"/>
            <c:spPr>
              <a:solidFill>
                <a:srgbClr val="00FF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D-448D-4A8F-9A56-F0DB94654F2F}"/>
              </c:ext>
            </c:extLst>
          </c:dPt>
          <c:dLbls>
            <c:dLbl>
              <c:idx val="0"/>
              <c:layout>
                <c:manualLayout>
                  <c:x val="7.2473140857392829E-2"/>
                  <c:y val="2.217744435488847E-3"/>
                </c:manualLayout>
              </c:layout>
              <c:tx>
                <c:rich>
                  <a:bodyPr wrap="square" lIns="38100" tIns="19050" rIns="38100" bIns="19050" anchor="ctr">
                    <a:noAutofit/>
                  </a:bodyPr>
                  <a:lstStyle/>
                  <a:p>
                    <a:pPr>
                      <a:defRPr sz="1000" baseline="0">
                        <a:latin typeface="Times New Roman" panose="02020603050405020304" pitchFamily="18" charset="0"/>
                      </a:defRPr>
                    </a:pPr>
                    <a:fld id="{ED206F53-6D47-4816-AE87-A95C54E0E8B7}" type="CATEGORYNAME">
                      <a:rPr lang="en-US" baseline="0"/>
                      <a:pPr>
                        <a:defRPr sz="1000" baseline="0">
                          <a:latin typeface="Times New Roman" panose="02020603050405020304" pitchFamily="18" charset="0"/>
                        </a:defRPr>
                      </a:pPr>
                      <a:t>[NÁZOV KATEGÓRIE]</a:t>
                    </a:fld>
                    <a:r>
                      <a:rPr lang="en-US" baseline="0"/>
                      <a:t>
13,5%</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7214068241469813"/>
                      <c:h val="0.18110236220472442"/>
                    </c:manualLayout>
                  </c15:layout>
                  <c15:dlblFieldTable/>
                  <c15:showDataLabelsRange val="0"/>
                </c:ext>
                <c:ext xmlns:c16="http://schemas.microsoft.com/office/drawing/2014/chart" uri="{C3380CC4-5D6E-409C-BE32-E72D297353CC}">
                  <c16:uniqueId val="{00000001-448D-4A8F-9A56-F0DB94654F2F}"/>
                </c:ext>
              </c:extLst>
            </c:dLbl>
            <c:dLbl>
              <c:idx val="1"/>
              <c:layout>
                <c:manualLayout>
                  <c:x val="3.8888305628463106E-2"/>
                  <c:y val="1.365036063405412E-3"/>
                </c:manualLayout>
              </c:layout>
              <c:tx>
                <c:rich>
                  <a:bodyPr wrap="square" lIns="38100" tIns="19050" rIns="38100" bIns="19050" anchor="ctr">
                    <a:noAutofit/>
                  </a:bodyPr>
                  <a:lstStyle/>
                  <a:p>
                    <a:pPr>
                      <a:defRPr sz="1000" baseline="0">
                        <a:latin typeface="Times New Roman" panose="02020603050405020304" pitchFamily="18" charset="0"/>
                      </a:defRPr>
                    </a:pPr>
                    <a:fld id="{7066EA4D-DF8A-4B4A-BFF7-506B8BFE89EA}" type="CATEGORYNAME">
                      <a:rPr lang="en-US"/>
                      <a:pPr>
                        <a:defRPr sz="1000" baseline="0">
                          <a:latin typeface="Times New Roman" panose="02020603050405020304" pitchFamily="18" charset="0"/>
                        </a:defRPr>
                      </a:pPr>
                      <a:t>[NÁZOV KATEGÓRIE]</a:t>
                    </a:fld>
                    <a:r>
                      <a:rPr lang="en-US" baseline="0"/>
                      <a:t>
9%</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3-448D-4A8F-9A56-F0DB94654F2F}"/>
                </c:ext>
              </c:extLst>
            </c:dLbl>
            <c:dLbl>
              <c:idx val="2"/>
              <c:layout>
                <c:manualLayout>
                  <c:x val="-1.5296587926509186E-3"/>
                  <c:y val="-3.231673796680936E-2"/>
                </c:manualLayout>
              </c:layout>
              <c:tx>
                <c:rich>
                  <a:bodyPr wrap="square" lIns="38100" tIns="19050" rIns="38100" bIns="19050" anchor="ctr">
                    <a:noAutofit/>
                  </a:bodyPr>
                  <a:lstStyle/>
                  <a:p>
                    <a:pPr>
                      <a:defRPr sz="1000" baseline="0">
                        <a:latin typeface="Times New Roman" panose="02020603050405020304" pitchFamily="18" charset="0"/>
                      </a:defRPr>
                    </a:pPr>
                    <a:fld id="{EE5223AF-2F1C-4FBC-B902-1BA660A6CF70}" type="CATEGORYNAME">
                      <a:rPr lang="en-US"/>
                      <a:pPr>
                        <a:defRPr sz="1000" baseline="0">
                          <a:latin typeface="Times New Roman" panose="02020603050405020304" pitchFamily="18" charset="0"/>
                        </a:defRPr>
                      </a:pPr>
                      <a:t>[NÁZOV KATEGÓRIE]</a:t>
                    </a:fld>
                    <a:r>
                      <a:rPr lang="en-US" baseline="0"/>
                      <a:t>
17,5%</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6148871391076117"/>
                      <c:h val="0.12729658792650919"/>
                    </c:manualLayout>
                  </c15:layout>
                  <c15:dlblFieldTable/>
                  <c15:showDataLabelsRange val="0"/>
                </c:ext>
                <c:ext xmlns:c16="http://schemas.microsoft.com/office/drawing/2014/chart" uri="{C3380CC4-5D6E-409C-BE32-E72D297353CC}">
                  <c16:uniqueId val="{00000005-448D-4A8F-9A56-F0DB94654F2F}"/>
                </c:ext>
              </c:extLst>
            </c:dLbl>
            <c:dLbl>
              <c:idx val="3"/>
              <c:layout>
                <c:manualLayout>
                  <c:x val="-9.2667249927092729E-3"/>
                  <c:y val="-6.4752929505857981E-3"/>
                </c:manualLayout>
              </c:layout>
              <c:tx>
                <c:rich>
                  <a:bodyPr wrap="square" lIns="38100" tIns="19050" rIns="38100" bIns="19050" anchor="ctr">
                    <a:noAutofit/>
                  </a:bodyPr>
                  <a:lstStyle/>
                  <a:p>
                    <a:pPr>
                      <a:defRPr sz="1000" baseline="0">
                        <a:latin typeface="Times New Roman" panose="02020603050405020304" pitchFamily="18" charset="0"/>
                      </a:defRPr>
                    </a:pPr>
                    <a:fld id="{BCD3E433-9A5A-4590-B9BB-080AC7E4162B}" type="CATEGORYNAME">
                      <a:rPr lang="en-US" baseline="0"/>
                      <a:pPr>
                        <a:defRPr sz="1000" baseline="0">
                          <a:latin typeface="Times New Roman" panose="02020603050405020304" pitchFamily="18" charset="0"/>
                        </a:defRPr>
                      </a:pPr>
                      <a:t>[NÁZOV KATEGÓRIE]</a:t>
                    </a:fld>
                    <a:r>
                      <a:rPr lang="en-US" baseline="0"/>
                      <a:t>
2,5%</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8763697871099442"/>
                      <c:h val="0.16535433070866143"/>
                    </c:manualLayout>
                  </c15:layout>
                  <c15:dlblFieldTable/>
                  <c15:showDataLabelsRange val="0"/>
                </c:ext>
                <c:ext xmlns:c16="http://schemas.microsoft.com/office/drawing/2014/chart" uri="{C3380CC4-5D6E-409C-BE32-E72D297353CC}">
                  <c16:uniqueId val="{00000007-448D-4A8F-9A56-F0DB94654F2F}"/>
                </c:ext>
              </c:extLst>
            </c:dLbl>
            <c:dLbl>
              <c:idx val="4"/>
              <c:layout>
                <c:manualLayout>
                  <c:x val="1.7777777777777778E-2"/>
                  <c:y val="9.7702688738710811E-2"/>
                </c:manualLayout>
              </c:layout>
              <c:tx>
                <c:rich>
                  <a:bodyPr wrap="square" lIns="38100" tIns="19050" rIns="38100" bIns="19050" anchor="ctr">
                    <a:noAutofit/>
                  </a:bodyPr>
                  <a:lstStyle/>
                  <a:p>
                    <a:pPr>
                      <a:defRPr sz="1000" baseline="0">
                        <a:latin typeface="Times New Roman" panose="02020603050405020304" pitchFamily="18" charset="0"/>
                      </a:defRPr>
                    </a:pPr>
                    <a:fld id="{6918F972-CCB2-4EAD-BD4E-925B62C09028}" type="CATEGORYNAME">
                      <a:rPr lang="en-US" baseline="0"/>
                      <a:pPr>
                        <a:defRPr sz="1000" baseline="0">
                          <a:latin typeface="Times New Roman" panose="02020603050405020304" pitchFamily="18" charset="0"/>
                        </a:defRPr>
                      </a:pPr>
                      <a:t>[NÁZOV KATEGÓRIE]</a:t>
                    </a:fld>
                    <a:r>
                      <a:rPr lang="en-US" baseline="0"/>
                      <a:t>
50,5%</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9-448D-4A8F-9A56-F0DB94654F2F}"/>
                </c:ext>
              </c:extLst>
            </c:dLbl>
            <c:dLbl>
              <c:idx val="5"/>
              <c:layout>
                <c:manualLayout>
                  <c:x val="-0.13523607301896251"/>
                  <c:y val="3.6862303976708793E-3"/>
                </c:manualLayout>
              </c:layout>
              <c:tx>
                <c:rich>
                  <a:bodyPr wrap="square" lIns="38100" tIns="19050" rIns="38100" bIns="19050" anchor="ctr">
                    <a:noAutofit/>
                  </a:bodyPr>
                  <a:lstStyle/>
                  <a:p>
                    <a:pPr>
                      <a:defRPr sz="1000" baseline="0">
                        <a:latin typeface="Times New Roman" panose="02020603050405020304" pitchFamily="18" charset="0"/>
                      </a:defRPr>
                    </a:pPr>
                    <a:fld id="{9039E6CE-DBCC-4EC3-8EA1-26E6CFBAD1BC}" type="CATEGORYNAME">
                      <a:rPr lang="en-US" baseline="0"/>
                      <a:pPr>
                        <a:defRPr sz="1000" baseline="0">
                          <a:latin typeface="Times New Roman" panose="02020603050405020304" pitchFamily="18" charset="0"/>
                        </a:defRPr>
                      </a:pPr>
                      <a:t>[NÁZOV KATEGÓRIE]</a:t>
                    </a:fld>
                    <a:r>
                      <a:rPr lang="en-US" baseline="0"/>
                      <a:t>
4,5%</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B-448D-4A8F-9A56-F0DB94654F2F}"/>
                </c:ext>
              </c:extLst>
            </c:dLbl>
            <c:dLbl>
              <c:idx val="6"/>
              <c:layout>
                <c:manualLayout>
                  <c:x val="5.1851851851851857E-2"/>
                  <c:y val="-6.5616797900262466E-2"/>
                </c:manualLayout>
              </c:layout>
              <c:tx>
                <c:rich>
                  <a:bodyPr/>
                  <a:lstStyle/>
                  <a:p>
                    <a:fld id="{B9BAD78D-E9C5-4464-968B-C219388F5F45}" type="CATEGORYNAME">
                      <a:rPr lang="en-US"/>
                      <a:pPr/>
                      <a:t>[NÁZOV KATEGÓRIE]</a:t>
                    </a:fld>
                    <a:r>
                      <a:rPr lang="en-US" baseline="0"/>
                      <a:t>
2,5</a:t>
                    </a:r>
                  </a:p>
                </c:rich>
              </c:tx>
              <c:dLblPos val="bestFit"/>
              <c:showLegendKey val="1"/>
              <c:showVal val="0"/>
              <c:showCatName val="1"/>
              <c:showSerName val="0"/>
              <c:showPercent val="1"/>
              <c:showBubbleSize val="0"/>
              <c:extLst>
                <c:ext xmlns:c15="http://schemas.microsoft.com/office/drawing/2012/chart" uri="{CE6537A1-D6FC-4f65-9D91-7224C49458BB}">
                  <c15:layout>
                    <c:manualLayout>
                      <c:w val="0.2067777194517352"/>
                      <c:h val="0.12860892388451445"/>
                    </c:manualLayout>
                  </c15:layout>
                  <c15:dlblFieldTable/>
                  <c15:showDataLabelsRange val="0"/>
                </c:ext>
                <c:ext xmlns:c16="http://schemas.microsoft.com/office/drawing/2014/chart" uri="{C3380CC4-5D6E-409C-BE32-E72D297353CC}">
                  <c16:uniqueId val="{0000000D-448D-4A8F-9A56-F0DB94654F2F}"/>
                </c:ext>
              </c:extLst>
            </c:dLbl>
            <c:spPr>
              <a:noFill/>
              <a:ln w="25400">
                <a:noFill/>
              </a:ln>
            </c:spPr>
            <c:txPr>
              <a:bodyPr wrap="square" lIns="38100" tIns="19050" rIns="38100" bIns="19050" anchor="ctr">
                <a:spAutoFit/>
              </a:bodyPr>
              <a:lstStyle/>
              <a:p>
                <a:pPr>
                  <a:defRPr sz="1000" baseline="0">
                    <a:latin typeface="Times New Roman" panose="02020603050405020304" pitchFamily="18" charset="0"/>
                  </a:defRPr>
                </a:pPr>
                <a:endParaRPr lang="sk-SK"/>
              </a:p>
            </c:txPr>
            <c:dLblPos val="outEnd"/>
            <c:showLegendKey val="1"/>
            <c:showVal val="0"/>
            <c:showCatName val="1"/>
            <c:showSerName val="0"/>
            <c:showPercent val="1"/>
            <c:showBubbleSize val="0"/>
            <c:showLeaderLines val="1"/>
            <c:extLst>
              <c:ext xmlns:c15="http://schemas.microsoft.com/office/drawing/2012/chart" uri="{CE6537A1-D6FC-4f65-9D91-7224C49458BB}"/>
            </c:extLst>
          </c:dLbls>
          <c:cat>
            <c:strRef>
              <c:f>'G 02b'!$C$4:$C$10</c:f>
              <c:strCache>
                <c:ptCount val="7"/>
                <c:pt idx="0">
                  <c:v>Prírodné vedy, matematické vedy, informatické vedy a kybernetické vedy</c:v>
                </c:pt>
                <c:pt idx="1">
                  <c:v>Technické vedy</c:v>
                </c:pt>
                <c:pt idx="2">
                  <c:v>Lekárske vedy a zdravotnícke vedy</c:v>
                </c:pt>
                <c:pt idx="3">
                  <c:v>Pôdohospodárske vedy, lesnícke vedy a veterinárske vedy</c:v>
                </c:pt>
                <c:pt idx="4">
                  <c:v>Spoločenské vedy</c:v>
                </c:pt>
                <c:pt idx="5">
                  <c:v>Humanitné vedy</c:v>
                </c:pt>
                <c:pt idx="6">
                  <c:v>Umelecké vedy a vedy o umení</c:v>
                </c:pt>
              </c:strCache>
            </c:strRef>
          </c:cat>
          <c:val>
            <c:numRef>
              <c:f>'G 02b'!$D$4:$D$10</c:f>
              <c:numCache>
                <c:formatCode>#,##0</c:formatCode>
                <c:ptCount val="7"/>
                <c:pt idx="0">
                  <c:v>9672</c:v>
                </c:pt>
                <c:pt idx="1">
                  <c:v>6393</c:v>
                </c:pt>
                <c:pt idx="2">
                  <c:v>12764</c:v>
                </c:pt>
                <c:pt idx="3">
                  <c:v>1865</c:v>
                </c:pt>
                <c:pt idx="4">
                  <c:v>36495</c:v>
                </c:pt>
                <c:pt idx="5">
                  <c:v>3372</c:v>
                </c:pt>
                <c:pt idx="6">
                  <c:v>1782</c:v>
                </c:pt>
              </c:numCache>
            </c:numRef>
          </c:val>
          <c:extLst>
            <c:ext xmlns:c16="http://schemas.microsoft.com/office/drawing/2014/chart" uri="{C3380CC4-5D6E-409C-BE32-E72D297353CC}">
              <c16:uniqueId val="{0000000E-448D-4A8F-9A56-F0DB94654F2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333399"/>
      </a:solidFill>
      <a:prstDash val="solid"/>
    </a:ln>
  </c:spPr>
  <c:txPr>
    <a:bodyPr/>
    <a:lstStyle/>
    <a:p>
      <a:pPr>
        <a:defRPr sz="1200" b="0" i="0" u="none" strike="noStrike" baseline="0">
          <a:solidFill>
            <a:srgbClr val="000000"/>
          </a:solidFill>
          <a:latin typeface="Arial"/>
          <a:ea typeface="Arial"/>
          <a:cs typeface="Arial"/>
        </a:defRPr>
      </a:pPr>
      <a:endParaRPr lang="sk-SK"/>
    </a:p>
  </c:txPr>
  <c:printSettings>
    <c:headerFooter alignWithMargins="0"/>
    <c:pageMargins b="1" l="0.75" r="0.75" t="1" header="0.5" footer="0.5"/>
    <c:pageSetup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99"/>
                </a:solidFill>
                <a:latin typeface="Times New Roman CE"/>
                <a:ea typeface="Times New Roman CE"/>
                <a:cs typeface="Times New Roman CE"/>
              </a:defRPr>
            </a:pPr>
            <a:r>
              <a:rPr lang="sk-SK"/>
              <a:t>PRIJATIA </a:t>
            </a:r>
          </a:p>
        </c:rich>
      </c:tx>
      <c:layout>
        <c:manualLayout>
          <c:xMode val="edge"/>
          <c:yMode val="edge"/>
          <c:x val="0.42922890763376187"/>
          <c:y val="4.3997561328455989E-2"/>
        </c:manualLayout>
      </c:layout>
      <c:overlay val="0"/>
      <c:spPr>
        <a:noFill/>
        <a:ln w="25400">
          <a:noFill/>
        </a:ln>
      </c:spPr>
    </c:title>
    <c:autoTitleDeleted val="0"/>
    <c:plotArea>
      <c:layout>
        <c:manualLayout>
          <c:layoutTarget val="inner"/>
          <c:xMode val="edge"/>
          <c:yMode val="edge"/>
          <c:x val="0.12854057849217579"/>
          <c:y val="0.34146370510509538"/>
          <c:w val="0.5925938533876578"/>
          <c:h val="0.47386799892135689"/>
        </c:manualLayout>
      </c:layout>
      <c:pieChart>
        <c:varyColors val="1"/>
        <c:ser>
          <c:idx val="0"/>
          <c:order val="0"/>
          <c:spPr>
            <a:ln w="12700">
              <a:solidFill>
                <a:srgbClr val="000000"/>
              </a:solidFill>
              <a:prstDash val="solid"/>
            </a:ln>
            <a:scene3d>
              <a:camera prst="orthographicFront"/>
              <a:lightRig rig="threePt" dir="t"/>
            </a:scene3d>
            <a:sp3d>
              <a:bevelT/>
            </a:sp3d>
          </c:spPr>
          <c:dPt>
            <c:idx val="0"/>
            <c:bubble3D val="0"/>
            <c:spPr>
              <a:solidFill>
                <a:srgbClr val="FF99CC"/>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1-561C-4F1A-96EE-9AFD3E3CE254}"/>
              </c:ext>
            </c:extLst>
          </c:dPt>
          <c:dPt>
            <c:idx val="1"/>
            <c:bubble3D val="0"/>
            <c:spPr>
              <a:solidFill>
                <a:srgbClr val="FFFF99"/>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3-561C-4F1A-96EE-9AFD3E3CE254}"/>
              </c:ext>
            </c:extLst>
          </c:dPt>
          <c:dPt>
            <c:idx val="2"/>
            <c:bubble3D val="0"/>
            <c:spPr>
              <a:solidFill>
                <a:srgbClr val="FFCC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5-561C-4F1A-96EE-9AFD3E3CE254}"/>
              </c:ext>
            </c:extLst>
          </c:dPt>
          <c:dPt>
            <c:idx val="3"/>
            <c:bubble3D val="0"/>
            <c:spPr>
              <a:solidFill>
                <a:srgbClr val="CCFFFF"/>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7-561C-4F1A-96EE-9AFD3E3CE254}"/>
              </c:ext>
            </c:extLst>
          </c:dPt>
          <c:dPt>
            <c:idx val="4"/>
            <c:bubble3D val="0"/>
            <c:spPr>
              <a:solidFill>
                <a:srgbClr val="660066"/>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9-561C-4F1A-96EE-9AFD3E3CE254}"/>
              </c:ext>
            </c:extLst>
          </c:dPt>
          <c:dPt>
            <c:idx val="5"/>
            <c:bubble3D val="0"/>
            <c:spPr>
              <a:solidFill>
                <a:srgbClr val="FF00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B-561C-4F1A-96EE-9AFD3E3CE254}"/>
              </c:ext>
            </c:extLst>
          </c:dPt>
          <c:dPt>
            <c:idx val="6"/>
            <c:bubble3D val="0"/>
            <c:spPr>
              <a:solidFill>
                <a:srgbClr val="00FF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D-561C-4F1A-96EE-9AFD3E3CE254}"/>
              </c:ext>
            </c:extLst>
          </c:dPt>
          <c:dLbls>
            <c:dLbl>
              <c:idx val="0"/>
              <c:layout>
                <c:manualLayout>
                  <c:x val="1.674786197382332E-2"/>
                  <c:y val="1.8390422716147818E-2"/>
                </c:manualLayout>
              </c:layout>
              <c:tx>
                <c:rich>
                  <a:bodyPr wrap="square" lIns="38100" tIns="19050" rIns="38100" bIns="19050" anchor="ctr">
                    <a:noAutofit/>
                  </a:bodyPr>
                  <a:lstStyle/>
                  <a:p>
                    <a:pPr>
                      <a:defRPr sz="1000" baseline="0">
                        <a:latin typeface="Times New Roman" panose="02020603050405020304" pitchFamily="18" charset="0"/>
                      </a:defRPr>
                    </a:pPr>
                    <a:fld id="{68BF60D7-94FB-4281-9C63-1389308A5353}" type="CATEGORYNAME">
                      <a:rPr lang="en-US" baseline="0"/>
                      <a:pPr>
                        <a:defRPr sz="1000" baseline="0">
                          <a:latin typeface="Times New Roman" panose="02020603050405020304" pitchFamily="18" charset="0"/>
                        </a:defRPr>
                      </a:pPr>
                      <a:t>[NÁZOV KATEGÓRIE]</a:t>
                    </a:fld>
                    <a:r>
                      <a:rPr lang="en-US" baseline="0"/>
                      <a:t>
14%</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9056415832208049"/>
                      <c:h val="0.19127988748241911"/>
                    </c:manualLayout>
                  </c15:layout>
                  <c15:dlblFieldTable/>
                  <c15:showDataLabelsRange val="0"/>
                </c:ext>
                <c:ext xmlns:c16="http://schemas.microsoft.com/office/drawing/2014/chart" uri="{C3380CC4-5D6E-409C-BE32-E72D297353CC}">
                  <c16:uniqueId val="{00000001-561C-4F1A-96EE-9AFD3E3CE254}"/>
                </c:ext>
              </c:extLst>
            </c:dLbl>
            <c:dLbl>
              <c:idx val="1"/>
              <c:layout>
                <c:manualLayout>
                  <c:x val="4.6974963318894718E-2"/>
                  <c:y val="-1.9447157712880775E-2"/>
                </c:manualLayout>
              </c:layout>
              <c:tx>
                <c:rich>
                  <a:bodyPr wrap="square" lIns="38100" tIns="19050" rIns="38100" bIns="19050" anchor="ctr">
                    <a:noAutofit/>
                  </a:bodyPr>
                  <a:lstStyle/>
                  <a:p>
                    <a:pPr>
                      <a:defRPr sz="1000" baseline="0">
                        <a:latin typeface="Times New Roman" panose="02020603050405020304" pitchFamily="18" charset="0"/>
                      </a:defRPr>
                    </a:pPr>
                    <a:fld id="{6DFEEFD2-ECC1-43B2-A98C-F04D1361102C}" type="CATEGORYNAME">
                      <a:rPr lang="en-US" baseline="0"/>
                      <a:pPr>
                        <a:defRPr sz="1000" baseline="0">
                          <a:latin typeface="Times New Roman" panose="02020603050405020304" pitchFamily="18" charset="0"/>
                        </a:defRPr>
                      </a:pPr>
                      <a:t>[NÁZOV KATEGÓRIE]</a:t>
                    </a:fld>
                    <a:r>
                      <a:rPr lang="en-US" baseline="0"/>
                      <a:t>
12%</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3-561C-4F1A-96EE-9AFD3E3CE254}"/>
                </c:ext>
              </c:extLst>
            </c:dLbl>
            <c:dLbl>
              <c:idx val="2"/>
              <c:layout>
                <c:manualLayout>
                  <c:x val="-4.8126779252816113E-3"/>
                  <c:y val="9.3068429737422059E-3"/>
                </c:manualLayout>
              </c:layout>
              <c:tx>
                <c:rich>
                  <a:bodyPr wrap="square" lIns="38100" tIns="19050" rIns="38100" bIns="19050" anchor="ctr">
                    <a:noAutofit/>
                  </a:bodyPr>
                  <a:lstStyle/>
                  <a:p>
                    <a:pPr>
                      <a:defRPr sz="1000" baseline="0">
                        <a:latin typeface="Times New Roman" panose="02020603050405020304" pitchFamily="18" charset="0"/>
                      </a:defRPr>
                    </a:pPr>
                    <a:fld id="{541DB99D-D225-4405-866E-A369C5D7AAFD}" type="CATEGORYNAME">
                      <a:rPr lang="en-US" baseline="0"/>
                      <a:pPr>
                        <a:defRPr sz="1000" baseline="0">
                          <a:latin typeface="Times New Roman" panose="02020603050405020304" pitchFamily="18" charset="0"/>
                        </a:defRPr>
                      </a:pPr>
                      <a:t>[NÁZOV KATEGÓRIE]</a:t>
                    </a:fld>
                    <a:r>
                      <a:rPr lang="en-US" baseline="0"/>
                      <a:t>
12,5%</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769191378917279"/>
                      <c:h val="0.1250373766570318"/>
                    </c:manualLayout>
                  </c15:layout>
                  <c15:dlblFieldTable/>
                  <c15:showDataLabelsRange val="0"/>
                </c:ext>
                <c:ext xmlns:c16="http://schemas.microsoft.com/office/drawing/2014/chart" uri="{C3380CC4-5D6E-409C-BE32-E72D297353CC}">
                  <c16:uniqueId val="{00000005-561C-4F1A-96EE-9AFD3E3CE254}"/>
                </c:ext>
              </c:extLst>
            </c:dLbl>
            <c:dLbl>
              <c:idx val="3"/>
              <c:layout>
                <c:manualLayout>
                  <c:x val="-3.2219747587231974E-3"/>
                  <c:y val="3.484235356656367E-2"/>
                </c:manualLayout>
              </c:layout>
              <c:tx>
                <c:rich>
                  <a:bodyPr wrap="square" lIns="38100" tIns="19050" rIns="38100" bIns="19050" anchor="ctr">
                    <a:noAutofit/>
                  </a:bodyPr>
                  <a:lstStyle/>
                  <a:p>
                    <a:pPr>
                      <a:defRPr sz="1000" baseline="0">
                        <a:latin typeface="Times New Roman" panose="02020603050405020304" pitchFamily="18" charset="0"/>
                      </a:defRPr>
                    </a:pPr>
                    <a:fld id="{944C513A-F0BF-497A-8FD8-05723E4D621C}" type="CATEGORYNAME">
                      <a:rPr lang="en-US" baseline="0"/>
                      <a:pPr>
                        <a:defRPr sz="1000" baseline="0">
                          <a:latin typeface="Times New Roman" panose="02020603050405020304" pitchFamily="18" charset="0"/>
                        </a:defRPr>
                      </a:pPr>
                      <a:t>[NÁZOV KATEGÓRIE]</a:t>
                    </a:fld>
                    <a:r>
                      <a:rPr lang="en-US" baseline="0"/>
                      <a:t>
3,5%</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8530803360047702"/>
                      <c:h val="0.14627285513361463"/>
                    </c:manualLayout>
                  </c15:layout>
                  <c15:dlblFieldTable/>
                  <c15:showDataLabelsRange val="0"/>
                </c:ext>
                <c:ext xmlns:c16="http://schemas.microsoft.com/office/drawing/2014/chart" uri="{C3380CC4-5D6E-409C-BE32-E72D297353CC}">
                  <c16:uniqueId val="{00000007-561C-4F1A-96EE-9AFD3E3CE254}"/>
                </c:ext>
              </c:extLst>
            </c:dLbl>
            <c:dLbl>
              <c:idx val="4"/>
              <c:layout>
                <c:manualLayout>
                  <c:x val="2.3756495916852263E-2"/>
                  <c:y val="9.0803238202819686E-2"/>
                </c:manualLayout>
              </c:layout>
              <c:spPr>
                <a:noFill/>
                <a:ln w="25400">
                  <a:noFill/>
                </a:ln>
              </c:spPr>
              <c:txPr>
                <a:bodyPr wrap="square" lIns="38100" tIns="19050" rIns="38100" bIns="19050" anchor="ctr">
                  <a:noAutofit/>
                </a:bodyPr>
                <a:lstStyle/>
                <a:p>
                  <a:pPr>
                    <a:defRPr sz="1000" baseline="0">
                      <a:latin typeface="Times New Roman" panose="02020603050405020304" pitchFamily="18" charset="0"/>
                    </a:defRPr>
                  </a:pPr>
                  <a:endParaRPr lang="sk-SK"/>
                </a:p>
              </c:tx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9-561C-4F1A-96EE-9AFD3E3CE254}"/>
                </c:ext>
              </c:extLst>
            </c:dLbl>
            <c:dLbl>
              <c:idx val="5"/>
              <c:layout>
                <c:manualLayout>
                  <c:x val="-0.18831465665900893"/>
                  <c:y val="2.5920019491234483E-2"/>
                </c:manualLayout>
              </c:layout>
              <c:tx>
                <c:rich>
                  <a:bodyPr wrap="square" lIns="38100" tIns="19050" rIns="38100" bIns="19050" anchor="ctr">
                    <a:noAutofit/>
                  </a:bodyPr>
                  <a:lstStyle/>
                  <a:p>
                    <a:pPr>
                      <a:defRPr sz="1000" baseline="0">
                        <a:latin typeface="Times New Roman" panose="02020603050405020304" pitchFamily="18" charset="0"/>
                      </a:defRPr>
                    </a:pPr>
                    <a:fld id="{3083D3A0-322C-4A9C-93F8-6AAF3B9B2690}" type="CATEGORYNAME">
                      <a:rPr lang="en-US" baseline="0"/>
                      <a:pPr>
                        <a:defRPr sz="1000" baseline="0">
                          <a:latin typeface="Times New Roman" panose="02020603050405020304" pitchFamily="18" charset="0"/>
                        </a:defRPr>
                      </a:pPr>
                      <a:t>[NÁZOV KATEGÓRIE]</a:t>
                    </a:fld>
                    <a:r>
                      <a:rPr lang="en-US" baseline="0"/>
                      <a:t>                                
5%</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5265769952475317"/>
                      <c:h val="0.12517580872011252"/>
                    </c:manualLayout>
                  </c15:layout>
                  <c15:dlblFieldTable/>
                  <c15:showDataLabelsRange val="0"/>
                </c:ext>
                <c:ext xmlns:c16="http://schemas.microsoft.com/office/drawing/2014/chart" uri="{C3380CC4-5D6E-409C-BE32-E72D297353CC}">
                  <c16:uniqueId val="{0000000B-561C-4F1A-96EE-9AFD3E3CE254}"/>
                </c:ext>
              </c:extLst>
            </c:dLbl>
            <c:dLbl>
              <c:idx val="6"/>
              <c:layout>
                <c:manualLayout>
                  <c:x val="-1.4846640829139146E-3"/>
                  <c:y val="-6.4697609001406489E-2"/>
                </c:manualLayout>
              </c:layout>
              <c:tx>
                <c:rich>
                  <a:bodyPr wrap="square" lIns="38100" tIns="19050" rIns="38100" bIns="19050" anchor="ctr">
                    <a:noAutofit/>
                  </a:bodyPr>
                  <a:lstStyle/>
                  <a:p>
                    <a:pPr>
                      <a:defRPr sz="1000" baseline="0">
                        <a:latin typeface="Times New Roman" panose="02020603050405020304" pitchFamily="18" charset="0"/>
                      </a:defRPr>
                    </a:pPr>
                    <a:fld id="{CEAE800E-7110-479F-A4E8-69E12A5E655C}" type="CATEGORYNAME">
                      <a:rPr lang="en-US"/>
                      <a:pPr>
                        <a:defRPr sz="1000" baseline="0">
                          <a:latin typeface="Times New Roman" panose="02020603050405020304" pitchFamily="18" charset="0"/>
                        </a:defRPr>
                      </a:pPr>
                      <a:t>[NÁZOV KATEGÓRIE]</a:t>
                    </a:fld>
                    <a:r>
                      <a:rPr lang="en-US" baseline="0"/>
                      <a:t>
1%</a:t>
                    </a:r>
                  </a:p>
                </c:rich>
              </c:tx>
              <c:spPr>
                <a:noFill/>
                <a:ln w="25400">
                  <a:noFill/>
                </a:ln>
              </c:spPr>
              <c:dLblPos val="bestFit"/>
              <c:showLegendKey val="1"/>
              <c:showVal val="0"/>
              <c:showCatName val="1"/>
              <c:showSerName val="0"/>
              <c:showPercent val="1"/>
              <c:showBubbleSize val="0"/>
              <c:extLst>
                <c:ext xmlns:c15="http://schemas.microsoft.com/office/drawing/2012/chart" uri="{CE6537A1-D6FC-4f65-9D91-7224C49458BB}">
                  <c15:layout>
                    <c:manualLayout>
                      <c:w val="0.19536000093529513"/>
                      <c:h val="0.14908579465541491"/>
                    </c:manualLayout>
                  </c15:layout>
                  <c15:dlblFieldTable/>
                  <c15:showDataLabelsRange val="0"/>
                </c:ext>
                <c:ext xmlns:c16="http://schemas.microsoft.com/office/drawing/2014/chart" uri="{C3380CC4-5D6E-409C-BE32-E72D297353CC}">
                  <c16:uniqueId val="{0000000D-561C-4F1A-96EE-9AFD3E3CE254}"/>
                </c:ext>
              </c:extLst>
            </c:dLbl>
            <c:spPr>
              <a:noFill/>
              <a:ln w="25400">
                <a:noFill/>
              </a:ln>
            </c:spPr>
            <c:txPr>
              <a:bodyPr wrap="square" lIns="38100" tIns="19050" rIns="38100" bIns="19050" anchor="ctr">
                <a:spAutoFit/>
              </a:bodyPr>
              <a:lstStyle/>
              <a:p>
                <a:pPr>
                  <a:defRPr sz="1000" baseline="0">
                    <a:latin typeface="Times New Roman" panose="02020603050405020304" pitchFamily="18" charset="0"/>
                  </a:defRPr>
                </a:pPr>
                <a:endParaRPr lang="sk-SK"/>
              </a:p>
            </c:txPr>
            <c:dLblPos val="outEnd"/>
            <c:showLegendKey val="1"/>
            <c:showVal val="0"/>
            <c:showCatName val="1"/>
            <c:showSerName val="0"/>
            <c:showPercent val="1"/>
            <c:showBubbleSize val="0"/>
            <c:showLeaderLines val="1"/>
            <c:extLst>
              <c:ext xmlns:c15="http://schemas.microsoft.com/office/drawing/2012/chart" uri="{CE6537A1-D6FC-4f65-9D91-7224C49458BB}"/>
            </c:extLst>
          </c:dLbls>
          <c:cat>
            <c:strRef>
              <c:f>'G 02b'!$J$4:$J$10</c:f>
              <c:strCache>
                <c:ptCount val="7"/>
                <c:pt idx="0">
                  <c:v>Prírodné vedy, matematické vedy, informatické vedy a kybernetické vedy</c:v>
                </c:pt>
                <c:pt idx="1">
                  <c:v>Technické vedy</c:v>
                </c:pt>
                <c:pt idx="2">
                  <c:v>Lekárske vedy a zdravotnícke vedy</c:v>
                </c:pt>
                <c:pt idx="3">
                  <c:v>Pôdohospodárske vedy, lesnícke vedy a veterinárske vedy</c:v>
                </c:pt>
                <c:pt idx="4">
                  <c:v>Spoločenské vedy</c:v>
                </c:pt>
                <c:pt idx="5">
                  <c:v>Humanitné vedy</c:v>
                </c:pt>
                <c:pt idx="6">
                  <c:v>Umelecké vedy a vedy o umení</c:v>
                </c:pt>
              </c:strCache>
            </c:strRef>
          </c:cat>
          <c:val>
            <c:numRef>
              <c:f>'G 02b'!$K$4:$K$10</c:f>
              <c:numCache>
                <c:formatCode>#,##0</c:formatCode>
                <c:ptCount val="7"/>
                <c:pt idx="0">
                  <c:v>6513</c:v>
                </c:pt>
                <c:pt idx="1">
                  <c:v>5554</c:v>
                </c:pt>
                <c:pt idx="2">
                  <c:v>5935</c:v>
                </c:pt>
                <c:pt idx="3">
                  <c:v>1514</c:v>
                </c:pt>
                <c:pt idx="4">
                  <c:v>24391</c:v>
                </c:pt>
                <c:pt idx="5">
                  <c:v>2291</c:v>
                </c:pt>
                <c:pt idx="6">
                  <c:v>567</c:v>
                </c:pt>
              </c:numCache>
            </c:numRef>
          </c:val>
          <c:extLst>
            <c:ext xmlns:c16="http://schemas.microsoft.com/office/drawing/2014/chart" uri="{C3380CC4-5D6E-409C-BE32-E72D297353CC}">
              <c16:uniqueId val="{0000000E-561C-4F1A-96EE-9AFD3E3CE25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333399"/>
      </a:solidFill>
      <a:prstDash val="solid"/>
    </a:ln>
  </c:spPr>
  <c:txPr>
    <a:bodyPr/>
    <a:lstStyle/>
    <a:p>
      <a:pPr>
        <a:defRPr sz="1200" b="0" i="0" u="none" strike="noStrike" baseline="0">
          <a:solidFill>
            <a:srgbClr val="000000"/>
          </a:solidFill>
          <a:latin typeface="Arial"/>
          <a:ea typeface="Arial"/>
          <a:cs typeface="Arial"/>
        </a:defRPr>
      </a:pPr>
      <a:endParaRPr lang="sk-SK"/>
    </a:p>
  </c:txPr>
  <c:printSettings>
    <c:headerFooter alignWithMargins="0"/>
    <c:pageMargins b="1" l="0.75" r="0.75" t="1" header="0.5" footer="0.5"/>
    <c:pageSetup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99"/>
                </a:solidFill>
                <a:latin typeface="Times New Roman CE"/>
                <a:ea typeface="Times New Roman CE"/>
                <a:cs typeface="Times New Roman CE"/>
              </a:defRPr>
            </a:pPr>
            <a:r>
              <a:rPr lang="sk-SK"/>
              <a:t>PERCENTUÁLNY PODIEL PRIHLÁŠOK 
NA ICH CELKOVOM POČTE 
ZA SKUPINY ŠTUDIJNÝCH ODBOROV</a:t>
            </a:r>
          </a:p>
        </c:rich>
      </c:tx>
      <c:layout>
        <c:manualLayout>
          <c:xMode val="edge"/>
          <c:yMode val="edge"/>
          <c:x val="0.25925980728918951"/>
          <c:y val="3.1358885017421602E-2"/>
        </c:manualLayout>
      </c:layout>
      <c:overlay val="0"/>
      <c:spPr>
        <a:noFill/>
        <a:ln w="25400">
          <a:noFill/>
        </a:ln>
      </c:spPr>
    </c:title>
    <c:autoTitleDeleted val="0"/>
    <c:plotArea>
      <c:layout>
        <c:manualLayout>
          <c:layoutTarget val="inner"/>
          <c:xMode val="edge"/>
          <c:yMode val="edge"/>
          <c:x val="0.12854057849217579"/>
          <c:y val="0.34146370510509538"/>
          <c:w val="0.5925938533876578"/>
          <c:h val="0.47386799892135689"/>
        </c:manualLayout>
      </c:layout>
      <c:pieChart>
        <c:varyColors val="1"/>
        <c:ser>
          <c:idx val="0"/>
          <c:order val="0"/>
          <c:spPr>
            <a:ln w="12700">
              <a:solidFill>
                <a:srgbClr val="000000"/>
              </a:solidFill>
              <a:prstDash val="solid"/>
            </a:ln>
          </c:spPr>
          <c:dPt>
            <c:idx val="0"/>
            <c:bubble3D val="0"/>
            <c:spPr>
              <a:solidFill>
                <a:srgbClr val="FF99CC"/>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1-F3D3-47E4-92B2-6DDA8326D3A7}"/>
              </c:ext>
            </c:extLst>
          </c:dPt>
          <c:dPt>
            <c:idx val="1"/>
            <c:bubble3D val="0"/>
            <c:spPr>
              <a:solidFill>
                <a:srgbClr val="FFFF99"/>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3-F3D3-47E4-92B2-6DDA8326D3A7}"/>
              </c:ext>
            </c:extLst>
          </c:dPt>
          <c:dPt>
            <c:idx val="2"/>
            <c:bubble3D val="0"/>
            <c:spPr>
              <a:solidFill>
                <a:srgbClr val="FFCC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5-F3D3-47E4-92B2-6DDA8326D3A7}"/>
              </c:ext>
            </c:extLst>
          </c:dPt>
          <c:dPt>
            <c:idx val="3"/>
            <c:bubble3D val="0"/>
            <c:spPr>
              <a:solidFill>
                <a:srgbClr val="CCFFFF"/>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7-F3D3-47E4-92B2-6DDA8326D3A7}"/>
              </c:ext>
            </c:extLst>
          </c:dPt>
          <c:dPt>
            <c:idx val="4"/>
            <c:bubble3D val="0"/>
            <c:spPr>
              <a:solidFill>
                <a:srgbClr val="660066"/>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9-F3D3-47E4-92B2-6DDA8326D3A7}"/>
              </c:ext>
            </c:extLst>
          </c:dPt>
          <c:dPt>
            <c:idx val="5"/>
            <c:bubble3D val="0"/>
            <c:spPr>
              <a:solidFill>
                <a:srgbClr val="FF00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B-F3D3-47E4-92B2-6DDA8326D3A7}"/>
              </c:ext>
            </c:extLst>
          </c:dPt>
          <c:dPt>
            <c:idx val="6"/>
            <c:bubble3D val="0"/>
            <c:spPr>
              <a:solidFill>
                <a:srgbClr val="00FF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D-F3D3-47E4-92B2-6DDA8326D3A7}"/>
              </c:ext>
            </c:extLst>
          </c:dPt>
          <c:dLbls>
            <c:dLbl>
              <c:idx val="0"/>
              <c:layout>
                <c:manualLayout>
                  <c:x val="4.7676255233195979E-3"/>
                  <c:y val="-4.6591127328596124E-3"/>
                </c:manualLayout>
              </c:layout>
              <c:tx>
                <c:rich>
                  <a:bodyPr/>
                  <a:lstStyle/>
                  <a:p>
                    <a:fld id="{9DE396C2-F76E-477B-973F-25FE9E880C02}" type="CATEGORYNAME">
                      <a:rPr lang="en-US"/>
                      <a:pPr/>
                      <a:t>[NÁZOV KATEGÓRIE]</a:t>
                    </a:fld>
                    <a:r>
                      <a:rPr lang="en-US" baseline="0"/>
                      <a:t>
5%</a:t>
                    </a: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F3D3-47E4-92B2-6DDA8326D3A7}"/>
                </c:ext>
              </c:extLst>
            </c:dLbl>
            <c:dLbl>
              <c:idx val="1"/>
              <c:layout>
                <c:manualLayout>
                  <c:x val="-1.1177461877667976E-2"/>
                  <c:y val="-2.4971695611219331E-2"/>
                </c:manualLayout>
              </c:layout>
              <c:tx>
                <c:rich>
                  <a:bodyPr/>
                  <a:lstStyle/>
                  <a:p>
                    <a:fld id="{23164DBC-8CDC-4DCE-99AA-C777F0CFB13E}" type="CATEGORYNAME">
                      <a:rPr lang="en-US"/>
                      <a:pPr/>
                      <a:t>[NÁZOV KATEGÓRIE]</a:t>
                    </a:fld>
                    <a:r>
                      <a:rPr lang="en-US" baseline="0"/>
                      <a:t>
17%</a:t>
                    </a: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F3D3-47E4-92B2-6DDA8326D3A7}"/>
                </c:ext>
              </c:extLst>
            </c:dLbl>
            <c:dLbl>
              <c:idx val="2"/>
              <c:layout>
                <c:manualLayout>
                  <c:x val="1.6323462922829268E-4"/>
                  <c:y val="-1.7295399050728487E-3"/>
                </c:manualLayout>
              </c:layout>
              <c:tx>
                <c:rich>
                  <a:bodyPr wrap="square" lIns="38100" tIns="19050" rIns="38100" bIns="19050" anchor="ctr">
                    <a:noAutofit/>
                  </a:bodyPr>
                  <a:lstStyle/>
                  <a:p>
                    <a:pPr>
                      <a:defRPr sz="1000" baseline="0">
                        <a:latin typeface="Times New Roman" panose="02020603050405020304" pitchFamily="18" charset="0"/>
                      </a:defRPr>
                    </a:pPr>
                    <a:fld id="{42AD3621-A7ED-41D4-87D5-44DA3752205A}" type="CATEGORYNAME">
                      <a:rPr lang="en-US" baseline="0"/>
                      <a:pPr>
                        <a:defRPr sz="1000" baseline="0">
                          <a:latin typeface="Times New Roman" panose="02020603050405020304" pitchFamily="18" charset="0"/>
                        </a:defRPr>
                      </a:pPr>
                      <a:t>[NÁZOV KATEGÓRIE]</a:t>
                    </a:fld>
                    <a:r>
                      <a:rPr lang="en-US" baseline="0"/>
                      <a:t>
2,5%</a:t>
                    </a:r>
                  </a:p>
                </c:rich>
              </c:tx>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4079057231939968"/>
                      <c:h val="0.15911730545876887"/>
                    </c:manualLayout>
                  </c15:layout>
                  <c15:dlblFieldTable/>
                  <c15:showDataLabelsRange val="0"/>
                </c:ext>
                <c:ext xmlns:c16="http://schemas.microsoft.com/office/drawing/2014/chart" uri="{C3380CC4-5D6E-409C-BE32-E72D297353CC}">
                  <c16:uniqueId val="{00000005-F3D3-47E4-92B2-6DDA8326D3A7}"/>
                </c:ext>
              </c:extLst>
            </c:dLbl>
            <c:dLbl>
              <c:idx val="3"/>
              <c:layout>
                <c:manualLayout>
                  <c:x val="2.4632927595459854E-2"/>
                  <c:y val="7.470950277556769E-2"/>
                </c:manualLayout>
              </c:layout>
              <c:tx>
                <c:rich>
                  <a:bodyPr/>
                  <a:lstStyle/>
                  <a:p>
                    <a:fld id="{A10A3B82-6FDA-4E29-91A8-9FBE058239B5}" type="CATEGORYNAME">
                      <a:rPr lang="en-US"/>
                      <a:pPr/>
                      <a:t>[NÁZOV KATEGÓRIE]</a:t>
                    </a:fld>
                    <a:r>
                      <a:rPr lang="en-US" baseline="0"/>
                      <a:t>
17,5%</a:t>
                    </a: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F3D3-47E4-92B2-6DDA8326D3A7}"/>
                </c:ext>
              </c:extLst>
            </c:dLbl>
            <c:dLbl>
              <c:idx val="4"/>
              <c:layout>
                <c:manualLayout>
                  <c:x val="7.2975508933866479E-2"/>
                  <c:y val="0.14580774964105098"/>
                </c:manualLayout>
              </c:layout>
              <c:tx>
                <c:rich>
                  <a:bodyPr wrap="square" lIns="38100" tIns="19050" rIns="38100" bIns="19050" anchor="ctr">
                    <a:noAutofit/>
                  </a:bodyPr>
                  <a:lstStyle/>
                  <a:p>
                    <a:pPr>
                      <a:defRPr sz="1000" baseline="0">
                        <a:latin typeface="Times New Roman" panose="02020603050405020304" pitchFamily="18" charset="0"/>
                      </a:defRPr>
                    </a:pPr>
                    <a:fld id="{C336BAD3-D9E4-4147-8B9F-CE0B42E7E8C7}" type="CATEGORYNAME">
                      <a:rPr lang="en-US"/>
                      <a:pPr>
                        <a:defRPr sz="1000" baseline="0">
                          <a:latin typeface="Times New Roman" panose="02020603050405020304" pitchFamily="18" charset="0"/>
                        </a:defRPr>
                      </a:pPr>
                      <a:t>[NÁZOV KATEGÓRIE]</a:t>
                    </a:fld>
                    <a:r>
                      <a:rPr lang="en-US" baseline="0"/>
                      <a:t>
52,5%</a:t>
                    </a:r>
                  </a:p>
                </c:rich>
              </c:tx>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6650260999254288"/>
                      <c:h val="0.12311265969802555"/>
                    </c:manualLayout>
                  </c15:layout>
                  <c15:dlblFieldTable/>
                  <c15:showDataLabelsRange val="0"/>
                </c:ext>
                <c:ext xmlns:c16="http://schemas.microsoft.com/office/drawing/2014/chart" uri="{C3380CC4-5D6E-409C-BE32-E72D297353CC}">
                  <c16:uniqueId val="{00000009-F3D3-47E4-92B2-6DDA8326D3A7}"/>
                </c:ext>
              </c:extLst>
            </c:dLbl>
            <c:dLbl>
              <c:idx val="5"/>
              <c:layout>
                <c:manualLayout>
                  <c:x val="-0.13407387834909898"/>
                  <c:y val="2.2424209168975827E-2"/>
                </c:manualLayout>
              </c:layout>
              <c:spPr>
                <a:noFill/>
                <a:ln>
                  <a:noFill/>
                </a:ln>
                <a:effectLst/>
              </c:spPr>
              <c:txPr>
                <a:bodyPr wrap="square" lIns="38100" tIns="19050" rIns="38100" bIns="19050" anchor="ctr">
                  <a:noAutofit/>
                </a:bodyPr>
                <a:lstStyle/>
                <a:p>
                  <a:pPr>
                    <a:defRPr sz="1000" baseline="0">
                      <a:latin typeface="Times New Roman" panose="02020603050405020304" pitchFamily="18" charset="0"/>
                    </a:defRPr>
                  </a:pPr>
                  <a:endParaRPr lang="sk-SK"/>
                </a:p>
              </c:txPr>
              <c:dLblPos val="bestFit"/>
              <c:showLegendKey val="0"/>
              <c:showVal val="0"/>
              <c:showCatName val="1"/>
              <c:showSerName val="0"/>
              <c:showPercent val="1"/>
              <c:showBubbleSize val="0"/>
              <c:extLst>
                <c:ext xmlns:c15="http://schemas.microsoft.com/office/drawing/2012/chart" uri="{CE6537A1-D6FC-4f65-9D91-7224C49458BB}">
                  <c15:layout>
                    <c:manualLayout>
                      <c:w val="0.18439970171513795"/>
                      <c:h val="0.13937282229965156"/>
                    </c:manualLayout>
                  </c15:layout>
                </c:ext>
                <c:ext xmlns:c16="http://schemas.microsoft.com/office/drawing/2014/chart" uri="{C3380CC4-5D6E-409C-BE32-E72D297353CC}">
                  <c16:uniqueId val="{0000000B-F3D3-47E4-92B2-6DDA8326D3A7}"/>
                </c:ext>
              </c:extLst>
            </c:dLbl>
            <c:dLbl>
              <c:idx val="6"/>
              <c:layout>
                <c:manualLayout>
                  <c:x val="-8.5557258362838878E-3"/>
                  <c:y val="-6.2063522547486441E-2"/>
                </c:manualLayout>
              </c:layout>
              <c:tx>
                <c:rich>
                  <a:bodyPr/>
                  <a:lstStyle/>
                  <a:p>
                    <a:fld id="{C49712B6-54AD-4716-B704-DE2F86EA51CF}" type="CATEGORYNAME">
                      <a:rPr lang="en-US"/>
                      <a:pPr/>
                      <a:t>[NÁZOV KATEGÓRIE]</a:t>
                    </a:fld>
                    <a:r>
                      <a:rPr lang="en-US" baseline="0"/>
                      <a:t>
2,5%</a:t>
                    </a: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F3D3-47E4-92B2-6DDA8326D3A7}"/>
                </c:ext>
              </c:extLst>
            </c:dLbl>
            <c:spPr>
              <a:noFill/>
              <a:ln>
                <a:noFill/>
              </a:ln>
              <a:effectLst/>
            </c:spPr>
            <c:txPr>
              <a:bodyPr wrap="square" lIns="38100" tIns="19050" rIns="38100" bIns="19050" anchor="ctr">
                <a:spAutoFit/>
              </a:bodyPr>
              <a:lstStyle/>
              <a:p>
                <a:pPr>
                  <a:defRPr sz="1000" baseline="0">
                    <a:latin typeface="Times New Roman" panose="02020603050405020304" pitchFamily="18" charset="0"/>
                  </a:defRPr>
                </a:pPr>
                <a:endParaRPr lang="sk-SK"/>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'G 02'!$C$5:$C$11</c:f>
              <c:strCache>
                <c:ptCount val="7"/>
                <c:pt idx="0">
                  <c:v>prírodné vedy</c:v>
                </c:pt>
                <c:pt idx="1">
                  <c:v>technické vedy a náuky</c:v>
                </c:pt>
                <c:pt idx="2">
                  <c:v>poľnohospodársko -lesnícke a veterinárne vedy a náuky</c:v>
                </c:pt>
                <c:pt idx="3">
                  <c:v>zdravotníctvo</c:v>
                </c:pt>
                <c:pt idx="4">
                  <c:v>spoločenské vedy, náuky a služby</c:v>
                </c:pt>
                <c:pt idx="5">
                  <c:v>vedy a náuky o kultúre a umení</c:v>
                </c:pt>
                <c:pt idx="6">
                  <c:v>vojenské a bezpečnostné vedy a náuky</c:v>
                </c:pt>
              </c:strCache>
            </c:strRef>
          </c:cat>
          <c:val>
            <c:numRef>
              <c:f>'G 02'!$D$5:$D$11</c:f>
              <c:numCache>
                <c:formatCode>General</c:formatCode>
                <c:ptCount val="7"/>
                <c:pt idx="0">
                  <c:v>3649</c:v>
                </c:pt>
                <c:pt idx="1">
                  <c:v>12369</c:v>
                </c:pt>
                <c:pt idx="2">
                  <c:v>1779</c:v>
                </c:pt>
                <c:pt idx="3">
                  <c:v>12764</c:v>
                </c:pt>
                <c:pt idx="4">
                  <c:v>37875</c:v>
                </c:pt>
                <c:pt idx="5">
                  <c:v>2119</c:v>
                </c:pt>
                <c:pt idx="6">
                  <c:v>1788</c:v>
                </c:pt>
              </c:numCache>
            </c:numRef>
          </c:val>
          <c:extLst>
            <c:ext xmlns:c16="http://schemas.microsoft.com/office/drawing/2014/chart" uri="{C3380CC4-5D6E-409C-BE32-E72D297353CC}">
              <c16:uniqueId val="{0000000E-F3D3-47E4-92B2-6DDA8326D3A7}"/>
            </c:ext>
          </c:extLst>
        </c:ser>
        <c:dLbls>
          <c:dLblPos val="bestFit"/>
          <c:showLegendKey val="0"/>
          <c:showVal val="1"/>
          <c:showCatName val="0"/>
          <c:showSerName val="0"/>
          <c:showPercent val="0"/>
          <c:showBubbleSize val="0"/>
          <c:showLeaderLines val="1"/>
        </c:dLbls>
        <c:firstSliceAng val="0"/>
      </c:pieChart>
      <c:spPr>
        <a:noFill/>
        <a:ln w="25400">
          <a:noFill/>
        </a:ln>
        <a:scene3d>
          <a:camera prst="orthographicFront"/>
          <a:lightRig rig="threePt" dir="t"/>
        </a:scene3d>
        <a:sp3d>
          <a:bevelT prst="angle"/>
        </a:sp3d>
      </c:spPr>
    </c:plotArea>
    <c:plotVisOnly val="1"/>
    <c:dispBlanksAs val="zero"/>
    <c:showDLblsOverMax val="0"/>
  </c:chart>
  <c:spPr>
    <a:solidFill>
      <a:srgbClr val="FFFFFF"/>
    </a:solidFill>
    <a:ln w="3175">
      <a:solidFill>
        <a:srgbClr val="333399"/>
      </a:solidFill>
      <a:prstDash val="solid"/>
    </a:ln>
  </c:spPr>
  <c:txPr>
    <a:bodyPr/>
    <a:lstStyle/>
    <a:p>
      <a:pPr>
        <a:defRPr sz="1200" b="0" i="0" u="none" strike="noStrike" baseline="0">
          <a:solidFill>
            <a:srgbClr val="000000"/>
          </a:solidFill>
          <a:latin typeface="Arial"/>
          <a:ea typeface="Arial"/>
          <a:cs typeface="Arial"/>
        </a:defRPr>
      </a:pPr>
      <a:endParaRPr lang="sk-SK"/>
    </a:p>
  </c:txPr>
  <c:printSettings>
    <c:headerFooter alignWithMargins="0"/>
    <c:pageMargins b="1" l="0.75" r="0.75" t="1" header="0.5" footer="0.5"/>
    <c:pageSetup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CE"/>
                <a:ea typeface="Times New Roman CE"/>
                <a:cs typeface="Times New Roman CE"/>
              </a:defRPr>
            </a:pPr>
            <a:r>
              <a:rPr lang="sk-SK"/>
              <a:t>spoločenské vedy, náuky a služby - podrobnejšie členenie</a:t>
            </a:r>
          </a:p>
        </c:rich>
      </c:tx>
      <c:layout>
        <c:manualLayout>
          <c:xMode val="edge"/>
          <c:yMode val="edge"/>
          <c:x val="0.14087773911981932"/>
          <c:y val="0.15532314558241195"/>
        </c:manualLayout>
      </c:layout>
      <c:overlay val="0"/>
      <c:spPr>
        <a:noFill/>
        <a:ln w="25400">
          <a:noFill/>
        </a:ln>
      </c:spPr>
    </c:title>
    <c:autoTitleDeleted val="0"/>
    <c:plotArea>
      <c:layout>
        <c:manualLayout>
          <c:layoutTarget val="inner"/>
          <c:xMode val="edge"/>
          <c:yMode val="edge"/>
          <c:x val="0.24711344263478213"/>
          <c:y val="0.35776675284746001"/>
          <c:w val="0.54041631379943011"/>
          <c:h val="0.40837765934783238"/>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a:sp3d>
          </c:spPr>
          <c:dPt>
            <c:idx val="0"/>
            <c:bubble3D val="0"/>
            <c:spPr>
              <a:solidFill>
                <a:srgbClr val="CC99FF"/>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1-FFB1-4ED1-B52D-4BDCAD267A4A}"/>
              </c:ext>
            </c:extLst>
          </c:dPt>
          <c:dPt>
            <c:idx val="1"/>
            <c:bubble3D val="0"/>
            <c:spPr>
              <a:solidFill>
                <a:srgbClr val="CCFFCC"/>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3-FFB1-4ED1-B52D-4BDCAD267A4A}"/>
              </c:ext>
            </c:extLst>
          </c:dPt>
          <c:dPt>
            <c:idx val="2"/>
            <c:bubble3D val="0"/>
            <c:spPr>
              <a:solidFill>
                <a:srgbClr val="9933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5-FFB1-4ED1-B52D-4BDCAD267A4A}"/>
              </c:ext>
            </c:extLst>
          </c:dPt>
          <c:dPt>
            <c:idx val="3"/>
            <c:bubble3D val="0"/>
            <c:spPr>
              <a:solidFill>
                <a:srgbClr val="FFFFCC"/>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7-FFB1-4ED1-B52D-4BDCAD267A4A}"/>
              </c:ext>
            </c:extLst>
          </c:dPt>
          <c:dPt>
            <c:idx val="4"/>
            <c:bubble3D val="0"/>
            <c:spPr>
              <a:solidFill>
                <a:srgbClr val="FF00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9-FFB1-4ED1-B52D-4BDCAD267A4A}"/>
              </c:ext>
            </c:extLst>
          </c:dPt>
          <c:dPt>
            <c:idx val="5"/>
            <c:bubble3D val="0"/>
            <c:spPr>
              <a:solidFill>
                <a:srgbClr val="00808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B-FFB1-4ED1-B52D-4BDCAD267A4A}"/>
              </c:ext>
            </c:extLst>
          </c:dPt>
          <c:dPt>
            <c:idx val="6"/>
            <c:bubble3D val="0"/>
            <c:spPr>
              <a:solidFill>
                <a:srgbClr val="FF99CC"/>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D-FFB1-4ED1-B52D-4BDCAD267A4A}"/>
              </c:ext>
            </c:extLst>
          </c:dPt>
          <c:dPt>
            <c:idx val="7"/>
            <c:bubble3D val="0"/>
            <c:spPr>
              <a:solidFill>
                <a:srgbClr val="00CCFF"/>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F-FFB1-4ED1-B52D-4BDCAD267A4A}"/>
              </c:ext>
            </c:extLst>
          </c:dPt>
          <c:dPt>
            <c:idx val="8"/>
            <c:bubble3D val="0"/>
            <c:spPr>
              <a:solidFill>
                <a:srgbClr val="FF99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11-FFB1-4ED1-B52D-4BDCAD267A4A}"/>
              </c:ext>
            </c:extLst>
          </c:dPt>
          <c:dPt>
            <c:idx val="9"/>
            <c:bubble3D val="0"/>
            <c:spPr>
              <a:solidFill>
                <a:srgbClr val="0080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13-FFB1-4ED1-B52D-4BDCAD267A4A}"/>
              </c:ext>
            </c:extLst>
          </c:dPt>
          <c:dPt>
            <c:idx val="10"/>
            <c:bubble3D val="0"/>
            <c:spPr>
              <a:solidFill>
                <a:srgbClr val="FFFF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15-FFB1-4ED1-B52D-4BDCAD267A4A}"/>
              </c:ext>
            </c:extLst>
          </c:dPt>
          <c:dPt>
            <c:idx val="11"/>
            <c:bubble3D val="0"/>
            <c:spPr>
              <a:solidFill>
                <a:srgbClr val="CCFFFF"/>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17-FFB1-4ED1-B52D-4BDCAD267A4A}"/>
              </c:ext>
            </c:extLst>
          </c:dPt>
          <c:dPt>
            <c:idx val="12"/>
            <c:bubble3D val="0"/>
            <c:spPr>
              <a:solidFill>
                <a:srgbClr val="80008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19-FFB1-4ED1-B52D-4BDCAD267A4A}"/>
              </c:ext>
            </c:extLst>
          </c:dPt>
          <c:dLbls>
            <c:dLbl>
              <c:idx val="0"/>
              <c:layout>
                <c:manualLayout>
                  <c:x val="5.0196374909658031E-2"/>
                  <c:y val="-3.302017429517138E-2"/>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filozofické vedy</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2%</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FB1-4ED1-B52D-4BDCAD267A4A}"/>
                </c:ext>
              </c:extLst>
            </c:dLbl>
            <c:dLbl>
              <c:idx val="1"/>
              <c:layout>
                <c:manualLayout>
                  <c:x val="-1.9891637186656017E-2"/>
                  <c:y val="-4.1839495836910025E-2"/>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ekonomické vedy</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27,5%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FB1-4ED1-B52D-4BDCAD267A4A}"/>
                </c:ext>
              </c:extLst>
            </c:dLbl>
            <c:dLbl>
              <c:idx val="2"/>
              <c:layout>
                <c:manualLayout>
                  <c:x val="3.0579991454556553E-2"/>
                  <c:y val="-5.6557015738886295E-2"/>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ekonomika                                   a organizácia,          obchod a služby</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1%</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FB1-4ED1-B52D-4BDCAD267A4A}"/>
                </c:ext>
              </c:extLst>
            </c:dLbl>
            <c:dLbl>
              <c:idx val="3"/>
              <c:layout>
                <c:manualLayout>
                  <c:x val="2.7955014454714901E-2"/>
                  <c:y val="-5.2726585489061509E-3"/>
                </c:manualLayout>
              </c:layout>
              <c:tx>
                <c:rich>
                  <a:bodyPr/>
                  <a:lstStyle/>
                  <a:p>
                    <a:pPr>
                      <a:defRPr sz="700" b="0" i="0" u="none" strike="noStrike" baseline="0">
                        <a:solidFill>
                          <a:srgbClr val="000000"/>
                        </a:solidFill>
                        <a:latin typeface="Times New Roman"/>
                        <a:ea typeface="Times New Roman"/>
                        <a:cs typeface="Times New Roman"/>
                      </a:defRPr>
                    </a:pPr>
                    <a:fld id="{28B1C265-605C-4FCA-8CE2-BB876568AF66}" type="CATEGORYNAME">
                      <a:rPr lang="en-US"/>
                      <a:pPr>
                        <a:defRPr sz="700" b="0" i="0" u="none" strike="noStrike" baseline="0">
                          <a:solidFill>
                            <a:srgbClr val="000000"/>
                          </a:solidFill>
                          <a:latin typeface="Times New Roman"/>
                          <a:ea typeface="Times New Roman"/>
                          <a:cs typeface="Times New Roman"/>
                        </a:defRPr>
                      </a:pPr>
                      <a:t>[NÁZOV KATEGÓRIE]</a:t>
                    </a:fld>
                    <a:r>
                      <a:rPr lang="en-US" baseline="0"/>
                      <a:t>
4%</a:t>
                    </a:r>
                  </a:p>
                </c:rich>
              </c:tx>
              <c:numFmt formatCode="0%" sourceLinked="0"/>
              <c:spPr>
                <a:noFill/>
                <a:ln w="25400">
                  <a:noFill/>
                </a:ln>
              </c:spPr>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FFB1-4ED1-B52D-4BDCAD267A4A}"/>
                </c:ext>
              </c:extLst>
            </c:dLbl>
            <c:dLbl>
              <c:idx val="4"/>
              <c:layout>
                <c:manualLayout>
                  <c:x val="3.449826923808437E-2"/>
                  <c:y val="-1.3071961226919313E-2"/>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právne vedy</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8,5%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FB1-4ED1-B52D-4BDCAD267A4A}"/>
                </c:ext>
              </c:extLst>
            </c:dLbl>
            <c:dLbl>
              <c:idx val="5"/>
              <c:layout>
                <c:manualLayout>
                  <c:x val="8.2213758163950434E-2"/>
                  <c:y val="1.5395575553055698E-2"/>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historické vedy</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1,5%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FB1-4ED1-B52D-4BDCAD267A4A}"/>
                </c:ext>
              </c:extLst>
            </c:dLbl>
            <c:dLbl>
              <c:idx val="6"/>
              <c:layout>
                <c:manualLayout>
                  <c:x val="-5.3927022709117332E-3"/>
                  <c:y val="4.545928225997322E-2"/>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publicistika, knihovníctvo a vedecké informácie</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4,5%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FB1-4ED1-B52D-4BDCAD267A4A}"/>
                </c:ext>
              </c:extLst>
            </c:dLbl>
            <c:dLbl>
              <c:idx val="7"/>
              <c:layout>
                <c:manualLayout>
                  <c:x val="-7.0934261124336262E-2"/>
                  <c:y val="0.11209489057770218"/>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filologické vedy</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FB1-4ED1-B52D-4BDCAD267A4A}"/>
                </c:ext>
              </c:extLst>
            </c:dLbl>
            <c:dLbl>
              <c:idx val="8"/>
              <c:layout>
                <c:manualLayout>
                  <c:x val="-3.5257278886650797E-2"/>
                  <c:y val="2.4018217235040742E-2"/>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telesná kultúra a šport</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2,5%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FB1-4ED1-B52D-4BDCAD267A4A}"/>
                </c:ext>
              </c:extLst>
            </c:dLbl>
            <c:dLbl>
              <c:idx val="9"/>
              <c:layout>
                <c:manualLayout>
                  <c:x val="-4.5944942928645545E-2"/>
                  <c:y val="-5.3685972180306726E-3"/>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pedagogické vedy</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11%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FB1-4ED1-B52D-4BDCAD267A4A}"/>
                </c:ext>
              </c:extLst>
            </c:dLbl>
            <c:dLbl>
              <c:idx val="10"/>
              <c:layout>
                <c:manualLayout>
                  <c:x val="-8.8061527192821829E-2"/>
                  <c:y val="4.9512103669968081E-3"/>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učiteľstvo</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4%</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FB1-4ED1-B52D-4BDCAD267A4A}"/>
                </c:ext>
              </c:extLst>
            </c:dLbl>
            <c:dLbl>
              <c:idx val="11"/>
              <c:layout>
                <c:manualLayout>
                  <c:x val="-1.8390415192666133E-2"/>
                  <c:y val="-2.8742983506604071E-2"/>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spoločenské a behaviorálne vedy</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19%</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FB1-4ED1-B52D-4BDCAD267A4A}"/>
                </c:ext>
              </c:extLst>
            </c:dLbl>
            <c:dLbl>
              <c:idx val="12"/>
              <c:layout>
                <c:manualLayout>
                  <c:x val="-1.2606032941534454E-2"/>
                  <c:y val="-3.6590505258175164E-2"/>
                </c:manualLayout>
              </c:layout>
              <c:tx>
                <c:rich>
                  <a:bodyPr/>
                  <a:lstStyle/>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učiteľstvo predmetov v kombináciách</a:t>
                    </a:r>
                  </a:p>
                  <a:p>
                    <a:pPr>
                      <a:defRPr sz="1150" b="0" i="0" u="none" strike="noStrike" baseline="0">
                        <a:solidFill>
                          <a:srgbClr val="000000"/>
                        </a:solidFill>
                        <a:latin typeface="Arial"/>
                        <a:ea typeface="Arial"/>
                        <a:cs typeface="Arial"/>
                      </a:defRPr>
                    </a:pPr>
                    <a:r>
                      <a:rPr lang="en-US" sz="700" b="0" i="0" u="none" strike="noStrike" baseline="0">
                        <a:solidFill>
                          <a:srgbClr val="000000"/>
                        </a:solidFill>
                        <a:latin typeface="Times New Roman"/>
                        <a:cs typeface="Times New Roman"/>
                      </a:rPr>
                      <a:t>9,5%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FFB1-4ED1-B52D-4BDCAD267A4A}"/>
                </c:ext>
              </c:extLst>
            </c:dLbl>
            <c:numFmt formatCode="0%" sourceLinked="0"/>
            <c:spPr>
              <a:noFill/>
              <a:ln w="25400">
                <a:noFill/>
              </a:ln>
            </c:spPr>
            <c:txPr>
              <a:bodyPr wrap="square" lIns="38100" tIns="19050" rIns="38100" bIns="19050" anchor="ctr">
                <a:spAutoFit/>
              </a:bodyPr>
              <a:lstStyle/>
              <a:p>
                <a:pPr>
                  <a:defRPr sz="700" b="0" i="0" u="none" strike="noStrike" baseline="0">
                    <a:solidFill>
                      <a:srgbClr val="000000"/>
                    </a:solidFill>
                    <a:latin typeface="Times New Roman"/>
                    <a:ea typeface="Times New Roman"/>
                    <a:cs typeface="Times New Roman"/>
                  </a:defRPr>
                </a:pPr>
                <a:endParaRPr lang="sk-SK"/>
              </a:p>
            </c:txPr>
            <c:showLegendKey val="0"/>
            <c:showVal val="0"/>
            <c:showCatName val="1"/>
            <c:showSerName val="0"/>
            <c:showPercent val="1"/>
            <c:showBubbleSize val="0"/>
            <c:showLeaderLines val="1"/>
            <c:extLst>
              <c:ext xmlns:c15="http://schemas.microsoft.com/office/drawing/2012/chart" uri="{CE6537A1-D6FC-4f65-9D91-7224C49458BB}"/>
            </c:extLst>
          </c:dLbls>
          <c:cat>
            <c:strRef>
              <c:f>'G 02'!$C$15:$C$27</c:f>
              <c:strCache>
                <c:ptCount val="13"/>
                <c:pt idx="0">
                  <c:v>filozofické vedy</c:v>
                </c:pt>
                <c:pt idx="1">
                  <c:v>ekonomické vedy</c:v>
                </c:pt>
                <c:pt idx="2">
                  <c:v>ekonomika a organizácia, obchod a služby</c:v>
                </c:pt>
                <c:pt idx="3">
                  <c:v>politické vedy</c:v>
                </c:pt>
                <c:pt idx="4">
                  <c:v>právne vedy</c:v>
                </c:pt>
                <c:pt idx="5">
                  <c:v>historické vedy</c:v>
                </c:pt>
                <c:pt idx="6">
                  <c:v>publicistika, knihovníctvo a vedecké informácie</c:v>
                </c:pt>
                <c:pt idx="7">
                  <c:v>filologické vedy</c:v>
                </c:pt>
                <c:pt idx="8">
                  <c:v>telesná kultúra a šport</c:v>
                </c:pt>
                <c:pt idx="9">
                  <c:v>pedagogické vedy</c:v>
                </c:pt>
                <c:pt idx="10">
                  <c:v>učiteľstvo</c:v>
                </c:pt>
                <c:pt idx="11">
                  <c:v>spoločenské a behaviorálne vedy</c:v>
                </c:pt>
                <c:pt idx="12">
                  <c:v>učiteľstvo predmetov v kombináciách</c:v>
                </c:pt>
              </c:strCache>
            </c:strRef>
          </c:cat>
          <c:val>
            <c:numRef>
              <c:f>'G 02'!$D$15:$D$27</c:f>
              <c:numCache>
                <c:formatCode>General</c:formatCode>
                <c:ptCount val="13"/>
                <c:pt idx="0">
                  <c:v>770</c:v>
                </c:pt>
                <c:pt idx="1">
                  <c:v>10406</c:v>
                </c:pt>
                <c:pt idx="2">
                  <c:v>450</c:v>
                </c:pt>
                <c:pt idx="3">
                  <c:v>1434</c:v>
                </c:pt>
                <c:pt idx="4">
                  <c:v>3306</c:v>
                </c:pt>
                <c:pt idx="5">
                  <c:v>594</c:v>
                </c:pt>
                <c:pt idx="6">
                  <c:v>1780</c:v>
                </c:pt>
                <c:pt idx="7">
                  <c:v>1894</c:v>
                </c:pt>
                <c:pt idx="8">
                  <c:v>983</c:v>
                </c:pt>
                <c:pt idx="9">
                  <c:v>4078</c:v>
                </c:pt>
                <c:pt idx="10">
                  <c:v>1480</c:v>
                </c:pt>
                <c:pt idx="11">
                  <c:v>7125</c:v>
                </c:pt>
                <c:pt idx="12">
                  <c:v>3575</c:v>
                </c:pt>
              </c:numCache>
            </c:numRef>
          </c:val>
          <c:extLst>
            <c:ext xmlns:c16="http://schemas.microsoft.com/office/drawing/2014/chart" uri="{C3380CC4-5D6E-409C-BE32-E72D297353CC}">
              <c16:uniqueId val="{0000001A-FFB1-4ED1-B52D-4BDCAD267A4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333399"/>
      </a:solidFill>
      <a:prstDash val="solid"/>
    </a:ln>
  </c:spPr>
  <c:txPr>
    <a:bodyPr/>
    <a:lstStyle/>
    <a:p>
      <a:pPr>
        <a:defRPr sz="1150" b="0" i="0" u="none" strike="noStrike" baseline="0">
          <a:solidFill>
            <a:srgbClr val="000000"/>
          </a:solidFill>
          <a:latin typeface="Arial"/>
          <a:ea typeface="Arial"/>
          <a:cs typeface="Arial"/>
        </a:defRPr>
      </a:pPr>
      <a:endParaRPr lang="sk-SK"/>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99"/>
                </a:solidFill>
                <a:latin typeface="Times New Roman CE"/>
                <a:ea typeface="Times New Roman CE"/>
                <a:cs typeface="Times New Roman CE"/>
              </a:defRPr>
            </a:pPr>
            <a:r>
              <a:rPr lang="sk-SK"/>
              <a:t>PERCENTUÁLNY PODIEL PRIJATÍ 
ZA SKUPINY ŠTUDIJNÝCH ODBOROV</a:t>
            </a:r>
          </a:p>
        </c:rich>
      </c:tx>
      <c:layout>
        <c:manualLayout>
          <c:xMode val="edge"/>
          <c:yMode val="edge"/>
          <c:x val="0.26030354901289515"/>
          <c:y val="3.1358885017421602E-2"/>
        </c:manualLayout>
      </c:layout>
      <c:overlay val="0"/>
      <c:spPr>
        <a:noFill/>
        <a:ln w="25400">
          <a:noFill/>
        </a:ln>
      </c:spPr>
    </c:title>
    <c:autoTitleDeleted val="0"/>
    <c:plotArea>
      <c:layout>
        <c:manualLayout>
          <c:layoutTarget val="inner"/>
          <c:xMode val="edge"/>
          <c:yMode val="edge"/>
          <c:x val="0.1561822125813449"/>
          <c:y val="0.3118469551725106"/>
          <c:w val="0.62255965292841653"/>
          <c:h val="0.50000042533246114"/>
        </c:manualLayout>
      </c:layout>
      <c:pieChart>
        <c:varyColors val="1"/>
        <c:ser>
          <c:idx val="0"/>
          <c:order val="0"/>
          <c:spPr>
            <a:ln w="12700">
              <a:solidFill>
                <a:srgbClr val="000000"/>
              </a:solidFill>
              <a:prstDash val="solid"/>
            </a:ln>
            <a:scene3d>
              <a:camera prst="orthographicFront"/>
              <a:lightRig rig="threePt" dir="t"/>
            </a:scene3d>
            <a:sp3d>
              <a:bevelT/>
            </a:sp3d>
          </c:spPr>
          <c:dPt>
            <c:idx val="0"/>
            <c:bubble3D val="0"/>
            <c:spPr>
              <a:solidFill>
                <a:srgbClr val="FF99CC"/>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1-4335-4C6E-93C7-1D8D534133E0}"/>
              </c:ext>
            </c:extLst>
          </c:dPt>
          <c:dPt>
            <c:idx val="1"/>
            <c:bubble3D val="0"/>
            <c:spPr>
              <a:solidFill>
                <a:srgbClr val="FFFF99"/>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3-4335-4C6E-93C7-1D8D534133E0}"/>
              </c:ext>
            </c:extLst>
          </c:dPt>
          <c:dPt>
            <c:idx val="2"/>
            <c:bubble3D val="0"/>
            <c:spPr>
              <a:solidFill>
                <a:srgbClr val="FFCC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5-4335-4C6E-93C7-1D8D534133E0}"/>
              </c:ext>
            </c:extLst>
          </c:dPt>
          <c:dPt>
            <c:idx val="3"/>
            <c:bubble3D val="0"/>
            <c:spPr>
              <a:solidFill>
                <a:srgbClr val="CCFFFF"/>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7-4335-4C6E-93C7-1D8D534133E0}"/>
              </c:ext>
            </c:extLst>
          </c:dPt>
          <c:dPt>
            <c:idx val="4"/>
            <c:bubble3D val="0"/>
            <c:spPr>
              <a:solidFill>
                <a:srgbClr val="660066"/>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9-4335-4C6E-93C7-1D8D534133E0}"/>
              </c:ext>
            </c:extLst>
          </c:dPt>
          <c:dPt>
            <c:idx val="5"/>
            <c:bubble3D val="0"/>
            <c:spPr>
              <a:solidFill>
                <a:srgbClr val="FF00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B-4335-4C6E-93C7-1D8D534133E0}"/>
              </c:ext>
            </c:extLst>
          </c:dPt>
          <c:dPt>
            <c:idx val="6"/>
            <c:bubble3D val="0"/>
            <c:spPr>
              <a:solidFill>
                <a:srgbClr val="00FF00"/>
              </a:solidFill>
              <a:ln w="12700">
                <a:solidFill>
                  <a:srgbClr val="000000"/>
                </a:solidFill>
                <a:prstDash val="solid"/>
              </a:ln>
              <a:scene3d>
                <a:camera prst="orthographicFront"/>
                <a:lightRig rig="threePt" dir="t"/>
              </a:scene3d>
              <a:sp3d>
                <a:bevelT/>
              </a:sp3d>
            </c:spPr>
            <c:extLst>
              <c:ext xmlns:c16="http://schemas.microsoft.com/office/drawing/2014/chart" uri="{C3380CC4-5D6E-409C-BE32-E72D297353CC}">
                <c16:uniqueId val="{0000000D-4335-4C6E-93C7-1D8D534133E0}"/>
              </c:ext>
            </c:extLst>
          </c:dPt>
          <c:dLbls>
            <c:dLbl>
              <c:idx val="0"/>
              <c:layout>
                <c:manualLayout>
                  <c:x val="7.9981315894835179E-3"/>
                  <c:y val="-1.2312113408434982E-2"/>
                </c:manualLayout>
              </c:layout>
              <c:tx>
                <c:rich>
                  <a:bodyPr/>
                  <a:lstStyle/>
                  <a:p>
                    <a:pPr>
                      <a:defRPr sz="1000" b="0" i="0" u="none" strike="noStrike" baseline="0">
                        <a:solidFill>
                          <a:srgbClr val="000000"/>
                        </a:solidFill>
                        <a:latin typeface="Times New Roman" panose="02020603050405020304" pitchFamily="18" charset="0"/>
                        <a:ea typeface="Arial"/>
                        <a:cs typeface="Arial"/>
                      </a:defRPr>
                    </a:pPr>
                    <a:r>
                      <a:rPr lang="en-US" sz="1000" baseline="0"/>
                      <a:t>prírodné vedy
5,5%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335-4C6E-93C7-1D8D534133E0}"/>
                </c:ext>
              </c:extLst>
            </c:dLbl>
            <c:dLbl>
              <c:idx val="1"/>
              <c:layout>
                <c:manualLayout>
                  <c:x val="9.8215223097111795E-3"/>
                  <c:y val="-1.0529049722443231E-2"/>
                </c:manualLayout>
              </c:layout>
              <c:tx>
                <c:rich>
                  <a:bodyPr/>
                  <a:lstStyle/>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Times New Roman"/>
                        <a:cs typeface="Times New Roman"/>
                      </a:rPr>
                      <a:t>technické vedy                      a náuky</a:t>
                    </a:r>
                  </a:p>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Times New Roman"/>
                        <a:cs typeface="Times New Roman"/>
                      </a:rPr>
                      <a:t>20,5%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335-4C6E-93C7-1D8D534133E0}"/>
                </c:ext>
              </c:extLst>
            </c:dLbl>
            <c:dLbl>
              <c:idx val="2"/>
              <c:layout>
                <c:manualLayout>
                  <c:x val="-6.0224808855414815E-3"/>
                  <c:y val="8.2439024390243906E-2"/>
                </c:manualLayout>
              </c:layout>
              <c:tx>
                <c:rich>
                  <a:bodyPr/>
                  <a:lstStyle/>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Times New Roman"/>
                        <a:cs typeface="Times New Roman"/>
                      </a:rPr>
                      <a:t>poľnohospodársko -lesnícke                   a veterinárne vedy               a náuky</a:t>
                    </a:r>
                  </a:p>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Times New Roman"/>
                        <a:cs typeface="Times New Roman"/>
                      </a:rPr>
                      <a:t>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manualLayout>
                      <c:w val="0.23679721556544558"/>
                      <c:h val="0.14634146341463414"/>
                    </c:manualLayout>
                  </c15:layout>
                </c:ext>
                <c:ext xmlns:c16="http://schemas.microsoft.com/office/drawing/2014/chart" uri="{C3380CC4-5D6E-409C-BE32-E72D297353CC}">
                  <c16:uniqueId val="{00000005-4335-4C6E-93C7-1D8D534133E0}"/>
                </c:ext>
              </c:extLst>
            </c:dLbl>
            <c:dLbl>
              <c:idx val="3"/>
              <c:layout>
                <c:manualLayout>
                  <c:x val="-7.3556772794705114E-2"/>
                  <c:y val="7.5359360567733916E-2"/>
                </c:manualLayout>
              </c:layout>
              <c:tx>
                <c:rich>
                  <a:bodyPr/>
                  <a:lstStyle/>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Times New Roman"/>
                        <a:cs typeface="Times New Roman"/>
                      </a:rPr>
                      <a:t>zdravotníctvo</a:t>
                    </a:r>
                  </a:p>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Times New Roman"/>
                        <a:cs typeface="Times New Roman"/>
                      </a:rPr>
                      <a:t>12,5%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335-4C6E-93C7-1D8D534133E0}"/>
                </c:ext>
              </c:extLst>
            </c:dLbl>
            <c:dLbl>
              <c:idx val="4"/>
              <c:layout>
                <c:manualLayout>
                  <c:x val="1.4611192668713021E-2"/>
                  <c:y val="9.410614554741896E-2"/>
                </c:manualLayout>
              </c:layout>
              <c:tx>
                <c:rich>
                  <a:bodyPr/>
                  <a:lstStyle/>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Times New Roman"/>
                        <a:cs typeface="Times New Roman"/>
                      </a:rPr>
                      <a:t>spoločenské vedy, náuky a služby</a:t>
                    </a:r>
                  </a:p>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Times New Roman"/>
                        <a:cs typeface="Times New Roman"/>
                      </a:rPr>
                      <a:t>54,5%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335-4C6E-93C7-1D8D534133E0}"/>
                </c:ext>
              </c:extLst>
            </c:dLbl>
            <c:dLbl>
              <c:idx val="5"/>
              <c:layout>
                <c:manualLayout>
                  <c:x val="-0.14079881319182927"/>
                  <c:y val="3.2967342496822004E-2"/>
                </c:manualLayout>
              </c:layout>
              <c:tx>
                <c:rich>
                  <a:bodyPr/>
                  <a:lstStyle/>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Times New Roman"/>
                        <a:cs typeface="Times New Roman"/>
                      </a:rPr>
                      <a:t>vedy a náuky                        o kultúre a umení</a:t>
                    </a:r>
                  </a:p>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Times New Roman"/>
                        <a:cs typeface="Times New Roman"/>
                      </a:rPr>
                      <a:t>1,5%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335-4C6E-93C7-1D8D534133E0}"/>
                </c:ext>
              </c:extLst>
            </c:dLbl>
            <c:dLbl>
              <c:idx val="6"/>
              <c:layout>
                <c:manualLayout>
                  <c:x val="-3.5882156679567595E-2"/>
                  <c:y val="-6.8406085847613596E-2"/>
                </c:manualLayout>
              </c:layout>
              <c:tx>
                <c:rich>
                  <a:bodyPr/>
                  <a:lstStyle/>
                  <a:p>
                    <a:pPr>
                      <a:defRPr sz="1000" b="0" i="0" u="none" strike="noStrike" baseline="0">
                        <a:solidFill>
                          <a:srgbClr val="000000"/>
                        </a:solidFill>
                        <a:latin typeface="Times New Roman"/>
                        <a:ea typeface="Times New Roman"/>
                        <a:cs typeface="Times New Roman"/>
                      </a:defRPr>
                    </a:pPr>
                    <a:r>
                      <a:rPr lang="en-US" sz="1000" baseline="0"/>
                      <a:t>vojenské                            a bezpečnostné                      vedy a náuky
2,5%</a:t>
                    </a:r>
                  </a:p>
                </c:rich>
              </c:tx>
              <c:numFmt formatCode="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335-4C6E-93C7-1D8D534133E0}"/>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sk-SK"/>
              </a:p>
            </c:txPr>
            <c:showLegendKey val="0"/>
            <c:showVal val="0"/>
            <c:showCatName val="1"/>
            <c:showSerName val="0"/>
            <c:showPercent val="1"/>
            <c:showBubbleSize val="0"/>
            <c:showLeaderLines val="1"/>
            <c:extLst>
              <c:ext xmlns:c15="http://schemas.microsoft.com/office/drawing/2012/chart" uri="{CE6537A1-D6FC-4f65-9D91-7224C49458BB}"/>
            </c:extLst>
          </c:dLbls>
          <c:cat>
            <c:strRef>
              <c:f>'G 03'!$D$4:$D$10</c:f>
              <c:strCache>
                <c:ptCount val="7"/>
                <c:pt idx="0">
                  <c:v>prírodné vedy</c:v>
                </c:pt>
                <c:pt idx="1">
                  <c:v>technické vedy a náuky</c:v>
                </c:pt>
                <c:pt idx="2">
                  <c:v>poľnohospodársko -lesnícke a veterinárne vedy a náuky</c:v>
                </c:pt>
                <c:pt idx="3">
                  <c:v>zdravotníctvo</c:v>
                </c:pt>
                <c:pt idx="4">
                  <c:v>spoločenské vedy, náuky a služby</c:v>
                </c:pt>
                <c:pt idx="5">
                  <c:v>vedy a náuky o kultúre a umení</c:v>
                </c:pt>
                <c:pt idx="6">
                  <c:v>vojenské a bezpečnostné vedy a náuky</c:v>
                </c:pt>
              </c:strCache>
            </c:strRef>
          </c:cat>
          <c:val>
            <c:numRef>
              <c:f>'G 03'!$E$4:$E$10</c:f>
              <c:numCache>
                <c:formatCode>General</c:formatCode>
                <c:ptCount val="7"/>
                <c:pt idx="0">
                  <c:v>2473</c:v>
                </c:pt>
                <c:pt idx="1">
                  <c:v>9665</c:v>
                </c:pt>
                <c:pt idx="2">
                  <c:v>1428</c:v>
                </c:pt>
                <c:pt idx="3">
                  <c:v>5935</c:v>
                </c:pt>
                <c:pt idx="4">
                  <c:v>25439</c:v>
                </c:pt>
                <c:pt idx="5">
                  <c:v>791</c:v>
                </c:pt>
                <c:pt idx="6">
                  <c:v>1034</c:v>
                </c:pt>
              </c:numCache>
            </c:numRef>
          </c:val>
          <c:extLst>
            <c:ext xmlns:c16="http://schemas.microsoft.com/office/drawing/2014/chart" uri="{C3380CC4-5D6E-409C-BE32-E72D297353CC}">
              <c16:uniqueId val="{0000000E-4335-4C6E-93C7-1D8D534133E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333399"/>
      </a:solidFill>
      <a:prstDash val="solid"/>
    </a:ln>
  </c:spPr>
  <c:txPr>
    <a:bodyPr/>
    <a:lstStyle/>
    <a:p>
      <a:pPr>
        <a:defRPr sz="1200" b="0" i="0" u="none" strike="noStrike" baseline="0">
          <a:solidFill>
            <a:srgbClr val="000000"/>
          </a:solidFill>
          <a:latin typeface="Arial"/>
          <a:ea typeface="Arial"/>
          <a:cs typeface="Arial"/>
        </a:defRPr>
      </a:pPr>
      <a:endParaRPr lang="sk-SK"/>
    </a:p>
  </c:txPr>
  <c:printSettings>
    <c:headerFooter alignWithMargins="0"/>
    <c:pageMargins b="1" l="0.75" r="0.75" t="1" header="0.5" footer="0.5"/>
    <c:pageSetup orientation="landscape" horizontalDpi="300" verticalDpi="300"/>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8</xdr:col>
      <xdr:colOff>24765</xdr:colOff>
      <xdr:row>1</xdr:row>
      <xdr:rowOff>9525</xdr:rowOff>
    </xdr:from>
    <xdr:to>
      <xdr:col>14</xdr:col>
      <xdr:colOff>573405</xdr:colOff>
      <xdr:row>18</xdr:row>
      <xdr:rowOff>85725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9525</xdr:colOff>
      <xdr:row>19</xdr:row>
      <xdr:rowOff>9525</xdr:rowOff>
    </xdr:from>
    <xdr:to>
      <xdr:col>7</xdr:col>
      <xdr:colOff>581025</xdr:colOff>
      <xdr:row>36</xdr:row>
      <xdr:rowOff>100965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34290</xdr:colOff>
      <xdr:row>19</xdr:row>
      <xdr:rowOff>9526</xdr:rowOff>
    </xdr:from>
    <xdr:to>
      <xdr:col>14</xdr:col>
      <xdr:colOff>567690</xdr:colOff>
      <xdr:row>36</xdr:row>
      <xdr:rowOff>95250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1</xdr:row>
      <xdr:rowOff>9525</xdr:rowOff>
    </xdr:from>
    <xdr:to>
      <xdr:col>7</xdr:col>
      <xdr:colOff>582930</xdr:colOff>
      <xdr:row>18</xdr:row>
      <xdr:rowOff>93345</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0.11565</cdr:x>
      <cdr:y>0.64229</cdr:y>
    </cdr:from>
    <cdr:to>
      <cdr:x>0.1542</cdr:x>
      <cdr:y>0.75006</cdr:y>
    </cdr:to>
    <cdr:sp macro="" textlink="">
      <cdr:nvSpPr>
        <cdr:cNvPr id="20481" name="Text Box 1"/>
        <cdr:cNvSpPr txBox="1">
          <a:spLocks xmlns:a="http://schemas.openxmlformats.org/drawingml/2006/main" noChangeArrowheads="1"/>
        </cdr:cNvSpPr>
      </cdr:nvSpPr>
      <cdr:spPr bwMode="auto">
        <a:xfrm xmlns:a="http://schemas.openxmlformats.org/drawingml/2006/main">
          <a:off x="971549" y="3848100"/>
          <a:ext cx="323851" cy="6456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sk-SK" sz="800" b="0" i="0" u="none" strike="noStrike" baseline="0">
              <a:solidFill>
                <a:srgbClr val="000000"/>
              </a:solidFill>
              <a:latin typeface="Times New Roman"/>
              <a:cs typeface="Times New Roman"/>
            </a:rPr>
            <a:t>vek</a:t>
          </a:r>
          <a:r>
            <a:rPr lang="sk-SK" sz="1000" b="0" i="0" u="none" strike="noStrike" baseline="0">
              <a:solidFill>
                <a:srgbClr val="000000"/>
              </a:solidFill>
              <a:latin typeface="Times New Roman"/>
              <a:cs typeface="Times New Roman"/>
            </a:rPr>
            <a:t>       </a:t>
          </a:r>
          <a:r>
            <a:rPr lang="sk-SK" sz="600" b="0" i="0" u="none" strike="noStrike" baseline="0">
              <a:solidFill>
                <a:srgbClr val="000000"/>
              </a:solidFill>
              <a:latin typeface="Times New Roman"/>
              <a:cs typeface="Times New Roman"/>
            </a:rPr>
            <a:t>v  rokoch</a:t>
          </a:r>
          <a:endParaRPr lang="sk-SK"/>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13</xdr:col>
      <xdr:colOff>438150</xdr:colOff>
      <xdr:row>38</xdr:row>
      <xdr:rowOff>19050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47625</xdr:colOff>
      <xdr:row>0</xdr:row>
      <xdr:rowOff>47625</xdr:rowOff>
    </xdr:from>
    <xdr:to>
      <xdr:col>14</xdr:col>
      <xdr:colOff>590550</xdr:colOff>
      <xdr:row>35</xdr:row>
      <xdr:rowOff>142875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0.5478</cdr:x>
      <cdr:y>0.1622</cdr:y>
    </cdr:from>
    <cdr:to>
      <cdr:x>0.55117</cdr:x>
      <cdr:y>0.85826</cdr:y>
    </cdr:to>
    <cdr:cxnSp macro="">
      <cdr:nvCxnSpPr>
        <cdr:cNvPr id="3" name="Rovná spojnica 2"/>
        <cdr:cNvCxnSpPr/>
      </cdr:nvCxnSpPr>
      <cdr:spPr bwMode="auto">
        <a:xfrm xmlns:a="http://schemas.openxmlformats.org/drawingml/2006/main">
          <a:off x="4638620" y="981068"/>
          <a:ext cx="28536" cy="4210032"/>
        </a:xfrm>
        <a:prstGeom xmlns:a="http://schemas.openxmlformats.org/drawingml/2006/main" prst="line">
          <a:avLst/>
        </a:prstGeom>
        <a:noFill xmlns:a="http://schemas.openxmlformats.org/drawingml/2006/main"/>
        <a:ln xmlns:a="http://schemas.openxmlformats.org/drawingml/2006/main" w="25400" cap="flat" cmpd="sng" algn="ctr">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2.xml><?xml version="1.0" encoding="utf-8"?>
<xdr:wsDr xmlns:xdr="http://schemas.openxmlformats.org/drawingml/2006/spreadsheetDrawing" xmlns:a="http://schemas.openxmlformats.org/drawingml/2006/main">
  <xdr:twoCellAnchor>
    <xdr:from>
      <xdr:col>1</xdr:col>
      <xdr:colOff>19050</xdr:colOff>
      <xdr:row>2</xdr:row>
      <xdr:rowOff>9525</xdr:rowOff>
    </xdr:from>
    <xdr:to>
      <xdr:col>7</xdr:col>
      <xdr:colOff>485775</xdr:colOff>
      <xdr:row>30</xdr:row>
      <xdr:rowOff>9525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xdr:colOff>
      <xdr:row>2</xdr:row>
      <xdr:rowOff>9525</xdr:rowOff>
    </xdr:from>
    <xdr:to>
      <xdr:col>14</xdr:col>
      <xdr:colOff>514350</xdr:colOff>
      <xdr:row>29</xdr:row>
      <xdr:rowOff>152400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9525</xdr:rowOff>
    </xdr:from>
    <xdr:to>
      <xdr:col>7</xdr:col>
      <xdr:colOff>600075</xdr:colOff>
      <xdr:row>34</xdr:row>
      <xdr:rowOff>133350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123825</xdr:colOff>
      <xdr:row>1</xdr:row>
      <xdr:rowOff>0</xdr:rowOff>
    </xdr:from>
    <xdr:to>
      <xdr:col>14</xdr:col>
      <xdr:colOff>561975</xdr:colOff>
      <xdr:row>34</xdr:row>
      <xdr:rowOff>123825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111125</xdr:colOff>
      <xdr:row>1</xdr:row>
      <xdr:rowOff>19050</xdr:rowOff>
    </xdr:from>
    <xdr:to>
      <xdr:col>8</xdr:col>
      <xdr:colOff>511175</xdr:colOff>
      <xdr:row>34</xdr:row>
      <xdr:rowOff>142875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57150</xdr:colOff>
      <xdr:row>1</xdr:row>
      <xdr:rowOff>19050</xdr:rowOff>
    </xdr:from>
    <xdr:to>
      <xdr:col>15</xdr:col>
      <xdr:colOff>628650</xdr:colOff>
      <xdr:row>34</xdr:row>
      <xdr:rowOff>142875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9524</xdr:colOff>
      <xdr:row>3</xdr:row>
      <xdr:rowOff>7621</xdr:rowOff>
    </xdr:from>
    <xdr:to>
      <xdr:col>10</xdr:col>
      <xdr:colOff>695324</xdr:colOff>
      <xdr:row>24</xdr:row>
      <xdr:rowOff>47626</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44450</xdr:colOff>
      <xdr:row>0</xdr:row>
      <xdr:rowOff>60325</xdr:rowOff>
    </xdr:from>
    <xdr:to>
      <xdr:col>13</xdr:col>
      <xdr:colOff>482600</xdr:colOff>
      <xdr:row>36</xdr:row>
      <xdr:rowOff>117475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13</xdr:col>
      <xdr:colOff>542925</xdr:colOff>
      <xdr:row>37</xdr:row>
      <xdr:rowOff>123825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9525</xdr:rowOff>
    </xdr:from>
    <xdr:to>
      <xdr:col>12</xdr:col>
      <xdr:colOff>590550</xdr:colOff>
      <xdr:row>37</xdr:row>
      <xdr:rowOff>95250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47625</xdr:colOff>
      <xdr:row>1</xdr:row>
      <xdr:rowOff>28575</xdr:rowOff>
    </xdr:from>
    <xdr:to>
      <xdr:col>14</xdr:col>
      <xdr:colOff>523875</xdr:colOff>
      <xdr:row>38</xdr:row>
      <xdr:rowOff>28575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pageSetUpPr autoPageBreaks="0"/>
  </sheetPr>
  <dimension ref="A1:IV73"/>
  <sheetViews>
    <sheetView showGridLines="0" showRowColHeaders="0" tabSelected="1" showOutlineSymbols="0" zoomScaleNormal="100" workbookViewId="0"/>
  </sheetViews>
  <sheetFormatPr defaultRowHeight="15.75" x14ac:dyDescent="0.25"/>
  <cols>
    <col min="1" max="1" width="3.7109375" style="1161" customWidth="1"/>
    <col min="2" max="2" width="3.85546875" style="1185" customWidth="1"/>
    <col min="3" max="3" width="9.28515625" style="1189" customWidth="1"/>
    <col min="4" max="4" width="133.5703125" style="1190" customWidth="1"/>
    <col min="5" max="5" width="3.7109375" style="1161" customWidth="1"/>
    <col min="6" max="6" width="24.28515625" style="1182" customWidth="1"/>
    <col min="7" max="47" width="9.140625" style="1182" customWidth="1"/>
    <col min="48" max="256" width="9.140625" style="1185"/>
    <col min="257" max="257" width="3.7109375" style="1185" customWidth="1"/>
    <col min="258" max="258" width="3.85546875" style="1185" customWidth="1"/>
    <col min="259" max="259" width="9.28515625" style="1185" customWidth="1"/>
    <col min="260" max="260" width="133.5703125" style="1185" customWidth="1"/>
    <col min="261" max="261" width="3.7109375" style="1185" customWidth="1"/>
    <col min="262" max="262" width="24.28515625" style="1185" customWidth="1"/>
    <col min="263" max="303" width="9.140625" style="1185" customWidth="1"/>
    <col min="304" max="512" width="9.140625" style="1185"/>
    <col min="513" max="513" width="3.7109375" style="1185" customWidth="1"/>
    <col min="514" max="514" width="3.85546875" style="1185" customWidth="1"/>
    <col min="515" max="515" width="9.28515625" style="1185" customWidth="1"/>
    <col min="516" max="516" width="133.5703125" style="1185" customWidth="1"/>
    <col min="517" max="517" width="3.7109375" style="1185" customWidth="1"/>
    <col min="518" max="518" width="24.28515625" style="1185" customWidth="1"/>
    <col min="519" max="559" width="9.140625" style="1185" customWidth="1"/>
    <col min="560" max="768" width="9.140625" style="1185"/>
    <col min="769" max="769" width="3.7109375" style="1185" customWidth="1"/>
    <col min="770" max="770" width="3.85546875" style="1185" customWidth="1"/>
    <col min="771" max="771" width="9.28515625" style="1185" customWidth="1"/>
    <col min="772" max="772" width="133.5703125" style="1185" customWidth="1"/>
    <col min="773" max="773" width="3.7109375" style="1185" customWidth="1"/>
    <col min="774" max="774" width="24.28515625" style="1185" customWidth="1"/>
    <col min="775" max="815" width="9.140625" style="1185" customWidth="1"/>
    <col min="816" max="1024" width="9.140625" style="1185"/>
    <col min="1025" max="1025" width="3.7109375" style="1185" customWidth="1"/>
    <col min="1026" max="1026" width="3.85546875" style="1185" customWidth="1"/>
    <col min="1027" max="1027" width="9.28515625" style="1185" customWidth="1"/>
    <col min="1028" max="1028" width="133.5703125" style="1185" customWidth="1"/>
    <col min="1029" max="1029" width="3.7109375" style="1185" customWidth="1"/>
    <col min="1030" max="1030" width="24.28515625" style="1185" customWidth="1"/>
    <col min="1031" max="1071" width="9.140625" style="1185" customWidth="1"/>
    <col min="1072" max="1280" width="9.140625" style="1185"/>
    <col min="1281" max="1281" width="3.7109375" style="1185" customWidth="1"/>
    <col min="1282" max="1282" width="3.85546875" style="1185" customWidth="1"/>
    <col min="1283" max="1283" width="9.28515625" style="1185" customWidth="1"/>
    <col min="1284" max="1284" width="133.5703125" style="1185" customWidth="1"/>
    <col min="1285" max="1285" width="3.7109375" style="1185" customWidth="1"/>
    <col min="1286" max="1286" width="24.28515625" style="1185" customWidth="1"/>
    <col min="1287" max="1327" width="9.140625" style="1185" customWidth="1"/>
    <col min="1328" max="1536" width="9.140625" style="1185"/>
    <col min="1537" max="1537" width="3.7109375" style="1185" customWidth="1"/>
    <col min="1538" max="1538" width="3.85546875" style="1185" customWidth="1"/>
    <col min="1539" max="1539" width="9.28515625" style="1185" customWidth="1"/>
    <col min="1540" max="1540" width="133.5703125" style="1185" customWidth="1"/>
    <col min="1541" max="1541" width="3.7109375" style="1185" customWidth="1"/>
    <col min="1542" max="1542" width="24.28515625" style="1185" customWidth="1"/>
    <col min="1543" max="1583" width="9.140625" style="1185" customWidth="1"/>
    <col min="1584" max="1792" width="9.140625" style="1185"/>
    <col min="1793" max="1793" width="3.7109375" style="1185" customWidth="1"/>
    <col min="1794" max="1794" width="3.85546875" style="1185" customWidth="1"/>
    <col min="1795" max="1795" width="9.28515625" style="1185" customWidth="1"/>
    <col min="1796" max="1796" width="133.5703125" style="1185" customWidth="1"/>
    <col min="1797" max="1797" width="3.7109375" style="1185" customWidth="1"/>
    <col min="1798" max="1798" width="24.28515625" style="1185" customWidth="1"/>
    <col min="1799" max="1839" width="9.140625" style="1185" customWidth="1"/>
    <col min="1840" max="2048" width="9.140625" style="1185"/>
    <col min="2049" max="2049" width="3.7109375" style="1185" customWidth="1"/>
    <col min="2050" max="2050" width="3.85546875" style="1185" customWidth="1"/>
    <col min="2051" max="2051" width="9.28515625" style="1185" customWidth="1"/>
    <col min="2052" max="2052" width="133.5703125" style="1185" customWidth="1"/>
    <col min="2053" max="2053" width="3.7109375" style="1185" customWidth="1"/>
    <col min="2054" max="2054" width="24.28515625" style="1185" customWidth="1"/>
    <col min="2055" max="2095" width="9.140625" style="1185" customWidth="1"/>
    <col min="2096" max="2304" width="9.140625" style="1185"/>
    <col min="2305" max="2305" width="3.7109375" style="1185" customWidth="1"/>
    <col min="2306" max="2306" width="3.85546875" style="1185" customWidth="1"/>
    <col min="2307" max="2307" width="9.28515625" style="1185" customWidth="1"/>
    <col min="2308" max="2308" width="133.5703125" style="1185" customWidth="1"/>
    <col min="2309" max="2309" width="3.7109375" style="1185" customWidth="1"/>
    <col min="2310" max="2310" width="24.28515625" style="1185" customWidth="1"/>
    <col min="2311" max="2351" width="9.140625" style="1185" customWidth="1"/>
    <col min="2352" max="2560" width="9.140625" style="1185"/>
    <col min="2561" max="2561" width="3.7109375" style="1185" customWidth="1"/>
    <col min="2562" max="2562" width="3.85546875" style="1185" customWidth="1"/>
    <col min="2563" max="2563" width="9.28515625" style="1185" customWidth="1"/>
    <col min="2564" max="2564" width="133.5703125" style="1185" customWidth="1"/>
    <col min="2565" max="2565" width="3.7109375" style="1185" customWidth="1"/>
    <col min="2566" max="2566" width="24.28515625" style="1185" customWidth="1"/>
    <col min="2567" max="2607" width="9.140625" style="1185" customWidth="1"/>
    <col min="2608" max="2816" width="9.140625" style="1185"/>
    <col min="2817" max="2817" width="3.7109375" style="1185" customWidth="1"/>
    <col min="2818" max="2818" width="3.85546875" style="1185" customWidth="1"/>
    <col min="2819" max="2819" width="9.28515625" style="1185" customWidth="1"/>
    <col min="2820" max="2820" width="133.5703125" style="1185" customWidth="1"/>
    <col min="2821" max="2821" width="3.7109375" style="1185" customWidth="1"/>
    <col min="2822" max="2822" width="24.28515625" style="1185" customWidth="1"/>
    <col min="2823" max="2863" width="9.140625" style="1185" customWidth="1"/>
    <col min="2864" max="3072" width="9.140625" style="1185"/>
    <col min="3073" max="3073" width="3.7109375" style="1185" customWidth="1"/>
    <col min="3074" max="3074" width="3.85546875" style="1185" customWidth="1"/>
    <col min="3075" max="3075" width="9.28515625" style="1185" customWidth="1"/>
    <col min="3076" max="3076" width="133.5703125" style="1185" customWidth="1"/>
    <col min="3077" max="3077" width="3.7109375" style="1185" customWidth="1"/>
    <col min="3078" max="3078" width="24.28515625" style="1185" customWidth="1"/>
    <col min="3079" max="3119" width="9.140625" style="1185" customWidth="1"/>
    <col min="3120" max="3328" width="9.140625" style="1185"/>
    <col min="3329" max="3329" width="3.7109375" style="1185" customWidth="1"/>
    <col min="3330" max="3330" width="3.85546875" style="1185" customWidth="1"/>
    <col min="3331" max="3331" width="9.28515625" style="1185" customWidth="1"/>
    <col min="3332" max="3332" width="133.5703125" style="1185" customWidth="1"/>
    <col min="3333" max="3333" width="3.7109375" style="1185" customWidth="1"/>
    <col min="3334" max="3334" width="24.28515625" style="1185" customWidth="1"/>
    <col min="3335" max="3375" width="9.140625" style="1185" customWidth="1"/>
    <col min="3376" max="3584" width="9.140625" style="1185"/>
    <col min="3585" max="3585" width="3.7109375" style="1185" customWidth="1"/>
    <col min="3586" max="3586" width="3.85546875" style="1185" customWidth="1"/>
    <col min="3587" max="3587" width="9.28515625" style="1185" customWidth="1"/>
    <col min="3588" max="3588" width="133.5703125" style="1185" customWidth="1"/>
    <col min="3589" max="3589" width="3.7109375" style="1185" customWidth="1"/>
    <col min="3590" max="3590" width="24.28515625" style="1185" customWidth="1"/>
    <col min="3591" max="3631" width="9.140625" style="1185" customWidth="1"/>
    <col min="3632" max="3840" width="9.140625" style="1185"/>
    <col min="3841" max="3841" width="3.7109375" style="1185" customWidth="1"/>
    <col min="3842" max="3842" width="3.85546875" style="1185" customWidth="1"/>
    <col min="3843" max="3843" width="9.28515625" style="1185" customWidth="1"/>
    <col min="3844" max="3844" width="133.5703125" style="1185" customWidth="1"/>
    <col min="3845" max="3845" width="3.7109375" style="1185" customWidth="1"/>
    <col min="3846" max="3846" width="24.28515625" style="1185" customWidth="1"/>
    <col min="3847" max="3887" width="9.140625" style="1185" customWidth="1"/>
    <col min="3888" max="4096" width="9.140625" style="1185"/>
    <col min="4097" max="4097" width="3.7109375" style="1185" customWidth="1"/>
    <col min="4098" max="4098" width="3.85546875" style="1185" customWidth="1"/>
    <col min="4099" max="4099" width="9.28515625" style="1185" customWidth="1"/>
    <col min="4100" max="4100" width="133.5703125" style="1185" customWidth="1"/>
    <col min="4101" max="4101" width="3.7109375" style="1185" customWidth="1"/>
    <col min="4102" max="4102" width="24.28515625" style="1185" customWidth="1"/>
    <col min="4103" max="4143" width="9.140625" style="1185" customWidth="1"/>
    <col min="4144" max="4352" width="9.140625" style="1185"/>
    <col min="4353" max="4353" width="3.7109375" style="1185" customWidth="1"/>
    <col min="4354" max="4354" width="3.85546875" style="1185" customWidth="1"/>
    <col min="4355" max="4355" width="9.28515625" style="1185" customWidth="1"/>
    <col min="4356" max="4356" width="133.5703125" style="1185" customWidth="1"/>
    <col min="4357" max="4357" width="3.7109375" style="1185" customWidth="1"/>
    <col min="4358" max="4358" width="24.28515625" style="1185" customWidth="1"/>
    <col min="4359" max="4399" width="9.140625" style="1185" customWidth="1"/>
    <col min="4400" max="4608" width="9.140625" style="1185"/>
    <col min="4609" max="4609" width="3.7109375" style="1185" customWidth="1"/>
    <col min="4610" max="4610" width="3.85546875" style="1185" customWidth="1"/>
    <col min="4611" max="4611" width="9.28515625" style="1185" customWidth="1"/>
    <col min="4612" max="4612" width="133.5703125" style="1185" customWidth="1"/>
    <col min="4613" max="4613" width="3.7109375" style="1185" customWidth="1"/>
    <col min="4614" max="4614" width="24.28515625" style="1185" customWidth="1"/>
    <col min="4615" max="4655" width="9.140625" style="1185" customWidth="1"/>
    <col min="4656" max="4864" width="9.140625" style="1185"/>
    <col min="4865" max="4865" width="3.7109375" style="1185" customWidth="1"/>
    <col min="4866" max="4866" width="3.85546875" style="1185" customWidth="1"/>
    <col min="4867" max="4867" width="9.28515625" style="1185" customWidth="1"/>
    <col min="4868" max="4868" width="133.5703125" style="1185" customWidth="1"/>
    <col min="4869" max="4869" width="3.7109375" style="1185" customWidth="1"/>
    <col min="4870" max="4870" width="24.28515625" style="1185" customWidth="1"/>
    <col min="4871" max="4911" width="9.140625" style="1185" customWidth="1"/>
    <col min="4912" max="5120" width="9.140625" style="1185"/>
    <col min="5121" max="5121" width="3.7109375" style="1185" customWidth="1"/>
    <col min="5122" max="5122" width="3.85546875" style="1185" customWidth="1"/>
    <col min="5123" max="5123" width="9.28515625" style="1185" customWidth="1"/>
    <col min="5124" max="5124" width="133.5703125" style="1185" customWidth="1"/>
    <col min="5125" max="5125" width="3.7109375" style="1185" customWidth="1"/>
    <col min="5126" max="5126" width="24.28515625" style="1185" customWidth="1"/>
    <col min="5127" max="5167" width="9.140625" style="1185" customWidth="1"/>
    <col min="5168" max="5376" width="9.140625" style="1185"/>
    <col min="5377" max="5377" width="3.7109375" style="1185" customWidth="1"/>
    <col min="5378" max="5378" width="3.85546875" style="1185" customWidth="1"/>
    <col min="5379" max="5379" width="9.28515625" style="1185" customWidth="1"/>
    <col min="5380" max="5380" width="133.5703125" style="1185" customWidth="1"/>
    <col min="5381" max="5381" width="3.7109375" style="1185" customWidth="1"/>
    <col min="5382" max="5382" width="24.28515625" style="1185" customWidth="1"/>
    <col min="5383" max="5423" width="9.140625" style="1185" customWidth="1"/>
    <col min="5424" max="5632" width="9.140625" style="1185"/>
    <col min="5633" max="5633" width="3.7109375" style="1185" customWidth="1"/>
    <col min="5634" max="5634" width="3.85546875" style="1185" customWidth="1"/>
    <col min="5635" max="5635" width="9.28515625" style="1185" customWidth="1"/>
    <col min="5636" max="5636" width="133.5703125" style="1185" customWidth="1"/>
    <col min="5637" max="5637" width="3.7109375" style="1185" customWidth="1"/>
    <col min="5638" max="5638" width="24.28515625" style="1185" customWidth="1"/>
    <col min="5639" max="5679" width="9.140625" style="1185" customWidth="1"/>
    <col min="5680" max="5888" width="9.140625" style="1185"/>
    <col min="5889" max="5889" width="3.7109375" style="1185" customWidth="1"/>
    <col min="5890" max="5890" width="3.85546875" style="1185" customWidth="1"/>
    <col min="5891" max="5891" width="9.28515625" style="1185" customWidth="1"/>
    <col min="5892" max="5892" width="133.5703125" style="1185" customWidth="1"/>
    <col min="5893" max="5893" width="3.7109375" style="1185" customWidth="1"/>
    <col min="5894" max="5894" width="24.28515625" style="1185" customWidth="1"/>
    <col min="5895" max="5935" width="9.140625" style="1185" customWidth="1"/>
    <col min="5936" max="6144" width="9.140625" style="1185"/>
    <col min="6145" max="6145" width="3.7109375" style="1185" customWidth="1"/>
    <col min="6146" max="6146" width="3.85546875" style="1185" customWidth="1"/>
    <col min="6147" max="6147" width="9.28515625" style="1185" customWidth="1"/>
    <col min="6148" max="6148" width="133.5703125" style="1185" customWidth="1"/>
    <col min="6149" max="6149" width="3.7109375" style="1185" customWidth="1"/>
    <col min="6150" max="6150" width="24.28515625" style="1185" customWidth="1"/>
    <col min="6151" max="6191" width="9.140625" style="1185" customWidth="1"/>
    <col min="6192" max="6400" width="9.140625" style="1185"/>
    <col min="6401" max="6401" width="3.7109375" style="1185" customWidth="1"/>
    <col min="6402" max="6402" width="3.85546875" style="1185" customWidth="1"/>
    <col min="6403" max="6403" width="9.28515625" style="1185" customWidth="1"/>
    <col min="6404" max="6404" width="133.5703125" style="1185" customWidth="1"/>
    <col min="6405" max="6405" width="3.7109375" style="1185" customWidth="1"/>
    <col min="6406" max="6406" width="24.28515625" style="1185" customWidth="1"/>
    <col min="6407" max="6447" width="9.140625" style="1185" customWidth="1"/>
    <col min="6448" max="6656" width="9.140625" style="1185"/>
    <col min="6657" max="6657" width="3.7109375" style="1185" customWidth="1"/>
    <col min="6658" max="6658" width="3.85546875" style="1185" customWidth="1"/>
    <col min="6659" max="6659" width="9.28515625" style="1185" customWidth="1"/>
    <col min="6660" max="6660" width="133.5703125" style="1185" customWidth="1"/>
    <col min="6661" max="6661" width="3.7109375" style="1185" customWidth="1"/>
    <col min="6662" max="6662" width="24.28515625" style="1185" customWidth="1"/>
    <col min="6663" max="6703" width="9.140625" style="1185" customWidth="1"/>
    <col min="6704" max="6912" width="9.140625" style="1185"/>
    <col min="6913" max="6913" width="3.7109375" style="1185" customWidth="1"/>
    <col min="6914" max="6914" width="3.85546875" style="1185" customWidth="1"/>
    <col min="6915" max="6915" width="9.28515625" style="1185" customWidth="1"/>
    <col min="6916" max="6916" width="133.5703125" style="1185" customWidth="1"/>
    <col min="6917" max="6917" width="3.7109375" style="1185" customWidth="1"/>
    <col min="6918" max="6918" width="24.28515625" style="1185" customWidth="1"/>
    <col min="6919" max="6959" width="9.140625" style="1185" customWidth="1"/>
    <col min="6960" max="7168" width="9.140625" style="1185"/>
    <col min="7169" max="7169" width="3.7109375" style="1185" customWidth="1"/>
    <col min="7170" max="7170" width="3.85546875" style="1185" customWidth="1"/>
    <col min="7171" max="7171" width="9.28515625" style="1185" customWidth="1"/>
    <col min="7172" max="7172" width="133.5703125" style="1185" customWidth="1"/>
    <col min="7173" max="7173" width="3.7109375" style="1185" customWidth="1"/>
    <col min="7174" max="7174" width="24.28515625" style="1185" customWidth="1"/>
    <col min="7175" max="7215" width="9.140625" style="1185" customWidth="1"/>
    <col min="7216" max="7424" width="9.140625" style="1185"/>
    <col min="7425" max="7425" width="3.7109375" style="1185" customWidth="1"/>
    <col min="7426" max="7426" width="3.85546875" style="1185" customWidth="1"/>
    <col min="7427" max="7427" width="9.28515625" style="1185" customWidth="1"/>
    <col min="7428" max="7428" width="133.5703125" style="1185" customWidth="1"/>
    <col min="7429" max="7429" width="3.7109375" style="1185" customWidth="1"/>
    <col min="7430" max="7430" width="24.28515625" style="1185" customWidth="1"/>
    <col min="7431" max="7471" width="9.140625" style="1185" customWidth="1"/>
    <col min="7472" max="7680" width="9.140625" style="1185"/>
    <col min="7681" max="7681" width="3.7109375" style="1185" customWidth="1"/>
    <col min="7682" max="7682" width="3.85546875" style="1185" customWidth="1"/>
    <col min="7683" max="7683" width="9.28515625" style="1185" customWidth="1"/>
    <col min="7684" max="7684" width="133.5703125" style="1185" customWidth="1"/>
    <col min="7685" max="7685" width="3.7109375" style="1185" customWidth="1"/>
    <col min="7686" max="7686" width="24.28515625" style="1185" customWidth="1"/>
    <col min="7687" max="7727" width="9.140625" style="1185" customWidth="1"/>
    <col min="7728" max="7936" width="9.140625" style="1185"/>
    <col min="7937" max="7937" width="3.7109375" style="1185" customWidth="1"/>
    <col min="7938" max="7938" width="3.85546875" style="1185" customWidth="1"/>
    <col min="7939" max="7939" width="9.28515625" style="1185" customWidth="1"/>
    <col min="7940" max="7940" width="133.5703125" style="1185" customWidth="1"/>
    <col min="7941" max="7941" width="3.7109375" style="1185" customWidth="1"/>
    <col min="7942" max="7942" width="24.28515625" style="1185" customWidth="1"/>
    <col min="7943" max="7983" width="9.140625" style="1185" customWidth="1"/>
    <col min="7984" max="8192" width="9.140625" style="1185"/>
    <col min="8193" max="8193" width="3.7109375" style="1185" customWidth="1"/>
    <col min="8194" max="8194" width="3.85546875" style="1185" customWidth="1"/>
    <col min="8195" max="8195" width="9.28515625" style="1185" customWidth="1"/>
    <col min="8196" max="8196" width="133.5703125" style="1185" customWidth="1"/>
    <col min="8197" max="8197" width="3.7109375" style="1185" customWidth="1"/>
    <col min="8198" max="8198" width="24.28515625" style="1185" customWidth="1"/>
    <col min="8199" max="8239" width="9.140625" style="1185" customWidth="1"/>
    <col min="8240" max="8448" width="9.140625" style="1185"/>
    <col min="8449" max="8449" width="3.7109375" style="1185" customWidth="1"/>
    <col min="8450" max="8450" width="3.85546875" style="1185" customWidth="1"/>
    <col min="8451" max="8451" width="9.28515625" style="1185" customWidth="1"/>
    <col min="8452" max="8452" width="133.5703125" style="1185" customWidth="1"/>
    <col min="8453" max="8453" width="3.7109375" style="1185" customWidth="1"/>
    <col min="8454" max="8454" width="24.28515625" style="1185" customWidth="1"/>
    <col min="8455" max="8495" width="9.140625" style="1185" customWidth="1"/>
    <col min="8496" max="8704" width="9.140625" style="1185"/>
    <col min="8705" max="8705" width="3.7109375" style="1185" customWidth="1"/>
    <col min="8706" max="8706" width="3.85546875" style="1185" customWidth="1"/>
    <col min="8707" max="8707" width="9.28515625" style="1185" customWidth="1"/>
    <col min="8708" max="8708" width="133.5703125" style="1185" customWidth="1"/>
    <col min="8709" max="8709" width="3.7109375" style="1185" customWidth="1"/>
    <col min="8710" max="8710" width="24.28515625" style="1185" customWidth="1"/>
    <col min="8711" max="8751" width="9.140625" style="1185" customWidth="1"/>
    <col min="8752" max="8960" width="9.140625" style="1185"/>
    <col min="8961" max="8961" width="3.7109375" style="1185" customWidth="1"/>
    <col min="8962" max="8962" width="3.85546875" style="1185" customWidth="1"/>
    <col min="8963" max="8963" width="9.28515625" style="1185" customWidth="1"/>
    <col min="8964" max="8964" width="133.5703125" style="1185" customWidth="1"/>
    <col min="8965" max="8965" width="3.7109375" style="1185" customWidth="1"/>
    <col min="8966" max="8966" width="24.28515625" style="1185" customWidth="1"/>
    <col min="8967" max="9007" width="9.140625" style="1185" customWidth="1"/>
    <col min="9008" max="9216" width="9.140625" style="1185"/>
    <col min="9217" max="9217" width="3.7109375" style="1185" customWidth="1"/>
    <col min="9218" max="9218" width="3.85546875" style="1185" customWidth="1"/>
    <col min="9219" max="9219" width="9.28515625" style="1185" customWidth="1"/>
    <col min="9220" max="9220" width="133.5703125" style="1185" customWidth="1"/>
    <col min="9221" max="9221" width="3.7109375" style="1185" customWidth="1"/>
    <col min="9222" max="9222" width="24.28515625" style="1185" customWidth="1"/>
    <col min="9223" max="9263" width="9.140625" style="1185" customWidth="1"/>
    <col min="9264" max="9472" width="9.140625" style="1185"/>
    <col min="9473" max="9473" width="3.7109375" style="1185" customWidth="1"/>
    <col min="9474" max="9474" width="3.85546875" style="1185" customWidth="1"/>
    <col min="9475" max="9475" width="9.28515625" style="1185" customWidth="1"/>
    <col min="9476" max="9476" width="133.5703125" style="1185" customWidth="1"/>
    <col min="9477" max="9477" width="3.7109375" style="1185" customWidth="1"/>
    <col min="9478" max="9478" width="24.28515625" style="1185" customWidth="1"/>
    <col min="9479" max="9519" width="9.140625" style="1185" customWidth="1"/>
    <col min="9520" max="9728" width="9.140625" style="1185"/>
    <col min="9729" max="9729" width="3.7109375" style="1185" customWidth="1"/>
    <col min="9730" max="9730" width="3.85546875" style="1185" customWidth="1"/>
    <col min="9731" max="9731" width="9.28515625" style="1185" customWidth="1"/>
    <col min="9732" max="9732" width="133.5703125" style="1185" customWidth="1"/>
    <col min="9733" max="9733" width="3.7109375" style="1185" customWidth="1"/>
    <col min="9734" max="9734" width="24.28515625" style="1185" customWidth="1"/>
    <col min="9735" max="9775" width="9.140625" style="1185" customWidth="1"/>
    <col min="9776" max="9984" width="9.140625" style="1185"/>
    <col min="9985" max="9985" width="3.7109375" style="1185" customWidth="1"/>
    <col min="9986" max="9986" width="3.85546875" style="1185" customWidth="1"/>
    <col min="9987" max="9987" width="9.28515625" style="1185" customWidth="1"/>
    <col min="9988" max="9988" width="133.5703125" style="1185" customWidth="1"/>
    <col min="9989" max="9989" width="3.7109375" style="1185" customWidth="1"/>
    <col min="9990" max="9990" width="24.28515625" style="1185" customWidth="1"/>
    <col min="9991" max="10031" width="9.140625" style="1185" customWidth="1"/>
    <col min="10032" max="10240" width="9.140625" style="1185"/>
    <col min="10241" max="10241" width="3.7109375" style="1185" customWidth="1"/>
    <col min="10242" max="10242" width="3.85546875" style="1185" customWidth="1"/>
    <col min="10243" max="10243" width="9.28515625" style="1185" customWidth="1"/>
    <col min="10244" max="10244" width="133.5703125" style="1185" customWidth="1"/>
    <col min="10245" max="10245" width="3.7109375" style="1185" customWidth="1"/>
    <col min="10246" max="10246" width="24.28515625" style="1185" customWidth="1"/>
    <col min="10247" max="10287" width="9.140625" style="1185" customWidth="1"/>
    <col min="10288" max="10496" width="9.140625" style="1185"/>
    <col min="10497" max="10497" width="3.7109375" style="1185" customWidth="1"/>
    <col min="10498" max="10498" width="3.85546875" style="1185" customWidth="1"/>
    <col min="10499" max="10499" width="9.28515625" style="1185" customWidth="1"/>
    <col min="10500" max="10500" width="133.5703125" style="1185" customWidth="1"/>
    <col min="10501" max="10501" width="3.7109375" style="1185" customWidth="1"/>
    <col min="10502" max="10502" width="24.28515625" style="1185" customWidth="1"/>
    <col min="10503" max="10543" width="9.140625" style="1185" customWidth="1"/>
    <col min="10544" max="10752" width="9.140625" style="1185"/>
    <col min="10753" max="10753" width="3.7109375" style="1185" customWidth="1"/>
    <col min="10754" max="10754" width="3.85546875" style="1185" customWidth="1"/>
    <col min="10755" max="10755" width="9.28515625" style="1185" customWidth="1"/>
    <col min="10756" max="10756" width="133.5703125" style="1185" customWidth="1"/>
    <col min="10757" max="10757" width="3.7109375" style="1185" customWidth="1"/>
    <col min="10758" max="10758" width="24.28515625" style="1185" customWidth="1"/>
    <col min="10759" max="10799" width="9.140625" style="1185" customWidth="1"/>
    <col min="10800" max="11008" width="9.140625" style="1185"/>
    <col min="11009" max="11009" width="3.7109375" style="1185" customWidth="1"/>
    <col min="11010" max="11010" width="3.85546875" style="1185" customWidth="1"/>
    <col min="11011" max="11011" width="9.28515625" style="1185" customWidth="1"/>
    <col min="11012" max="11012" width="133.5703125" style="1185" customWidth="1"/>
    <col min="11013" max="11013" width="3.7109375" style="1185" customWidth="1"/>
    <col min="11014" max="11014" width="24.28515625" style="1185" customWidth="1"/>
    <col min="11015" max="11055" width="9.140625" style="1185" customWidth="1"/>
    <col min="11056" max="11264" width="9.140625" style="1185"/>
    <col min="11265" max="11265" width="3.7109375" style="1185" customWidth="1"/>
    <col min="11266" max="11266" width="3.85546875" style="1185" customWidth="1"/>
    <col min="11267" max="11267" width="9.28515625" style="1185" customWidth="1"/>
    <col min="11268" max="11268" width="133.5703125" style="1185" customWidth="1"/>
    <col min="11269" max="11269" width="3.7109375" style="1185" customWidth="1"/>
    <col min="11270" max="11270" width="24.28515625" style="1185" customWidth="1"/>
    <col min="11271" max="11311" width="9.140625" style="1185" customWidth="1"/>
    <col min="11312" max="11520" width="9.140625" style="1185"/>
    <col min="11521" max="11521" width="3.7109375" style="1185" customWidth="1"/>
    <col min="11522" max="11522" width="3.85546875" style="1185" customWidth="1"/>
    <col min="11523" max="11523" width="9.28515625" style="1185" customWidth="1"/>
    <col min="11524" max="11524" width="133.5703125" style="1185" customWidth="1"/>
    <col min="11525" max="11525" width="3.7109375" style="1185" customWidth="1"/>
    <col min="11526" max="11526" width="24.28515625" style="1185" customWidth="1"/>
    <col min="11527" max="11567" width="9.140625" style="1185" customWidth="1"/>
    <col min="11568" max="11776" width="9.140625" style="1185"/>
    <col min="11777" max="11777" width="3.7109375" style="1185" customWidth="1"/>
    <col min="11778" max="11778" width="3.85546875" style="1185" customWidth="1"/>
    <col min="11779" max="11779" width="9.28515625" style="1185" customWidth="1"/>
    <col min="11780" max="11780" width="133.5703125" style="1185" customWidth="1"/>
    <col min="11781" max="11781" width="3.7109375" style="1185" customWidth="1"/>
    <col min="11782" max="11782" width="24.28515625" style="1185" customWidth="1"/>
    <col min="11783" max="11823" width="9.140625" style="1185" customWidth="1"/>
    <col min="11824" max="12032" width="9.140625" style="1185"/>
    <col min="12033" max="12033" width="3.7109375" style="1185" customWidth="1"/>
    <col min="12034" max="12034" width="3.85546875" style="1185" customWidth="1"/>
    <col min="12035" max="12035" width="9.28515625" style="1185" customWidth="1"/>
    <col min="12036" max="12036" width="133.5703125" style="1185" customWidth="1"/>
    <col min="12037" max="12037" width="3.7109375" style="1185" customWidth="1"/>
    <col min="12038" max="12038" width="24.28515625" style="1185" customWidth="1"/>
    <col min="12039" max="12079" width="9.140625" style="1185" customWidth="1"/>
    <col min="12080" max="12288" width="9.140625" style="1185"/>
    <col min="12289" max="12289" width="3.7109375" style="1185" customWidth="1"/>
    <col min="12290" max="12290" width="3.85546875" style="1185" customWidth="1"/>
    <col min="12291" max="12291" width="9.28515625" style="1185" customWidth="1"/>
    <col min="12292" max="12292" width="133.5703125" style="1185" customWidth="1"/>
    <col min="12293" max="12293" width="3.7109375" style="1185" customWidth="1"/>
    <col min="12294" max="12294" width="24.28515625" style="1185" customWidth="1"/>
    <col min="12295" max="12335" width="9.140625" style="1185" customWidth="1"/>
    <col min="12336" max="12544" width="9.140625" style="1185"/>
    <col min="12545" max="12545" width="3.7109375" style="1185" customWidth="1"/>
    <col min="12546" max="12546" width="3.85546875" style="1185" customWidth="1"/>
    <col min="12547" max="12547" width="9.28515625" style="1185" customWidth="1"/>
    <col min="12548" max="12548" width="133.5703125" style="1185" customWidth="1"/>
    <col min="12549" max="12549" width="3.7109375" style="1185" customWidth="1"/>
    <col min="12550" max="12550" width="24.28515625" style="1185" customWidth="1"/>
    <col min="12551" max="12591" width="9.140625" style="1185" customWidth="1"/>
    <col min="12592" max="12800" width="9.140625" style="1185"/>
    <col min="12801" max="12801" width="3.7109375" style="1185" customWidth="1"/>
    <col min="12802" max="12802" width="3.85546875" style="1185" customWidth="1"/>
    <col min="12803" max="12803" width="9.28515625" style="1185" customWidth="1"/>
    <col min="12804" max="12804" width="133.5703125" style="1185" customWidth="1"/>
    <col min="12805" max="12805" width="3.7109375" style="1185" customWidth="1"/>
    <col min="12806" max="12806" width="24.28515625" style="1185" customWidth="1"/>
    <col min="12807" max="12847" width="9.140625" style="1185" customWidth="1"/>
    <col min="12848" max="13056" width="9.140625" style="1185"/>
    <col min="13057" max="13057" width="3.7109375" style="1185" customWidth="1"/>
    <col min="13058" max="13058" width="3.85546875" style="1185" customWidth="1"/>
    <col min="13059" max="13059" width="9.28515625" style="1185" customWidth="1"/>
    <col min="13060" max="13060" width="133.5703125" style="1185" customWidth="1"/>
    <col min="13061" max="13061" width="3.7109375" style="1185" customWidth="1"/>
    <col min="13062" max="13062" width="24.28515625" style="1185" customWidth="1"/>
    <col min="13063" max="13103" width="9.140625" style="1185" customWidth="1"/>
    <col min="13104" max="13312" width="9.140625" style="1185"/>
    <col min="13313" max="13313" width="3.7109375" style="1185" customWidth="1"/>
    <col min="13314" max="13314" width="3.85546875" style="1185" customWidth="1"/>
    <col min="13315" max="13315" width="9.28515625" style="1185" customWidth="1"/>
    <col min="13316" max="13316" width="133.5703125" style="1185" customWidth="1"/>
    <col min="13317" max="13317" width="3.7109375" style="1185" customWidth="1"/>
    <col min="13318" max="13318" width="24.28515625" style="1185" customWidth="1"/>
    <col min="13319" max="13359" width="9.140625" style="1185" customWidth="1"/>
    <col min="13360" max="13568" width="9.140625" style="1185"/>
    <col min="13569" max="13569" width="3.7109375" style="1185" customWidth="1"/>
    <col min="13570" max="13570" width="3.85546875" style="1185" customWidth="1"/>
    <col min="13571" max="13571" width="9.28515625" style="1185" customWidth="1"/>
    <col min="13572" max="13572" width="133.5703125" style="1185" customWidth="1"/>
    <col min="13573" max="13573" width="3.7109375" style="1185" customWidth="1"/>
    <col min="13574" max="13574" width="24.28515625" style="1185" customWidth="1"/>
    <col min="13575" max="13615" width="9.140625" style="1185" customWidth="1"/>
    <col min="13616" max="13824" width="9.140625" style="1185"/>
    <col min="13825" max="13825" width="3.7109375" style="1185" customWidth="1"/>
    <col min="13826" max="13826" width="3.85546875" style="1185" customWidth="1"/>
    <col min="13827" max="13827" width="9.28515625" style="1185" customWidth="1"/>
    <col min="13828" max="13828" width="133.5703125" style="1185" customWidth="1"/>
    <col min="13829" max="13829" width="3.7109375" style="1185" customWidth="1"/>
    <col min="13830" max="13830" width="24.28515625" style="1185" customWidth="1"/>
    <col min="13831" max="13871" width="9.140625" style="1185" customWidth="1"/>
    <col min="13872" max="14080" width="9.140625" style="1185"/>
    <col min="14081" max="14081" width="3.7109375" style="1185" customWidth="1"/>
    <col min="14082" max="14082" width="3.85546875" style="1185" customWidth="1"/>
    <col min="14083" max="14083" width="9.28515625" style="1185" customWidth="1"/>
    <col min="14084" max="14084" width="133.5703125" style="1185" customWidth="1"/>
    <col min="14085" max="14085" width="3.7109375" style="1185" customWidth="1"/>
    <col min="14086" max="14086" width="24.28515625" style="1185" customWidth="1"/>
    <col min="14087" max="14127" width="9.140625" style="1185" customWidth="1"/>
    <col min="14128" max="14336" width="9.140625" style="1185"/>
    <col min="14337" max="14337" width="3.7109375" style="1185" customWidth="1"/>
    <col min="14338" max="14338" width="3.85546875" style="1185" customWidth="1"/>
    <col min="14339" max="14339" width="9.28515625" style="1185" customWidth="1"/>
    <col min="14340" max="14340" width="133.5703125" style="1185" customWidth="1"/>
    <col min="14341" max="14341" width="3.7109375" style="1185" customWidth="1"/>
    <col min="14342" max="14342" width="24.28515625" style="1185" customWidth="1"/>
    <col min="14343" max="14383" width="9.140625" style="1185" customWidth="1"/>
    <col min="14384" max="14592" width="9.140625" style="1185"/>
    <col min="14593" max="14593" width="3.7109375" style="1185" customWidth="1"/>
    <col min="14594" max="14594" width="3.85546875" style="1185" customWidth="1"/>
    <col min="14595" max="14595" width="9.28515625" style="1185" customWidth="1"/>
    <col min="14596" max="14596" width="133.5703125" style="1185" customWidth="1"/>
    <col min="14597" max="14597" width="3.7109375" style="1185" customWidth="1"/>
    <col min="14598" max="14598" width="24.28515625" style="1185" customWidth="1"/>
    <col min="14599" max="14639" width="9.140625" style="1185" customWidth="1"/>
    <col min="14640" max="14848" width="9.140625" style="1185"/>
    <col min="14849" max="14849" width="3.7109375" style="1185" customWidth="1"/>
    <col min="14850" max="14850" width="3.85546875" style="1185" customWidth="1"/>
    <col min="14851" max="14851" width="9.28515625" style="1185" customWidth="1"/>
    <col min="14852" max="14852" width="133.5703125" style="1185" customWidth="1"/>
    <col min="14853" max="14853" width="3.7109375" style="1185" customWidth="1"/>
    <col min="14854" max="14854" width="24.28515625" style="1185" customWidth="1"/>
    <col min="14855" max="14895" width="9.140625" style="1185" customWidth="1"/>
    <col min="14896" max="15104" width="9.140625" style="1185"/>
    <col min="15105" max="15105" width="3.7109375" style="1185" customWidth="1"/>
    <col min="15106" max="15106" width="3.85546875" style="1185" customWidth="1"/>
    <col min="15107" max="15107" width="9.28515625" style="1185" customWidth="1"/>
    <col min="15108" max="15108" width="133.5703125" style="1185" customWidth="1"/>
    <col min="15109" max="15109" width="3.7109375" style="1185" customWidth="1"/>
    <col min="15110" max="15110" width="24.28515625" style="1185" customWidth="1"/>
    <col min="15111" max="15151" width="9.140625" style="1185" customWidth="1"/>
    <col min="15152" max="15360" width="9.140625" style="1185"/>
    <col min="15361" max="15361" width="3.7109375" style="1185" customWidth="1"/>
    <col min="15362" max="15362" width="3.85546875" style="1185" customWidth="1"/>
    <col min="15363" max="15363" width="9.28515625" style="1185" customWidth="1"/>
    <col min="15364" max="15364" width="133.5703125" style="1185" customWidth="1"/>
    <col min="15365" max="15365" width="3.7109375" style="1185" customWidth="1"/>
    <col min="15366" max="15366" width="24.28515625" style="1185" customWidth="1"/>
    <col min="15367" max="15407" width="9.140625" style="1185" customWidth="1"/>
    <col min="15408" max="15616" width="9.140625" style="1185"/>
    <col min="15617" max="15617" width="3.7109375" style="1185" customWidth="1"/>
    <col min="15618" max="15618" width="3.85546875" style="1185" customWidth="1"/>
    <col min="15619" max="15619" width="9.28515625" style="1185" customWidth="1"/>
    <col min="15620" max="15620" width="133.5703125" style="1185" customWidth="1"/>
    <col min="15621" max="15621" width="3.7109375" style="1185" customWidth="1"/>
    <col min="15622" max="15622" width="24.28515625" style="1185" customWidth="1"/>
    <col min="15623" max="15663" width="9.140625" style="1185" customWidth="1"/>
    <col min="15664" max="15872" width="9.140625" style="1185"/>
    <col min="15873" max="15873" width="3.7109375" style="1185" customWidth="1"/>
    <col min="15874" max="15874" width="3.85546875" style="1185" customWidth="1"/>
    <col min="15875" max="15875" width="9.28515625" style="1185" customWidth="1"/>
    <col min="15876" max="15876" width="133.5703125" style="1185" customWidth="1"/>
    <col min="15877" max="15877" width="3.7109375" style="1185" customWidth="1"/>
    <col min="15878" max="15878" width="24.28515625" style="1185" customWidth="1"/>
    <col min="15879" max="15919" width="9.140625" style="1185" customWidth="1"/>
    <col min="15920" max="16128" width="9.140625" style="1185"/>
    <col min="16129" max="16129" width="3.7109375" style="1185" customWidth="1"/>
    <col min="16130" max="16130" width="3.85546875" style="1185" customWidth="1"/>
    <col min="16131" max="16131" width="9.28515625" style="1185" customWidth="1"/>
    <col min="16132" max="16132" width="133.5703125" style="1185" customWidth="1"/>
    <col min="16133" max="16133" width="3.7109375" style="1185" customWidth="1"/>
    <col min="16134" max="16134" width="24.28515625" style="1185" customWidth="1"/>
    <col min="16135" max="16175" width="9.140625" style="1185" customWidth="1"/>
    <col min="16176" max="16384" width="9.140625" style="1185"/>
  </cols>
  <sheetData>
    <row r="1" spans="2:4" ht="18" customHeight="1" x14ac:dyDescent="0.25">
      <c r="B1" s="1161"/>
      <c r="C1" s="1162"/>
      <c r="D1" s="1163"/>
    </row>
    <row r="2" spans="2:4" ht="48.75" customHeight="1" x14ac:dyDescent="0.25">
      <c r="B2" s="1164"/>
      <c r="C2" s="1165"/>
      <c r="D2" s="1166" t="s">
        <v>1344</v>
      </c>
    </row>
    <row r="3" spans="2:4" ht="7.5" customHeight="1" thickBot="1" x14ac:dyDescent="0.3">
      <c r="B3" s="1167"/>
      <c r="C3" s="1168"/>
      <c r="D3" s="1169"/>
    </row>
    <row r="4" spans="2:4" ht="15.75" customHeight="1" thickBot="1" x14ac:dyDescent="0.3">
      <c r="B4" s="1170"/>
      <c r="C4" s="1171" t="s">
        <v>1281</v>
      </c>
      <c r="D4" s="1172" t="s">
        <v>1282</v>
      </c>
    </row>
    <row r="5" spans="2:4" ht="7.5" customHeight="1" thickBot="1" x14ac:dyDescent="0.3">
      <c r="B5" s="1167"/>
      <c r="C5" s="1173"/>
      <c r="D5" s="1174"/>
    </row>
    <row r="6" spans="2:4" ht="15.75" customHeight="1" thickBot="1" x14ac:dyDescent="0.3">
      <c r="B6" s="1167"/>
      <c r="C6" s="1171" t="s">
        <v>1283</v>
      </c>
      <c r="D6" s="1172" t="s">
        <v>1345</v>
      </c>
    </row>
    <row r="7" spans="2:4" ht="7.5" customHeight="1" thickBot="1" x14ac:dyDescent="0.3">
      <c r="B7" s="1167"/>
      <c r="C7" s="1173"/>
      <c r="D7" s="1174"/>
    </row>
    <row r="8" spans="2:4" ht="15.75" customHeight="1" thickBot="1" x14ac:dyDescent="0.3">
      <c r="B8" s="1167"/>
      <c r="C8" s="1175" t="s">
        <v>1284</v>
      </c>
      <c r="D8" s="1176" t="s">
        <v>1285</v>
      </c>
    </row>
    <row r="9" spans="2:4" ht="7.5" customHeight="1" thickBot="1" x14ac:dyDescent="0.3">
      <c r="B9" s="1167"/>
      <c r="C9" s="1173"/>
      <c r="D9" s="1174"/>
    </row>
    <row r="10" spans="2:4" ht="15.75" customHeight="1" thickBot="1" x14ac:dyDescent="0.3">
      <c r="B10" s="1167"/>
      <c r="C10" s="1177" t="s">
        <v>1286</v>
      </c>
      <c r="D10" s="1178" t="s">
        <v>1287</v>
      </c>
    </row>
    <row r="11" spans="2:4" ht="7.5" customHeight="1" thickBot="1" x14ac:dyDescent="0.3">
      <c r="B11" s="1167"/>
      <c r="C11" s="1173"/>
      <c r="D11" s="1174"/>
    </row>
    <row r="12" spans="2:4" ht="15.75" customHeight="1" thickBot="1" x14ac:dyDescent="0.3">
      <c r="B12" s="1167"/>
      <c r="C12" s="1177" t="s">
        <v>1288</v>
      </c>
      <c r="D12" s="1178" t="s">
        <v>1289</v>
      </c>
    </row>
    <row r="13" spans="2:4" ht="7.5" customHeight="1" thickBot="1" x14ac:dyDescent="0.3">
      <c r="B13" s="1167"/>
      <c r="C13" s="1173"/>
      <c r="D13" s="1174"/>
    </row>
    <row r="14" spans="2:4" ht="15.75" customHeight="1" thickBot="1" x14ac:dyDescent="0.3">
      <c r="B14" s="1167"/>
      <c r="C14" s="1177" t="s">
        <v>1290</v>
      </c>
      <c r="D14" s="1178" t="s">
        <v>1291</v>
      </c>
    </row>
    <row r="15" spans="2:4" ht="7.5" customHeight="1" thickBot="1" x14ac:dyDescent="0.3">
      <c r="B15" s="1167"/>
      <c r="C15" s="1173"/>
      <c r="D15" s="1174"/>
    </row>
    <row r="16" spans="2:4" ht="15.75" customHeight="1" thickBot="1" x14ac:dyDescent="0.3">
      <c r="B16" s="1167"/>
      <c r="C16" s="1177" t="s">
        <v>1292</v>
      </c>
      <c r="D16" s="1178" t="s">
        <v>1293</v>
      </c>
    </row>
    <row r="17" spans="2:5" ht="7.5" customHeight="1" thickBot="1" x14ac:dyDescent="0.3">
      <c r="B17" s="1179"/>
      <c r="C17" s="1180"/>
      <c r="D17" s="1181"/>
    </row>
    <row r="18" spans="2:5" ht="15.75" customHeight="1" thickBot="1" x14ac:dyDescent="0.3">
      <c r="B18" s="1167"/>
      <c r="C18" s="1177" t="s">
        <v>1294</v>
      </c>
      <c r="D18" s="1178" t="s">
        <v>1295</v>
      </c>
    </row>
    <row r="19" spans="2:5" ht="7.5" customHeight="1" thickBot="1" x14ac:dyDescent="0.3">
      <c r="B19" s="1179"/>
      <c r="C19" s="1180"/>
      <c r="D19" s="1183"/>
    </row>
    <row r="20" spans="2:5" ht="15.75" customHeight="1" thickBot="1" x14ac:dyDescent="0.3">
      <c r="B20" s="1179"/>
      <c r="C20" s="1177" t="s">
        <v>1296</v>
      </c>
      <c r="D20" s="1178" t="s">
        <v>1297</v>
      </c>
    </row>
    <row r="21" spans="2:5" ht="7.5" customHeight="1" thickBot="1" x14ac:dyDescent="0.3">
      <c r="B21" s="1179"/>
      <c r="C21" s="1180"/>
      <c r="D21" s="1183"/>
    </row>
    <row r="22" spans="2:5" ht="15.75" customHeight="1" thickBot="1" x14ac:dyDescent="0.3">
      <c r="B22" s="1179"/>
      <c r="C22" s="1175" t="s">
        <v>1298</v>
      </c>
      <c r="D22" s="1176" t="s">
        <v>1299</v>
      </c>
    </row>
    <row r="23" spans="2:5" ht="7.5" customHeight="1" thickBot="1" x14ac:dyDescent="0.3">
      <c r="B23" s="1179"/>
      <c r="C23" s="1180"/>
      <c r="D23" s="1181"/>
    </row>
    <row r="24" spans="2:5" ht="15.75" customHeight="1" thickBot="1" x14ac:dyDescent="0.3">
      <c r="B24" s="1179"/>
      <c r="C24" s="1175" t="s">
        <v>1300</v>
      </c>
      <c r="D24" s="1176" t="s">
        <v>1301</v>
      </c>
    </row>
    <row r="25" spans="2:5" ht="7.5" customHeight="1" thickBot="1" x14ac:dyDescent="0.3">
      <c r="B25" s="1179"/>
      <c r="C25" s="1180"/>
      <c r="D25" s="1181"/>
    </row>
    <row r="26" spans="2:5" ht="15.75" customHeight="1" thickBot="1" x14ac:dyDescent="0.3">
      <c r="B26" s="1179"/>
      <c r="C26" s="1177" t="s">
        <v>1302</v>
      </c>
      <c r="D26" s="1178" t="s">
        <v>1303</v>
      </c>
    </row>
    <row r="27" spans="2:5" ht="7.5" customHeight="1" thickBot="1" x14ac:dyDescent="0.3">
      <c r="B27" s="1179"/>
      <c r="C27" s="1180"/>
      <c r="D27" s="1183"/>
    </row>
    <row r="28" spans="2:5" ht="15.75" customHeight="1" thickBot="1" x14ac:dyDescent="0.3">
      <c r="B28" s="1179"/>
      <c r="C28" s="1175" t="s">
        <v>1304</v>
      </c>
      <c r="D28" s="1176" t="s">
        <v>1305</v>
      </c>
    </row>
    <row r="29" spans="2:5" ht="7.5" customHeight="1" thickBot="1" x14ac:dyDescent="0.3">
      <c r="B29" s="1179"/>
      <c r="C29" s="1180"/>
      <c r="D29" s="1181"/>
    </row>
    <row r="30" spans="2:5" ht="15.75" customHeight="1" thickBot="1" x14ac:dyDescent="0.3">
      <c r="B30" s="1167"/>
      <c r="C30" s="1177" t="s">
        <v>1306</v>
      </c>
      <c r="D30" s="1178" t="s">
        <v>1307</v>
      </c>
      <c r="E30" s="1184"/>
    </row>
    <row r="31" spans="2:5" ht="7.5" customHeight="1" thickBot="1" x14ac:dyDescent="0.3">
      <c r="B31" s="1179"/>
      <c r="C31" s="1180"/>
      <c r="D31" s="1183"/>
    </row>
    <row r="32" spans="2:5" ht="15.75" customHeight="1" thickBot="1" x14ac:dyDescent="0.3">
      <c r="B32" s="1167"/>
      <c r="C32" s="1177" t="s">
        <v>1308</v>
      </c>
      <c r="D32" s="1178" t="s">
        <v>1309</v>
      </c>
    </row>
    <row r="33" spans="2:256" ht="7.5" customHeight="1" thickBot="1" x14ac:dyDescent="0.3">
      <c r="B33" s="1179"/>
      <c r="C33" s="1180"/>
      <c r="D33" s="1181"/>
    </row>
    <row r="34" spans="2:256" ht="15.75" customHeight="1" thickBot="1" x14ac:dyDescent="0.3">
      <c r="B34" s="1179"/>
      <c r="C34" s="1177" t="s">
        <v>1310</v>
      </c>
      <c r="D34" s="1178" t="s">
        <v>1311</v>
      </c>
    </row>
    <row r="35" spans="2:256" ht="7.5" customHeight="1" thickBot="1" x14ac:dyDescent="0.3">
      <c r="B35" s="1179"/>
      <c r="C35" s="1180"/>
      <c r="D35" s="1183"/>
    </row>
    <row r="36" spans="2:256" ht="15.75" customHeight="1" thickBot="1" x14ac:dyDescent="0.3">
      <c r="B36" s="1179"/>
      <c r="C36" s="1177" t="s">
        <v>1312</v>
      </c>
      <c r="D36" s="1178" t="s">
        <v>1313</v>
      </c>
    </row>
    <row r="37" spans="2:256" s="1161" customFormat="1" ht="7.5" customHeight="1" thickBot="1" x14ac:dyDescent="0.3">
      <c r="B37" s="1179"/>
      <c r="C37" s="1180"/>
      <c r="D37" s="1183"/>
      <c r="F37" s="1182"/>
      <c r="G37" s="1182"/>
      <c r="H37" s="1182"/>
      <c r="I37" s="1182"/>
      <c r="J37" s="1182"/>
      <c r="K37" s="1182"/>
      <c r="L37" s="1182"/>
      <c r="M37" s="1182"/>
      <c r="N37" s="1182"/>
      <c r="O37" s="1182"/>
      <c r="P37" s="1182"/>
      <c r="Q37" s="1182"/>
      <c r="R37" s="1182"/>
      <c r="S37" s="1182"/>
      <c r="T37" s="1182"/>
      <c r="U37" s="1182"/>
      <c r="V37" s="1182"/>
      <c r="W37" s="1182"/>
      <c r="X37" s="1182"/>
      <c r="Y37" s="1182"/>
      <c r="Z37" s="1182"/>
      <c r="AA37" s="1182"/>
      <c r="AB37" s="1182"/>
      <c r="AC37" s="1182"/>
      <c r="AD37" s="1182"/>
      <c r="AE37" s="1182"/>
      <c r="AF37" s="1182"/>
      <c r="AG37" s="1182"/>
      <c r="AH37" s="1182"/>
      <c r="AI37" s="1182"/>
      <c r="AJ37" s="1182"/>
      <c r="AK37" s="1182"/>
      <c r="AL37" s="1182"/>
      <c r="AM37" s="1182"/>
      <c r="AN37" s="1182"/>
      <c r="AO37" s="1182"/>
      <c r="AP37" s="1182"/>
      <c r="AQ37" s="1182"/>
      <c r="AR37" s="1182"/>
      <c r="AS37" s="1182"/>
      <c r="AT37" s="1182"/>
      <c r="AU37" s="1182"/>
      <c r="AV37" s="1185"/>
      <c r="AW37" s="1185"/>
      <c r="AX37" s="1185"/>
      <c r="AY37" s="1185"/>
      <c r="AZ37" s="1185"/>
      <c r="BA37" s="1185"/>
      <c r="BB37" s="1185"/>
      <c r="BC37" s="1185"/>
      <c r="BD37" s="1185"/>
      <c r="BE37" s="1185"/>
      <c r="BF37" s="1185"/>
      <c r="BG37" s="1185"/>
      <c r="BH37" s="1185"/>
      <c r="BI37" s="1185"/>
      <c r="BJ37" s="1185"/>
      <c r="BK37" s="1185"/>
      <c r="BL37" s="1185"/>
      <c r="BM37" s="1185"/>
      <c r="BN37" s="1185"/>
      <c r="BO37" s="1185"/>
      <c r="BP37" s="1185"/>
      <c r="BQ37" s="1185"/>
      <c r="BR37" s="1185"/>
      <c r="BS37" s="1185"/>
      <c r="BT37" s="1185"/>
      <c r="BU37" s="1185"/>
      <c r="BV37" s="1185"/>
      <c r="BW37" s="1185"/>
      <c r="BX37" s="1185"/>
      <c r="BY37" s="1185"/>
      <c r="BZ37" s="1185"/>
      <c r="CA37" s="1185"/>
      <c r="CB37" s="1185"/>
      <c r="CC37" s="1185"/>
      <c r="CD37" s="1185"/>
      <c r="CE37" s="1185"/>
      <c r="CF37" s="1185"/>
      <c r="CG37" s="1185"/>
      <c r="CH37" s="1185"/>
      <c r="CI37" s="1185"/>
      <c r="CJ37" s="1185"/>
      <c r="CK37" s="1185"/>
      <c r="CL37" s="1185"/>
      <c r="CM37" s="1185"/>
      <c r="CN37" s="1185"/>
      <c r="CO37" s="1185"/>
      <c r="CP37" s="1185"/>
      <c r="CQ37" s="1185"/>
      <c r="CR37" s="1185"/>
      <c r="CS37" s="1185"/>
      <c r="CT37" s="1185"/>
      <c r="CU37" s="1185"/>
      <c r="CV37" s="1185"/>
      <c r="CW37" s="1185"/>
      <c r="CX37" s="1185"/>
      <c r="CY37" s="1185"/>
      <c r="CZ37" s="1185"/>
      <c r="DA37" s="1185"/>
      <c r="DB37" s="1185"/>
      <c r="DC37" s="1185"/>
      <c r="DD37" s="1185"/>
      <c r="DE37" s="1185"/>
      <c r="DF37" s="1185"/>
      <c r="DG37" s="1185"/>
      <c r="DH37" s="1185"/>
      <c r="DI37" s="1185"/>
      <c r="DJ37" s="1185"/>
      <c r="DK37" s="1185"/>
      <c r="DL37" s="1185"/>
      <c r="DM37" s="1185"/>
      <c r="DN37" s="1185"/>
      <c r="DO37" s="1185"/>
      <c r="DP37" s="1185"/>
      <c r="DQ37" s="1185"/>
      <c r="DR37" s="1185"/>
      <c r="DS37" s="1185"/>
      <c r="DT37" s="1185"/>
      <c r="DU37" s="1185"/>
      <c r="DV37" s="1185"/>
      <c r="DW37" s="1185"/>
      <c r="DX37" s="1185"/>
      <c r="DY37" s="1185"/>
      <c r="DZ37" s="1185"/>
      <c r="EA37" s="1185"/>
      <c r="EB37" s="1185"/>
      <c r="EC37" s="1185"/>
      <c r="ED37" s="1185"/>
      <c r="EE37" s="1185"/>
      <c r="EF37" s="1185"/>
      <c r="EG37" s="1185"/>
      <c r="EH37" s="1185"/>
      <c r="EI37" s="1185"/>
      <c r="EJ37" s="1185"/>
      <c r="EK37" s="1185"/>
      <c r="EL37" s="1185"/>
      <c r="EM37" s="1185"/>
      <c r="EN37" s="1185"/>
      <c r="EO37" s="1185"/>
      <c r="EP37" s="1185"/>
      <c r="EQ37" s="1185"/>
      <c r="ER37" s="1185"/>
      <c r="ES37" s="1185"/>
      <c r="ET37" s="1185"/>
      <c r="EU37" s="1185"/>
      <c r="EV37" s="1185"/>
      <c r="EW37" s="1185"/>
      <c r="EX37" s="1185"/>
      <c r="EY37" s="1185"/>
      <c r="EZ37" s="1185"/>
      <c r="FA37" s="1185"/>
      <c r="FB37" s="1185"/>
      <c r="FC37" s="1185"/>
      <c r="FD37" s="1185"/>
      <c r="FE37" s="1185"/>
      <c r="FF37" s="1185"/>
      <c r="FG37" s="1185"/>
      <c r="FH37" s="1185"/>
      <c r="FI37" s="1185"/>
      <c r="FJ37" s="1185"/>
      <c r="FK37" s="1185"/>
      <c r="FL37" s="1185"/>
      <c r="FM37" s="1185"/>
      <c r="FN37" s="1185"/>
      <c r="FO37" s="1185"/>
      <c r="FP37" s="1185"/>
      <c r="FQ37" s="1185"/>
      <c r="FR37" s="1185"/>
      <c r="FS37" s="1185"/>
      <c r="FT37" s="1185"/>
      <c r="FU37" s="1185"/>
      <c r="FV37" s="1185"/>
      <c r="FW37" s="1185"/>
      <c r="FX37" s="1185"/>
      <c r="FY37" s="1185"/>
      <c r="FZ37" s="1185"/>
      <c r="GA37" s="1185"/>
      <c r="GB37" s="1185"/>
      <c r="GC37" s="1185"/>
      <c r="GD37" s="1185"/>
      <c r="GE37" s="1185"/>
      <c r="GF37" s="1185"/>
      <c r="GG37" s="1185"/>
      <c r="GH37" s="1185"/>
      <c r="GI37" s="1185"/>
      <c r="GJ37" s="1185"/>
      <c r="GK37" s="1185"/>
      <c r="GL37" s="1185"/>
      <c r="GM37" s="1185"/>
      <c r="GN37" s="1185"/>
      <c r="GO37" s="1185"/>
      <c r="GP37" s="1185"/>
      <c r="GQ37" s="1185"/>
      <c r="GR37" s="1185"/>
      <c r="GS37" s="1185"/>
      <c r="GT37" s="1185"/>
      <c r="GU37" s="1185"/>
      <c r="GV37" s="1185"/>
      <c r="GW37" s="1185"/>
      <c r="GX37" s="1185"/>
      <c r="GY37" s="1185"/>
      <c r="GZ37" s="1185"/>
      <c r="HA37" s="1185"/>
      <c r="HB37" s="1185"/>
      <c r="HC37" s="1185"/>
      <c r="HD37" s="1185"/>
      <c r="HE37" s="1185"/>
      <c r="HF37" s="1185"/>
      <c r="HG37" s="1185"/>
      <c r="HH37" s="1185"/>
      <c r="HI37" s="1185"/>
      <c r="HJ37" s="1185"/>
      <c r="HK37" s="1185"/>
      <c r="HL37" s="1185"/>
      <c r="HM37" s="1185"/>
      <c r="HN37" s="1185"/>
      <c r="HO37" s="1185"/>
      <c r="HP37" s="1185"/>
      <c r="HQ37" s="1185"/>
      <c r="HR37" s="1185"/>
      <c r="HS37" s="1185"/>
      <c r="HT37" s="1185"/>
      <c r="HU37" s="1185"/>
      <c r="HV37" s="1185"/>
      <c r="HW37" s="1185"/>
      <c r="HX37" s="1185"/>
      <c r="HY37" s="1185"/>
      <c r="HZ37" s="1185"/>
      <c r="IA37" s="1185"/>
      <c r="IB37" s="1185"/>
      <c r="IC37" s="1185"/>
      <c r="ID37" s="1185"/>
      <c r="IE37" s="1185"/>
      <c r="IF37" s="1185"/>
      <c r="IG37" s="1185"/>
      <c r="IH37" s="1185"/>
      <c r="II37" s="1185"/>
      <c r="IJ37" s="1185"/>
      <c r="IK37" s="1185"/>
      <c r="IL37" s="1185"/>
      <c r="IM37" s="1185"/>
      <c r="IN37" s="1185"/>
      <c r="IO37" s="1185"/>
      <c r="IP37" s="1185"/>
      <c r="IQ37" s="1185"/>
      <c r="IR37" s="1185"/>
      <c r="IS37" s="1185"/>
      <c r="IT37" s="1185"/>
      <c r="IU37" s="1185"/>
      <c r="IV37" s="1185"/>
    </row>
    <row r="38" spans="2:256" s="1161" customFormat="1" ht="15.75" customHeight="1" thickBot="1" x14ac:dyDescent="0.3">
      <c r="B38" s="1179"/>
      <c r="C38" s="1175" t="s">
        <v>1314</v>
      </c>
      <c r="D38" s="1176" t="s">
        <v>1346</v>
      </c>
      <c r="F38" s="1182"/>
      <c r="G38" s="1182"/>
      <c r="H38" s="1182"/>
      <c r="I38" s="1182"/>
      <c r="J38" s="1182"/>
      <c r="K38" s="1182"/>
      <c r="L38" s="1182"/>
      <c r="M38" s="1182"/>
      <c r="N38" s="1182"/>
      <c r="O38" s="1182"/>
      <c r="P38" s="1182"/>
      <c r="Q38" s="1182"/>
      <c r="R38" s="1182"/>
      <c r="S38" s="1182"/>
      <c r="T38" s="1182"/>
      <c r="U38" s="1182"/>
      <c r="V38" s="1182"/>
      <c r="W38" s="1182"/>
      <c r="X38" s="1182"/>
      <c r="Y38" s="1182"/>
      <c r="Z38" s="1182"/>
      <c r="AA38" s="1182"/>
      <c r="AB38" s="1182"/>
      <c r="AC38" s="1182"/>
      <c r="AD38" s="1182"/>
      <c r="AE38" s="1182"/>
      <c r="AF38" s="1182"/>
      <c r="AG38" s="1182"/>
      <c r="AH38" s="1182"/>
      <c r="AI38" s="1182"/>
      <c r="AJ38" s="1182"/>
      <c r="AK38" s="1182"/>
      <c r="AL38" s="1182"/>
      <c r="AM38" s="1182"/>
      <c r="AN38" s="1182"/>
      <c r="AO38" s="1182"/>
      <c r="AP38" s="1182"/>
      <c r="AQ38" s="1182"/>
      <c r="AR38" s="1182"/>
      <c r="AS38" s="1182"/>
      <c r="AT38" s="1182"/>
      <c r="AU38" s="1182"/>
      <c r="AV38" s="1185"/>
      <c r="AW38" s="1185"/>
      <c r="AX38" s="1185"/>
      <c r="AY38" s="1185"/>
      <c r="AZ38" s="1185"/>
      <c r="BA38" s="1185"/>
      <c r="BB38" s="1185"/>
      <c r="BC38" s="1185"/>
      <c r="BD38" s="1185"/>
      <c r="BE38" s="1185"/>
      <c r="BF38" s="1185"/>
      <c r="BG38" s="1185"/>
      <c r="BH38" s="1185"/>
      <c r="BI38" s="1185"/>
      <c r="BJ38" s="1185"/>
      <c r="BK38" s="1185"/>
      <c r="BL38" s="1185"/>
      <c r="BM38" s="1185"/>
      <c r="BN38" s="1185"/>
      <c r="BO38" s="1185"/>
      <c r="BP38" s="1185"/>
      <c r="BQ38" s="1185"/>
      <c r="BR38" s="1185"/>
      <c r="BS38" s="1185"/>
      <c r="BT38" s="1185"/>
      <c r="BU38" s="1185"/>
      <c r="BV38" s="1185"/>
      <c r="BW38" s="1185"/>
      <c r="BX38" s="1185"/>
      <c r="BY38" s="1185"/>
      <c r="BZ38" s="1185"/>
      <c r="CA38" s="1185"/>
      <c r="CB38" s="1185"/>
      <c r="CC38" s="1185"/>
      <c r="CD38" s="1185"/>
      <c r="CE38" s="1185"/>
      <c r="CF38" s="1185"/>
      <c r="CG38" s="1185"/>
      <c r="CH38" s="1185"/>
      <c r="CI38" s="1185"/>
      <c r="CJ38" s="1185"/>
      <c r="CK38" s="1185"/>
      <c r="CL38" s="1185"/>
      <c r="CM38" s="1185"/>
      <c r="CN38" s="1185"/>
      <c r="CO38" s="1185"/>
      <c r="CP38" s="1185"/>
      <c r="CQ38" s="1185"/>
      <c r="CR38" s="1185"/>
      <c r="CS38" s="1185"/>
      <c r="CT38" s="1185"/>
      <c r="CU38" s="1185"/>
      <c r="CV38" s="1185"/>
      <c r="CW38" s="1185"/>
      <c r="CX38" s="1185"/>
      <c r="CY38" s="1185"/>
      <c r="CZ38" s="1185"/>
      <c r="DA38" s="1185"/>
      <c r="DB38" s="1185"/>
      <c r="DC38" s="1185"/>
      <c r="DD38" s="1185"/>
      <c r="DE38" s="1185"/>
      <c r="DF38" s="1185"/>
      <c r="DG38" s="1185"/>
      <c r="DH38" s="1185"/>
      <c r="DI38" s="1185"/>
      <c r="DJ38" s="1185"/>
      <c r="DK38" s="1185"/>
      <c r="DL38" s="1185"/>
      <c r="DM38" s="1185"/>
      <c r="DN38" s="1185"/>
      <c r="DO38" s="1185"/>
      <c r="DP38" s="1185"/>
      <c r="DQ38" s="1185"/>
      <c r="DR38" s="1185"/>
      <c r="DS38" s="1185"/>
      <c r="DT38" s="1185"/>
      <c r="DU38" s="1185"/>
      <c r="DV38" s="1185"/>
      <c r="DW38" s="1185"/>
      <c r="DX38" s="1185"/>
      <c r="DY38" s="1185"/>
      <c r="DZ38" s="1185"/>
      <c r="EA38" s="1185"/>
      <c r="EB38" s="1185"/>
      <c r="EC38" s="1185"/>
      <c r="ED38" s="1185"/>
      <c r="EE38" s="1185"/>
      <c r="EF38" s="1185"/>
      <c r="EG38" s="1185"/>
      <c r="EH38" s="1185"/>
      <c r="EI38" s="1185"/>
      <c r="EJ38" s="1185"/>
      <c r="EK38" s="1185"/>
      <c r="EL38" s="1185"/>
      <c r="EM38" s="1185"/>
      <c r="EN38" s="1185"/>
      <c r="EO38" s="1185"/>
      <c r="EP38" s="1185"/>
      <c r="EQ38" s="1185"/>
      <c r="ER38" s="1185"/>
      <c r="ES38" s="1185"/>
      <c r="ET38" s="1185"/>
      <c r="EU38" s="1185"/>
      <c r="EV38" s="1185"/>
      <c r="EW38" s="1185"/>
      <c r="EX38" s="1185"/>
      <c r="EY38" s="1185"/>
      <c r="EZ38" s="1185"/>
      <c r="FA38" s="1185"/>
      <c r="FB38" s="1185"/>
      <c r="FC38" s="1185"/>
      <c r="FD38" s="1185"/>
      <c r="FE38" s="1185"/>
      <c r="FF38" s="1185"/>
      <c r="FG38" s="1185"/>
      <c r="FH38" s="1185"/>
      <c r="FI38" s="1185"/>
      <c r="FJ38" s="1185"/>
      <c r="FK38" s="1185"/>
      <c r="FL38" s="1185"/>
      <c r="FM38" s="1185"/>
      <c r="FN38" s="1185"/>
      <c r="FO38" s="1185"/>
      <c r="FP38" s="1185"/>
      <c r="FQ38" s="1185"/>
      <c r="FR38" s="1185"/>
      <c r="FS38" s="1185"/>
      <c r="FT38" s="1185"/>
      <c r="FU38" s="1185"/>
      <c r="FV38" s="1185"/>
      <c r="FW38" s="1185"/>
      <c r="FX38" s="1185"/>
      <c r="FY38" s="1185"/>
      <c r="FZ38" s="1185"/>
      <c r="GA38" s="1185"/>
      <c r="GB38" s="1185"/>
      <c r="GC38" s="1185"/>
      <c r="GD38" s="1185"/>
      <c r="GE38" s="1185"/>
      <c r="GF38" s="1185"/>
      <c r="GG38" s="1185"/>
      <c r="GH38" s="1185"/>
      <c r="GI38" s="1185"/>
      <c r="GJ38" s="1185"/>
      <c r="GK38" s="1185"/>
      <c r="GL38" s="1185"/>
      <c r="GM38" s="1185"/>
      <c r="GN38" s="1185"/>
      <c r="GO38" s="1185"/>
      <c r="GP38" s="1185"/>
      <c r="GQ38" s="1185"/>
      <c r="GR38" s="1185"/>
      <c r="GS38" s="1185"/>
      <c r="GT38" s="1185"/>
      <c r="GU38" s="1185"/>
      <c r="GV38" s="1185"/>
      <c r="GW38" s="1185"/>
      <c r="GX38" s="1185"/>
      <c r="GY38" s="1185"/>
      <c r="GZ38" s="1185"/>
      <c r="HA38" s="1185"/>
      <c r="HB38" s="1185"/>
      <c r="HC38" s="1185"/>
      <c r="HD38" s="1185"/>
      <c r="HE38" s="1185"/>
      <c r="HF38" s="1185"/>
      <c r="HG38" s="1185"/>
      <c r="HH38" s="1185"/>
      <c r="HI38" s="1185"/>
      <c r="HJ38" s="1185"/>
      <c r="HK38" s="1185"/>
      <c r="HL38" s="1185"/>
      <c r="HM38" s="1185"/>
      <c r="HN38" s="1185"/>
      <c r="HO38" s="1185"/>
      <c r="HP38" s="1185"/>
      <c r="HQ38" s="1185"/>
      <c r="HR38" s="1185"/>
      <c r="HS38" s="1185"/>
      <c r="HT38" s="1185"/>
      <c r="HU38" s="1185"/>
      <c r="HV38" s="1185"/>
      <c r="HW38" s="1185"/>
      <c r="HX38" s="1185"/>
      <c r="HY38" s="1185"/>
      <c r="HZ38" s="1185"/>
      <c r="IA38" s="1185"/>
      <c r="IB38" s="1185"/>
      <c r="IC38" s="1185"/>
      <c r="ID38" s="1185"/>
      <c r="IE38" s="1185"/>
      <c r="IF38" s="1185"/>
      <c r="IG38" s="1185"/>
      <c r="IH38" s="1185"/>
      <c r="II38" s="1185"/>
      <c r="IJ38" s="1185"/>
      <c r="IK38" s="1185"/>
      <c r="IL38" s="1185"/>
      <c r="IM38" s="1185"/>
      <c r="IN38" s="1185"/>
      <c r="IO38" s="1185"/>
      <c r="IP38" s="1185"/>
      <c r="IQ38" s="1185"/>
      <c r="IR38" s="1185"/>
      <c r="IS38" s="1185"/>
      <c r="IT38" s="1185"/>
      <c r="IU38" s="1185"/>
      <c r="IV38" s="1185"/>
    </row>
    <row r="39" spans="2:256" s="1161" customFormat="1" ht="7.5" customHeight="1" thickBot="1" x14ac:dyDescent="0.3">
      <c r="B39" s="1179"/>
      <c r="C39" s="1180"/>
      <c r="D39" s="1183"/>
      <c r="F39" s="1182"/>
      <c r="G39" s="1182"/>
      <c r="H39" s="1182"/>
      <c r="I39" s="1182"/>
      <c r="J39" s="1182"/>
      <c r="K39" s="1182"/>
      <c r="L39" s="1182"/>
      <c r="M39" s="1182"/>
      <c r="N39" s="1182"/>
      <c r="O39" s="1182"/>
      <c r="P39" s="1182"/>
      <c r="Q39" s="1182"/>
      <c r="R39" s="1182"/>
      <c r="S39" s="1182"/>
      <c r="T39" s="1182"/>
      <c r="U39" s="1182"/>
      <c r="V39" s="1182"/>
      <c r="W39" s="1182"/>
      <c r="X39" s="1182"/>
      <c r="Y39" s="1182"/>
      <c r="Z39" s="1182"/>
      <c r="AA39" s="1182"/>
      <c r="AB39" s="1182"/>
      <c r="AC39" s="1182"/>
      <c r="AD39" s="1182"/>
      <c r="AE39" s="1182"/>
      <c r="AF39" s="1182"/>
      <c r="AG39" s="1182"/>
      <c r="AH39" s="1182"/>
      <c r="AI39" s="1182"/>
      <c r="AJ39" s="1182"/>
      <c r="AK39" s="1182"/>
      <c r="AL39" s="1182"/>
      <c r="AM39" s="1182"/>
      <c r="AN39" s="1182"/>
      <c r="AO39" s="1182"/>
      <c r="AP39" s="1182"/>
      <c r="AQ39" s="1182"/>
      <c r="AR39" s="1182"/>
      <c r="AS39" s="1182"/>
      <c r="AT39" s="1182"/>
      <c r="AU39" s="1182"/>
      <c r="AV39" s="1185"/>
      <c r="AW39" s="1185"/>
      <c r="AX39" s="1185"/>
      <c r="AY39" s="1185"/>
      <c r="AZ39" s="1185"/>
      <c r="BA39" s="1185"/>
      <c r="BB39" s="1185"/>
      <c r="BC39" s="1185"/>
      <c r="BD39" s="1185"/>
      <c r="BE39" s="1185"/>
      <c r="BF39" s="1185"/>
      <c r="BG39" s="1185"/>
      <c r="BH39" s="1185"/>
      <c r="BI39" s="1185"/>
      <c r="BJ39" s="1185"/>
      <c r="BK39" s="1185"/>
      <c r="BL39" s="1185"/>
      <c r="BM39" s="1185"/>
      <c r="BN39" s="1185"/>
      <c r="BO39" s="1185"/>
      <c r="BP39" s="1185"/>
      <c r="BQ39" s="1185"/>
      <c r="BR39" s="1185"/>
      <c r="BS39" s="1185"/>
      <c r="BT39" s="1185"/>
      <c r="BU39" s="1185"/>
      <c r="BV39" s="1185"/>
      <c r="BW39" s="1185"/>
      <c r="BX39" s="1185"/>
      <c r="BY39" s="1185"/>
      <c r="BZ39" s="1185"/>
      <c r="CA39" s="1185"/>
      <c r="CB39" s="1185"/>
      <c r="CC39" s="1185"/>
      <c r="CD39" s="1185"/>
      <c r="CE39" s="1185"/>
      <c r="CF39" s="1185"/>
      <c r="CG39" s="1185"/>
      <c r="CH39" s="1185"/>
      <c r="CI39" s="1185"/>
      <c r="CJ39" s="1185"/>
      <c r="CK39" s="1185"/>
      <c r="CL39" s="1185"/>
      <c r="CM39" s="1185"/>
      <c r="CN39" s="1185"/>
      <c r="CO39" s="1185"/>
      <c r="CP39" s="1185"/>
      <c r="CQ39" s="1185"/>
      <c r="CR39" s="1185"/>
      <c r="CS39" s="1185"/>
      <c r="CT39" s="1185"/>
      <c r="CU39" s="1185"/>
      <c r="CV39" s="1185"/>
      <c r="CW39" s="1185"/>
      <c r="CX39" s="1185"/>
      <c r="CY39" s="1185"/>
      <c r="CZ39" s="1185"/>
      <c r="DA39" s="1185"/>
      <c r="DB39" s="1185"/>
      <c r="DC39" s="1185"/>
      <c r="DD39" s="1185"/>
      <c r="DE39" s="1185"/>
      <c r="DF39" s="1185"/>
      <c r="DG39" s="1185"/>
      <c r="DH39" s="1185"/>
      <c r="DI39" s="1185"/>
      <c r="DJ39" s="1185"/>
      <c r="DK39" s="1185"/>
      <c r="DL39" s="1185"/>
      <c r="DM39" s="1185"/>
      <c r="DN39" s="1185"/>
      <c r="DO39" s="1185"/>
      <c r="DP39" s="1185"/>
      <c r="DQ39" s="1185"/>
      <c r="DR39" s="1185"/>
      <c r="DS39" s="1185"/>
      <c r="DT39" s="1185"/>
      <c r="DU39" s="1185"/>
      <c r="DV39" s="1185"/>
      <c r="DW39" s="1185"/>
      <c r="DX39" s="1185"/>
      <c r="DY39" s="1185"/>
      <c r="DZ39" s="1185"/>
      <c r="EA39" s="1185"/>
      <c r="EB39" s="1185"/>
      <c r="EC39" s="1185"/>
      <c r="ED39" s="1185"/>
      <c r="EE39" s="1185"/>
      <c r="EF39" s="1185"/>
      <c r="EG39" s="1185"/>
      <c r="EH39" s="1185"/>
      <c r="EI39" s="1185"/>
      <c r="EJ39" s="1185"/>
      <c r="EK39" s="1185"/>
      <c r="EL39" s="1185"/>
      <c r="EM39" s="1185"/>
      <c r="EN39" s="1185"/>
      <c r="EO39" s="1185"/>
      <c r="EP39" s="1185"/>
      <c r="EQ39" s="1185"/>
      <c r="ER39" s="1185"/>
      <c r="ES39" s="1185"/>
      <c r="ET39" s="1185"/>
      <c r="EU39" s="1185"/>
      <c r="EV39" s="1185"/>
      <c r="EW39" s="1185"/>
      <c r="EX39" s="1185"/>
      <c r="EY39" s="1185"/>
      <c r="EZ39" s="1185"/>
      <c r="FA39" s="1185"/>
      <c r="FB39" s="1185"/>
      <c r="FC39" s="1185"/>
      <c r="FD39" s="1185"/>
      <c r="FE39" s="1185"/>
      <c r="FF39" s="1185"/>
      <c r="FG39" s="1185"/>
      <c r="FH39" s="1185"/>
      <c r="FI39" s="1185"/>
      <c r="FJ39" s="1185"/>
      <c r="FK39" s="1185"/>
      <c r="FL39" s="1185"/>
      <c r="FM39" s="1185"/>
      <c r="FN39" s="1185"/>
      <c r="FO39" s="1185"/>
      <c r="FP39" s="1185"/>
      <c r="FQ39" s="1185"/>
      <c r="FR39" s="1185"/>
      <c r="FS39" s="1185"/>
      <c r="FT39" s="1185"/>
      <c r="FU39" s="1185"/>
      <c r="FV39" s="1185"/>
      <c r="FW39" s="1185"/>
      <c r="FX39" s="1185"/>
      <c r="FY39" s="1185"/>
      <c r="FZ39" s="1185"/>
      <c r="GA39" s="1185"/>
      <c r="GB39" s="1185"/>
      <c r="GC39" s="1185"/>
      <c r="GD39" s="1185"/>
      <c r="GE39" s="1185"/>
      <c r="GF39" s="1185"/>
      <c r="GG39" s="1185"/>
      <c r="GH39" s="1185"/>
      <c r="GI39" s="1185"/>
      <c r="GJ39" s="1185"/>
      <c r="GK39" s="1185"/>
      <c r="GL39" s="1185"/>
      <c r="GM39" s="1185"/>
      <c r="GN39" s="1185"/>
      <c r="GO39" s="1185"/>
      <c r="GP39" s="1185"/>
      <c r="GQ39" s="1185"/>
      <c r="GR39" s="1185"/>
      <c r="GS39" s="1185"/>
      <c r="GT39" s="1185"/>
      <c r="GU39" s="1185"/>
      <c r="GV39" s="1185"/>
      <c r="GW39" s="1185"/>
      <c r="GX39" s="1185"/>
      <c r="GY39" s="1185"/>
      <c r="GZ39" s="1185"/>
      <c r="HA39" s="1185"/>
      <c r="HB39" s="1185"/>
      <c r="HC39" s="1185"/>
      <c r="HD39" s="1185"/>
      <c r="HE39" s="1185"/>
      <c r="HF39" s="1185"/>
      <c r="HG39" s="1185"/>
      <c r="HH39" s="1185"/>
      <c r="HI39" s="1185"/>
      <c r="HJ39" s="1185"/>
      <c r="HK39" s="1185"/>
      <c r="HL39" s="1185"/>
      <c r="HM39" s="1185"/>
      <c r="HN39" s="1185"/>
      <c r="HO39" s="1185"/>
      <c r="HP39" s="1185"/>
      <c r="HQ39" s="1185"/>
      <c r="HR39" s="1185"/>
      <c r="HS39" s="1185"/>
      <c r="HT39" s="1185"/>
      <c r="HU39" s="1185"/>
      <c r="HV39" s="1185"/>
      <c r="HW39" s="1185"/>
      <c r="HX39" s="1185"/>
      <c r="HY39" s="1185"/>
      <c r="HZ39" s="1185"/>
      <c r="IA39" s="1185"/>
      <c r="IB39" s="1185"/>
      <c r="IC39" s="1185"/>
      <c r="ID39" s="1185"/>
      <c r="IE39" s="1185"/>
      <c r="IF39" s="1185"/>
      <c r="IG39" s="1185"/>
      <c r="IH39" s="1185"/>
      <c r="II39" s="1185"/>
      <c r="IJ39" s="1185"/>
      <c r="IK39" s="1185"/>
      <c r="IL39" s="1185"/>
      <c r="IM39" s="1185"/>
      <c r="IN39" s="1185"/>
      <c r="IO39" s="1185"/>
      <c r="IP39" s="1185"/>
      <c r="IQ39" s="1185"/>
      <c r="IR39" s="1185"/>
      <c r="IS39" s="1185"/>
      <c r="IT39" s="1185"/>
      <c r="IU39" s="1185"/>
      <c r="IV39" s="1185"/>
    </row>
    <row r="40" spans="2:256" s="1161" customFormat="1" ht="15.75" customHeight="1" thickBot="1" x14ac:dyDescent="0.3">
      <c r="B40" s="1179"/>
      <c r="C40" s="1177" t="s">
        <v>1315</v>
      </c>
      <c r="D40" s="1178" t="s">
        <v>1347</v>
      </c>
      <c r="F40" s="1182"/>
      <c r="G40" s="1182"/>
      <c r="H40" s="1182"/>
      <c r="I40" s="1182"/>
      <c r="J40" s="1182"/>
      <c r="K40" s="1182"/>
      <c r="L40" s="1182"/>
      <c r="M40" s="1182"/>
      <c r="N40" s="1182"/>
      <c r="O40" s="1182"/>
      <c r="P40" s="1182"/>
      <c r="Q40" s="1182"/>
      <c r="R40" s="1182"/>
      <c r="S40" s="1182"/>
      <c r="T40" s="1182"/>
      <c r="U40" s="1182"/>
      <c r="V40" s="1182"/>
      <c r="W40" s="1182"/>
      <c r="X40" s="1182"/>
      <c r="Y40" s="1182"/>
      <c r="Z40" s="1182"/>
      <c r="AA40" s="1182"/>
      <c r="AB40" s="1182"/>
      <c r="AC40" s="1182"/>
      <c r="AD40" s="1182"/>
      <c r="AE40" s="1182"/>
      <c r="AF40" s="1182"/>
      <c r="AG40" s="1182"/>
      <c r="AH40" s="1182"/>
      <c r="AI40" s="1182"/>
      <c r="AJ40" s="1182"/>
      <c r="AK40" s="1182"/>
      <c r="AL40" s="1182"/>
      <c r="AM40" s="1182"/>
      <c r="AN40" s="1182"/>
      <c r="AO40" s="1182"/>
      <c r="AP40" s="1182"/>
      <c r="AQ40" s="1182"/>
      <c r="AR40" s="1182"/>
      <c r="AS40" s="1182"/>
      <c r="AT40" s="1182"/>
      <c r="AU40" s="1182"/>
      <c r="AV40" s="1185"/>
      <c r="AW40" s="1185"/>
      <c r="AX40" s="1185"/>
      <c r="AY40" s="1185"/>
      <c r="AZ40" s="1185"/>
      <c r="BA40" s="1185"/>
      <c r="BB40" s="1185"/>
      <c r="BC40" s="1185"/>
      <c r="BD40" s="1185"/>
      <c r="BE40" s="1185"/>
      <c r="BF40" s="1185"/>
      <c r="BG40" s="1185"/>
      <c r="BH40" s="1185"/>
      <c r="BI40" s="1185"/>
      <c r="BJ40" s="1185"/>
      <c r="BK40" s="1185"/>
      <c r="BL40" s="1185"/>
      <c r="BM40" s="1185"/>
      <c r="BN40" s="1185"/>
      <c r="BO40" s="1185"/>
      <c r="BP40" s="1185"/>
      <c r="BQ40" s="1185"/>
      <c r="BR40" s="1185"/>
      <c r="BS40" s="1185"/>
      <c r="BT40" s="1185"/>
      <c r="BU40" s="1185"/>
      <c r="BV40" s="1185"/>
      <c r="BW40" s="1185"/>
      <c r="BX40" s="1185"/>
      <c r="BY40" s="1185"/>
      <c r="BZ40" s="1185"/>
      <c r="CA40" s="1185"/>
      <c r="CB40" s="1185"/>
      <c r="CC40" s="1185"/>
      <c r="CD40" s="1185"/>
      <c r="CE40" s="1185"/>
      <c r="CF40" s="1185"/>
      <c r="CG40" s="1185"/>
      <c r="CH40" s="1185"/>
      <c r="CI40" s="1185"/>
      <c r="CJ40" s="1185"/>
      <c r="CK40" s="1185"/>
      <c r="CL40" s="1185"/>
      <c r="CM40" s="1185"/>
      <c r="CN40" s="1185"/>
      <c r="CO40" s="1185"/>
      <c r="CP40" s="1185"/>
      <c r="CQ40" s="1185"/>
      <c r="CR40" s="1185"/>
      <c r="CS40" s="1185"/>
      <c r="CT40" s="1185"/>
      <c r="CU40" s="1185"/>
      <c r="CV40" s="1185"/>
      <c r="CW40" s="1185"/>
      <c r="CX40" s="1185"/>
      <c r="CY40" s="1185"/>
      <c r="CZ40" s="1185"/>
      <c r="DA40" s="1185"/>
      <c r="DB40" s="1185"/>
      <c r="DC40" s="1185"/>
      <c r="DD40" s="1185"/>
      <c r="DE40" s="1185"/>
      <c r="DF40" s="1185"/>
      <c r="DG40" s="1185"/>
      <c r="DH40" s="1185"/>
      <c r="DI40" s="1185"/>
      <c r="DJ40" s="1185"/>
      <c r="DK40" s="1185"/>
      <c r="DL40" s="1185"/>
      <c r="DM40" s="1185"/>
      <c r="DN40" s="1185"/>
      <c r="DO40" s="1185"/>
      <c r="DP40" s="1185"/>
      <c r="DQ40" s="1185"/>
      <c r="DR40" s="1185"/>
      <c r="DS40" s="1185"/>
      <c r="DT40" s="1185"/>
      <c r="DU40" s="1185"/>
      <c r="DV40" s="1185"/>
      <c r="DW40" s="1185"/>
      <c r="DX40" s="1185"/>
      <c r="DY40" s="1185"/>
      <c r="DZ40" s="1185"/>
      <c r="EA40" s="1185"/>
      <c r="EB40" s="1185"/>
      <c r="EC40" s="1185"/>
      <c r="ED40" s="1185"/>
      <c r="EE40" s="1185"/>
      <c r="EF40" s="1185"/>
      <c r="EG40" s="1185"/>
      <c r="EH40" s="1185"/>
      <c r="EI40" s="1185"/>
      <c r="EJ40" s="1185"/>
      <c r="EK40" s="1185"/>
      <c r="EL40" s="1185"/>
      <c r="EM40" s="1185"/>
      <c r="EN40" s="1185"/>
      <c r="EO40" s="1185"/>
      <c r="EP40" s="1185"/>
      <c r="EQ40" s="1185"/>
      <c r="ER40" s="1185"/>
      <c r="ES40" s="1185"/>
      <c r="ET40" s="1185"/>
      <c r="EU40" s="1185"/>
      <c r="EV40" s="1185"/>
      <c r="EW40" s="1185"/>
      <c r="EX40" s="1185"/>
      <c r="EY40" s="1185"/>
      <c r="EZ40" s="1185"/>
      <c r="FA40" s="1185"/>
      <c r="FB40" s="1185"/>
      <c r="FC40" s="1185"/>
      <c r="FD40" s="1185"/>
      <c r="FE40" s="1185"/>
      <c r="FF40" s="1185"/>
      <c r="FG40" s="1185"/>
      <c r="FH40" s="1185"/>
      <c r="FI40" s="1185"/>
      <c r="FJ40" s="1185"/>
      <c r="FK40" s="1185"/>
      <c r="FL40" s="1185"/>
      <c r="FM40" s="1185"/>
      <c r="FN40" s="1185"/>
      <c r="FO40" s="1185"/>
      <c r="FP40" s="1185"/>
      <c r="FQ40" s="1185"/>
      <c r="FR40" s="1185"/>
      <c r="FS40" s="1185"/>
      <c r="FT40" s="1185"/>
      <c r="FU40" s="1185"/>
      <c r="FV40" s="1185"/>
      <c r="FW40" s="1185"/>
      <c r="FX40" s="1185"/>
      <c r="FY40" s="1185"/>
      <c r="FZ40" s="1185"/>
      <c r="GA40" s="1185"/>
      <c r="GB40" s="1185"/>
      <c r="GC40" s="1185"/>
      <c r="GD40" s="1185"/>
      <c r="GE40" s="1185"/>
      <c r="GF40" s="1185"/>
      <c r="GG40" s="1185"/>
      <c r="GH40" s="1185"/>
      <c r="GI40" s="1185"/>
      <c r="GJ40" s="1185"/>
      <c r="GK40" s="1185"/>
      <c r="GL40" s="1185"/>
      <c r="GM40" s="1185"/>
      <c r="GN40" s="1185"/>
      <c r="GO40" s="1185"/>
      <c r="GP40" s="1185"/>
      <c r="GQ40" s="1185"/>
      <c r="GR40" s="1185"/>
      <c r="GS40" s="1185"/>
      <c r="GT40" s="1185"/>
      <c r="GU40" s="1185"/>
      <c r="GV40" s="1185"/>
      <c r="GW40" s="1185"/>
      <c r="GX40" s="1185"/>
      <c r="GY40" s="1185"/>
      <c r="GZ40" s="1185"/>
      <c r="HA40" s="1185"/>
      <c r="HB40" s="1185"/>
      <c r="HC40" s="1185"/>
      <c r="HD40" s="1185"/>
      <c r="HE40" s="1185"/>
      <c r="HF40" s="1185"/>
      <c r="HG40" s="1185"/>
      <c r="HH40" s="1185"/>
      <c r="HI40" s="1185"/>
      <c r="HJ40" s="1185"/>
      <c r="HK40" s="1185"/>
      <c r="HL40" s="1185"/>
      <c r="HM40" s="1185"/>
      <c r="HN40" s="1185"/>
      <c r="HO40" s="1185"/>
      <c r="HP40" s="1185"/>
      <c r="HQ40" s="1185"/>
      <c r="HR40" s="1185"/>
      <c r="HS40" s="1185"/>
      <c r="HT40" s="1185"/>
      <c r="HU40" s="1185"/>
      <c r="HV40" s="1185"/>
      <c r="HW40" s="1185"/>
      <c r="HX40" s="1185"/>
      <c r="HY40" s="1185"/>
      <c r="HZ40" s="1185"/>
      <c r="IA40" s="1185"/>
      <c r="IB40" s="1185"/>
      <c r="IC40" s="1185"/>
      <c r="ID40" s="1185"/>
      <c r="IE40" s="1185"/>
      <c r="IF40" s="1185"/>
      <c r="IG40" s="1185"/>
      <c r="IH40" s="1185"/>
      <c r="II40" s="1185"/>
      <c r="IJ40" s="1185"/>
      <c r="IK40" s="1185"/>
      <c r="IL40" s="1185"/>
      <c r="IM40" s="1185"/>
      <c r="IN40" s="1185"/>
      <c r="IO40" s="1185"/>
      <c r="IP40" s="1185"/>
      <c r="IQ40" s="1185"/>
      <c r="IR40" s="1185"/>
      <c r="IS40" s="1185"/>
      <c r="IT40" s="1185"/>
      <c r="IU40" s="1185"/>
      <c r="IV40" s="1185"/>
    </row>
    <row r="41" spans="2:256" s="1161" customFormat="1" ht="7.5" customHeight="1" thickBot="1" x14ac:dyDescent="0.3">
      <c r="B41" s="1179"/>
      <c r="C41" s="1180"/>
      <c r="D41" s="1183"/>
      <c r="F41" s="1182"/>
      <c r="G41" s="1182"/>
      <c r="H41" s="1182"/>
      <c r="I41" s="1182"/>
      <c r="J41" s="1182"/>
      <c r="K41" s="1182"/>
      <c r="L41" s="1182"/>
      <c r="M41" s="1182"/>
      <c r="N41" s="1182"/>
      <c r="O41" s="1182"/>
      <c r="P41" s="1182"/>
      <c r="Q41" s="1182"/>
      <c r="R41" s="1182"/>
      <c r="S41" s="1182"/>
      <c r="T41" s="1182"/>
      <c r="U41" s="1182"/>
      <c r="V41" s="1182"/>
      <c r="W41" s="1182"/>
      <c r="X41" s="1182"/>
      <c r="Y41" s="1182"/>
      <c r="Z41" s="1182"/>
      <c r="AA41" s="1182"/>
      <c r="AB41" s="1182"/>
      <c r="AC41" s="1182"/>
      <c r="AD41" s="1182"/>
      <c r="AE41" s="1182"/>
      <c r="AF41" s="1182"/>
      <c r="AG41" s="1182"/>
      <c r="AH41" s="1182"/>
      <c r="AI41" s="1182"/>
      <c r="AJ41" s="1182"/>
      <c r="AK41" s="1182"/>
      <c r="AL41" s="1182"/>
      <c r="AM41" s="1182"/>
      <c r="AN41" s="1182"/>
      <c r="AO41" s="1182"/>
      <c r="AP41" s="1182"/>
      <c r="AQ41" s="1182"/>
      <c r="AR41" s="1182"/>
      <c r="AS41" s="1182"/>
      <c r="AT41" s="1182"/>
      <c r="AU41" s="1182"/>
      <c r="AV41" s="1185"/>
      <c r="AW41" s="1185"/>
      <c r="AX41" s="1185"/>
      <c r="AY41" s="1185"/>
      <c r="AZ41" s="1185"/>
      <c r="BA41" s="1185"/>
      <c r="BB41" s="1185"/>
      <c r="BC41" s="1185"/>
      <c r="BD41" s="1185"/>
      <c r="BE41" s="1185"/>
      <c r="BF41" s="1185"/>
      <c r="BG41" s="1185"/>
      <c r="BH41" s="1185"/>
      <c r="BI41" s="1185"/>
      <c r="BJ41" s="1185"/>
      <c r="BK41" s="1185"/>
      <c r="BL41" s="1185"/>
      <c r="BM41" s="1185"/>
      <c r="BN41" s="1185"/>
      <c r="BO41" s="1185"/>
      <c r="BP41" s="1185"/>
      <c r="BQ41" s="1185"/>
      <c r="BR41" s="1185"/>
      <c r="BS41" s="1185"/>
      <c r="BT41" s="1185"/>
      <c r="BU41" s="1185"/>
      <c r="BV41" s="1185"/>
      <c r="BW41" s="1185"/>
      <c r="BX41" s="1185"/>
      <c r="BY41" s="1185"/>
      <c r="BZ41" s="1185"/>
      <c r="CA41" s="1185"/>
      <c r="CB41" s="1185"/>
      <c r="CC41" s="1185"/>
      <c r="CD41" s="1185"/>
      <c r="CE41" s="1185"/>
      <c r="CF41" s="1185"/>
      <c r="CG41" s="1185"/>
      <c r="CH41" s="1185"/>
      <c r="CI41" s="1185"/>
      <c r="CJ41" s="1185"/>
      <c r="CK41" s="1185"/>
      <c r="CL41" s="1185"/>
      <c r="CM41" s="1185"/>
      <c r="CN41" s="1185"/>
      <c r="CO41" s="1185"/>
      <c r="CP41" s="1185"/>
      <c r="CQ41" s="1185"/>
      <c r="CR41" s="1185"/>
      <c r="CS41" s="1185"/>
      <c r="CT41" s="1185"/>
      <c r="CU41" s="1185"/>
      <c r="CV41" s="1185"/>
      <c r="CW41" s="1185"/>
      <c r="CX41" s="1185"/>
      <c r="CY41" s="1185"/>
      <c r="CZ41" s="1185"/>
      <c r="DA41" s="1185"/>
      <c r="DB41" s="1185"/>
      <c r="DC41" s="1185"/>
      <c r="DD41" s="1185"/>
      <c r="DE41" s="1185"/>
      <c r="DF41" s="1185"/>
      <c r="DG41" s="1185"/>
      <c r="DH41" s="1185"/>
      <c r="DI41" s="1185"/>
      <c r="DJ41" s="1185"/>
      <c r="DK41" s="1185"/>
      <c r="DL41" s="1185"/>
      <c r="DM41" s="1185"/>
      <c r="DN41" s="1185"/>
      <c r="DO41" s="1185"/>
      <c r="DP41" s="1185"/>
      <c r="DQ41" s="1185"/>
      <c r="DR41" s="1185"/>
      <c r="DS41" s="1185"/>
      <c r="DT41" s="1185"/>
      <c r="DU41" s="1185"/>
      <c r="DV41" s="1185"/>
      <c r="DW41" s="1185"/>
      <c r="DX41" s="1185"/>
      <c r="DY41" s="1185"/>
      <c r="DZ41" s="1185"/>
      <c r="EA41" s="1185"/>
      <c r="EB41" s="1185"/>
      <c r="EC41" s="1185"/>
      <c r="ED41" s="1185"/>
      <c r="EE41" s="1185"/>
      <c r="EF41" s="1185"/>
      <c r="EG41" s="1185"/>
      <c r="EH41" s="1185"/>
      <c r="EI41" s="1185"/>
      <c r="EJ41" s="1185"/>
      <c r="EK41" s="1185"/>
      <c r="EL41" s="1185"/>
      <c r="EM41" s="1185"/>
      <c r="EN41" s="1185"/>
      <c r="EO41" s="1185"/>
      <c r="EP41" s="1185"/>
      <c r="EQ41" s="1185"/>
      <c r="ER41" s="1185"/>
      <c r="ES41" s="1185"/>
      <c r="ET41" s="1185"/>
      <c r="EU41" s="1185"/>
      <c r="EV41" s="1185"/>
      <c r="EW41" s="1185"/>
      <c r="EX41" s="1185"/>
      <c r="EY41" s="1185"/>
      <c r="EZ41" s="1185"/>
      <c r="FA41" s="1185"/>
      <c r="FB41" s="1185"/>
      <c r="FC41" s="1185"/>
      <c r="FD41" s="1185"/>
      <c r="FE41" s="1185"/>
      <c r="FF41" s="1185"/>
      <c r="FG41" s="1185"/>
      <c r="FH41" s="1185"/>
      <c r="FI41" s="1185"/>
      <c r="FJ41" s="1185"/>
      <c r="FK41" s="1185"/>
      <c r="FL41" s="1185"/>
      <c r="FM41" s="1185"/>
      <c r="FN41" s="1185"/>
      <c r="FO41" s="1185"/>
      <c r="FP41" s="1185"/>
      <c r="FQ41" s="1185"/>
      <c r="FR41" s="1185"/>
      <c r="FS41" s="1185"/>
      <c r="FT41" s="1185"/>
      <c r="FU41" s="1185"/>
      <c r="FV41" s="1185"/>
      <c r="FW41" s="1185"/>
      <c r="FX41" s="1185"/>
      <c r="FY41" s="1185"/>
      <c r="FZ41" s="1185"/>
      <c r="GA41" s="1185"/>
      <c r="GB41" s="1185"/>
      <c r="GC41" s="1185"/>
      <c r="GD41" s="1185"/>
      <c r="GE41" s="1185"/>
      <c r="GF41" s="1185"/>
      <c r="GG41" s="1185"/>
      <c r="GH41" s="1185"/>
      <c r="GI41" s="1185"/>
      <c r="GJ41" s="1185"/>
      <c r="GK41" s="1185"/>
      <c r="GL41" s="1185"/>
      <c r="GM41" s="1185"/>
      <c r="GN41" s="1185"/>
      <c r="GO41" s="1185"/>
      <c r="GP41" s="1185"/>
      <c r="GQ41" s="1185"/>
      <c r="GR41" s="1185"/>
      <c r="GS41" s="1185"/>
      <c r="GT41" s="1185"/>
      <c r="GU41" s="1185"/>
      <c r="GV41" s="1185"/>
      <c r="GW41" s="1185"/>
      <c r="GX41" s="1185"/>
      <c r="GY41" s="1185"/>
      <c r="GZ41" s="1185"/>
      <c r="HA41" s="1185"/>
      <c r="HB41" s="1185"/>
      <c r="HC41" s="1185"/>
      <c r="HD41" s="1185"/>
      <c r="HE41" s="1185"/>
      <c r="HF41" s="1185"/>
      <c r="HG41" s="1185"/>
      <c r="HH41" s="1185"/>
      <c r="HI41" s="1185"/>
      <c r="HJ41" s="1185"/>
      <c r="HK41" s="1185"/>
      <c r="HL41" s="1185"/>
      <c r="HM41" s="1185"/>
      <c r="HN41" s="1185"/>
      <c r="HO41" s="1185"/>
      <c r="HP41" s="1185"/>
      <c r="HQ41" s="1185"/>
      <c r="HR41" s="1185"/>
      <c r="HS41" s="1185"/>
      <c r="HT41" s="1185"/>
      <c r="HU41" s="1185"/>
      <c r="HV41" s="1185"/>
      <c r="HW41" s="1185"/>
      <c r="HX41" s="1185"/>
      <c r="HY41" s="1185"/>
      <c r="HZ41" s="1185"/>
      <c r="IA41" s="1185"/>
      <c r="IB41" s="1185"/>
      <c r="IC41" s="1185"/>
      <c r="ID41" s="1185"/>
      <c r="IE41" s="1185"/>
      <c r="IF41" s="1185"/>
      <c r="IG41" s="1185"/>
      <c r="IH41" s="1185"/>
      <c r="II41" s="1185"/>
      <c r="IJ41" s="1185"/>
      <c r="IK41" s="1185"/>
      <c r="IL41" s="1185"/>
      <c r="IM41" s="1185"/>
      <c r="IN41" s="1185"/>
      <c r="IO41" s="1185"/>
      <c r="IP41" s="1185"/>
      <c r="IQ41" s="1185"/>
      <c r="IR41" s="1185"/>
      <c r="IS41" s="1185"/>
      <c r="IT41" s="1185"/>
      <c r="IU41" s="1185"/>
      <c r="IV41" s="1185"/>
    </row>
    <row r="42" spans="2:256" s="1161" customFormat="1" ht="15.75" customHeight="1" thickBot="1" x14ac:dyDescent="0.3">
      <c r="B42" s="1179"/>
      <c r="C42" s="1177" t="s">
        <v>1316</v>
      </c>
      <c r="D42" s="1178" t="s">
        <v>1317</v>
      </c>
      <c r="F42" s="1182"/>
      <c r="G42" s="1182"/>
      <c r="H42" s="1182"/>
      <c r="I42" s="1182"/>
      <c r="J42" s="1182"/>
      <c r="K42" s="1182"/>
      <c r="L42" s="1182"/>
      <c r="M42" s="1182"/>
      <c r="N42" s="1182"/>
      <c r="O42" s="1182"/>
      <c r="P42" s="1182"/>
      <c r="Q42" s="1182"/>
      <c r="R42" s="1182"/>
      <c r="S42" s="1182"/>
      <c r="T42" s="1182"/>
      <c r="U42" s="1182"/>
      <c r="V42" s="1182"/>
      <c r="W42" s="1182"/>
      <c r="X42" s="1182"/>
      <c r="Y42" s="1182"/>
      <c r="Z42" s="1182"/>
      <c r="AA42" s="1182"/>
      <c r="AB42" s="1182"/>
      <c r="AC42" s="1182"/>
      <c r="AD42" s="1182"/>
      <c r="AE42" s="1182"/>
      <c r="AF42" s="1182"/>
      <c r="AG42" s="1182"/>
      <c r="AH42" s="1182"/>
      <c r="AI42" s="1182"/>
      <c r="AJ42" s="1182"/>
      <c r="AK42" s="1182"/>
      <c r="AL42" s="1182"/>
      <c r="AM42" s="1182"/>
      <c r="AN42" s="1182"/>
      <c r="AO42" s="1182"/>
      <c r="AP42" s="1182"/>
      <c r="AQ42" s="1182"/>
      <c r="AR42" s="1182"/>
      <c r="AS42" s="1182"/>
      <c r="AT42" s="1182"/>
      <c r="AU42" s="1182"/>
      <c r="AV42" s="1185"/>
      <c r="AW42" s="1185"/>
      <c r="AX42" s="1185"/>
      <c r="AY42" s="1185"/>
      <c r="AZ42" s="1185"/>
      <c r="BA42" s="1185"/>
      <c r="BB42" s="1185"/>
      <c r="BC42" s="1185"/>
      <c r="BD42" s="1185"/>
      <c r="BE42" s="1185"/>
      <c r="BF42" s="1185"/>
      <c r="BG42" s="1185"/>
      <c r="BH42" s="1185"/>
      <c r="BI42" s="1185"/>
      <c r="BJ42" s="1185"/>
      <c r="BK42" s="1185"/>
      <c r="BL42" s="1185"/>
      <c r="BM42" s="1185"/>
      <c r="BN42" s="1185"/>
      <c r="BO42" s="1185"/>
      <c r="BP42" s="1185"/>
      <c r="BQ42" s="1185"/>
      <c r="BR42" s="1185"/>
      <c r="BS42" s="1185"/>
      <c r="BT42" s="1185"/>
      <c r="BU42" s="1185"/>
      <c r="BV42" s="1185"/>
      <c r="BW42" s="1185"/>
      <c r="BX42" s="1185"/>
      <c r="BY42" s="1185"/>
      <c r="BZ42" s="1185"/>
      <c r="CA42" s="1185"/>
      <c r="CB42" s="1185"/>
      <c r="CC42" s="1185"/>
      <c r="CD42" s="1185"/>
      <c r="CE42" s="1185"/>
      <c r="CF42" s="1185"/>
      <c r="CG42" s="1185"/>
      <c r="CH42" s="1185"/>
      <c r="CI42" s="1185"/>
      <c r="CJ42" s="1185"/>
      <c r="CK42" s="1185"/>
      <c r="CL42" s="1185"/>
      <c r="CM42" s="1185"/>
      <c r="CN42" s="1185"/>
      <c r="CO42" s="1185"/>
      <c r="CP42" s="1185"/>
      <c r="CQ42" s="1185"/>
      <c r="CR42" s="1185"/>
      <c r="CS42" s="1185"/>
      <c r="CT42" s="1185"/>
      <c r="CU42" s="1185"/>
      <c r="CV42" s="1185"/>
      <c r="CW42" s="1185"/>
      <c r="CX42" s="1185"/>
      <c r="CY42" s="1185"/>
      <c r="CZ42" s="1185"/>
      <c r="DA42" s="1185"/>
      <c r="DB42" s="1185"/>
      <c r="DC42" s="1185"/>
      <c r="DD42" s="1185"/>
      <c r="DE42" s="1185"/>
      <c r="DF42" s="1185"/>
      <c r="DG42" s="1185"/>
      <c r="DH42" s="1185"/>
      <c r="DI42" s="1185"/>
      <c r="DJ42" s="1185"/>
      <c r="DK42" s="1185"/>
      <c r="DL42" s="1185"/>
      <c r="DM42" s="1185"/>
      <c r="DN42" s="1185"/>
      <c r="DO42" s="1185"/>
      <c r="DP42" s="1185"/>
      <c r="DQ42" s="1185"/>
      <c r="DR42" s="1185"/>
      <c r="DS42" s="1185"/>
      <c r="DT42" s="1185"/>
      <c r="DU42" s="1185"/>
      <c r="DV42" s="1185"/>
      <c r="DW42" s="1185"/>
      <c r="DX42" s="1185"/>
      <c r="DY42" s="1185"/>
      <c r="DZ42" s="1185"/>
      <c r="EA42" s="1185"/>
      <c r="EB42" s="1185"/>
      <c r="EC42" s="1185"/>
      <c r="ED42" s="1185"/>
      <c r="EE42" s="1185"/>
      <c r="EF42" s="1185"/>
      <c r="EG42" s="1185"/>
      <c r="EH42" s="1185"/>
      <c r="EI42" s="1185"/>
      <c r="EJ42" s="1185"/>
      <c r="EK42" s="1185"/>
      <c r="EL42" s="1185"/>
      <c r="EM42" s="1185"/>
      <c r="EN42" s="1185"/>
      <c r="EO42" s="1185"/>
      <c r="EP42" s="1185"/>
      <c r="EQ42" s="1185"/>
      <c r="ER42" s="1185"/>
      <c r="ES42" s="1185"/>
      <c r="ET42" s="1185"/>
      <c r="EU42" s="1185"/>
      <c r="EV42" s="1185"/>
      <c r="EW42" s="1185"/>
      <c r="EX42" s="1185"/>
      <c r="EY42" s="1185"/>
      <c r="EZ42" s="1185"/>
      <c r="FA42" s="1185"/>
      <c r="FB42" s="1185"/>
      <c r="FC42" s="1185"/>
      <c r="FD42" s="1185"/>
      <c r="FE42" s="1185"/>
      <c r="FF42" s="1185"/>
      <c r="FG42" s="1185"/>
      <c r="FH42" s="1185"/>
      <c r="FI42" s="1185"/>
      <c r="FJ42" s="1185"/>
      <c r="FK42" s="1185"/>
      <c r="FL42" s="1185"/>
      <c r="FM42" s="1185"/>
      <c r="FN42" s="1185"/>
      <c r="FO42" s="1185"/>
      <c r="FP42" s="1185"/>
      <c r="FQ42" s="1185"/>
      <c r="FR42" s="1185"/>
      <c r="FS42" s="1185"/>
      <c r="FT42" s="1185"/>
      <c r="FU42" s="1185"/>
      <c r="FV42" s="1185"/>
      <c r="FW42" s="1185"/>
      <c r="FX42" s="1185"/>
      <c r="FY42" s="1185"/>
      <c r="FZ42" s="1185"/>
      <c r="GA42" s="1185"/>
      <c r="GB42" s="1185"/>
      <c r="GC42" s="1185"/>
      <c r="GD42" s="1185"/>
      <c r="GE42" s="1185"/>
      <c r="GF42" s="1185"/>
      <c r="GG42" s="1185"/>
      <c r="GH42" s="1185"/>
      <c r="GI42" s="1185"/>
      <c r="GJ42" s="1185"/>
      <c r="GK42" s="1185"/>
      <c r="GL42" s="1185"/>
      <c r="GM42" s="1185"/>
      <c r="GN42" s="1185"/>
      <c r="GO42" s="1185"/>
      <c r="GP42" s="1185"/>
      <c r="GQ42" s="1185"/>
      <c r="GR42" s="1185"/>
      <c r="GS42" s="1185"/>
      <c r="GT42" s="1185"/>
      <c r="GU42" s="1185"/>
      <c r="GV42" s="1185"/>
      <c r="GW42" s="1185"/>
      <c r="GX42" s="1185"/>
      <c r="GY42" s="1185"/>
      <c r="GZ42" s="1185"/>
      <c r="HA42" s="1185"/>
      <c r="HB42" s="1185"/>
      <c r="HC42" s="1185"/>
      <c r="HD42" s="1185"/>
      <c r="HE42" s="1185"/>
      <c r="HF42" s="1185"/>
      <c r="HG42" s="1185"/>
      <c r="HH42" s="1185"/>
      <c r="HI42" s="1185"/>
      <c r="HJ42" s="1185"/>
      <c r="HK42" s="1185"/>
      <c r="HL42" s="1185"/>
      <c r="HM42" s="1185"/>
      <c r="HN42" s="1185"/>
      <c r="HO42" s="1185"/>
      <c r="HP42" s="1185"/>
      <c r="HQ42" s="1185"/>
      <c r="HR42" s="1185"/>
      <c r="HS42" s="1185"/>
      <c r="HT42" s="1185"/>
      <c r="HU42" s="1185"/>
      <c r="HV42" s="1185"/>
      <c r="HW42" s="1185"/>
      <c r="HX42" s="1185"/>
      <c r="HY42" s="1185"/>
      <c r="HZ42" s="1185"/>
      <c r="IA42" s="1185"/>
      <c r="IB42" s="1185"/>
      <c r="IC42" s="1185"/>
      <c r="ID42" s="1185"/>
      <c r="IE42" s="1185"/>
      <c r="IF42" s="1185"/>
      <c r="IG42" s="1185"/>
      <c r="IH42" s="1185"/>
      <c r="II42" s="1185"/>
      <c r="IJ42" s="1185"/>
      <c r="IK42" s="1185"/>
      <c r="IL42" s="1185"/>
      <c r="IM42" s="1185"/>
      <c r="IN42" s="1185"/>
      <c r="IO42" s="1185"/>
      <c r="IP42" s="1185"/>
      <c r="IQ42" s="1185"/>
      <c r="IR42" s="1185"/>
      <c r="IS42" s="1185"/>
      <c r="IT42" s="1185"/>
      <c r="IU42" s="1185"/>
      <c r="IV42" s="1185"/>
    </row>
    <row r="43" spans="2:256" s="1161" customFormat="1" ht="7.5" customHeight="1" thickBot="1" x14ac:dyDescent="0.3">
      <c r="B43" s="1179"/>
      <c r="C43" s="1180"/>
      <c r="D43" s="1183"/>
      <c r="F43" s="1182"/>
      <c r="G43" s="1182"/>
      <c r="H43" s="1182"/>
      <c r="I43" s="1182"/>
      <c r="J43" s="1182"/>
      <c r="K43" s="1182"/>
      <c r="L43" s="1182"/>
      <c r="M43" s="1182"/>
      <c r="N43" s="1182"/>
      <c r="O43" s="1182"/>
      <c r="P43" s="1182"/>
      <c r="Q43" s="1182"/>
      <c r="R43" s="1182"/>
      <c r="S43" s="1182"/>
      <c r="T43" s="1182"/>
      <c r="U43" s="1182"/>
      <c r="V43" s="1182"/>
      <c r="W43" s="1182"/>
      <c r="X43" s="1182"/>
      <c r="Y43" s="1182"/>
      <c r="Z43" s="1182"/>
      <c r="AA43" s="1182"/>
      <c r="AB43" s="1182"/>
      <c r="AC43" s="1182"/>
      <c r="AD43" s="1182"/>
      <c r="AE43" s="1182"/>
      <c r="AF43" s="1182"/>
      <c r="AG43" s="1182"/>
      <c r="AH43" s="1182"/>
      <c r="AI43" s="1182"/>
      <c r="AJ43" s="1182"/>
      <c r="AK43" s="1182"/>
      <c r="AL43" s="1182"/>
      <c r="AM43" s="1182"/>
      <c r="AN43" s="1182"/>
      <c r="AO43" s="1182"/>
      <c r="AP43" s="1182"/>
      <c r="AQ43" s="1182"/>
      <c r="AR43" s="1182"/>
      <c r="AS43" s="1182"/>
      <c r="AT43" s="1182"/>
      <c r="AU43" s="1182"/>
      <c r="AV43" s="1185"/>
      <c r="AW43" s="1185"/>
      <c r="AX43" s="1185"/>
      <c r="AY43" s="1185"/>
      <c r="AZ43" s="1185"/>
      <c r="BA43" s="1185"/>
      <c r="BB43" s="1185"/>
      <c r="BC43" s="1185"/>
      <c r="BD43" s="1185"/>
      <c r="BE43" s="1185"/>
      <c r="BF43" s="1185"/>
      <c r="BG43" s="1185"/>
      <c r="BH43" s="1185"/>
      <c r="BI43" s="1185"/>
      <c r="BJ43" s="1185"/>
      <c r="BK43" s="1185"/>
      <c r="BL43" s="1185"/>
      <c r="BM43" s="1185"/>
      <c r="BN43" s="1185"/>
      <c r="BO43" s="1185"/>
      <c r="BP43" s="1185"/>
      <c r="BQ43" s="1185"/>
      <c r="BR43" s="1185"/>
      <c r="BS43" s="1185"/>
      <c r="BT43" s="1185"/>
      <c r="BU43" s="1185"/>
      <c r="BV43" s="1185"/>
      <c r="BW43" s="1185"/>
      <c r="BX43" s="1185"/>
      <c r="BY43" s="1185"/>
      <c r="BZ43" s="1185"/>
      <c r="CA43" s="1185"/>
      <c r="CB43" s="1185"/>
      <c r="CC43" s="1185"/>
      <c r="CD43" s="1185"/>
      <c r="CE43" s="1185"/>
      <c r="CF43" s="1185"/>
      <c r="CG43" s="1185"/>
      <c r="CH43" s="1185"/>
      <c r="CI43" s="1185"/>
      <c r="CJ43" s="1185"/>
      <c r="CK43" s="1185"/>
      <c r="CL43" s="1185"/>
      <c r="CM43" s="1185"/>
      <c r="CN43" s="1185"/>
      <c r="CO43" s="1185"/>
      <c r="CP43" s="1185"/>
      <c r="CQ43" s="1185"/>
      <c r="CR43" s="1185"/>
      <c r="CS43" s="1185"/>
      <c r="CT43" s="1185"/>
      <c r="CU43" s="1185"/>
      <c r="CV43" s="1185"/>
      <c r="CW43" s="1185"/>
      <c r="CX43" s="1185"/>
      <c r="CY43" s="1185"/>
      <c r="CZ43" s="1185"/>
      <c r="DA43" s="1185"/>
      <c r="DB43" s="1185"/>
      <c r="DC43" s="1185"/>
      <c r="DD43" s="1185"/>
      <c r="DE43" s="1185"/>
      <c r="DF43" s="1185"/>
      <c r="DG43" s="1185"/>
      <c r="DH43" s="1185"/>
      <c r="DI43" s="1185"/>
      <c r="DJ43" s="1185"/>
      <c r="DK43" s="1185"/>
      <c r="DL43" s="1185"/>
      <c r="DM43" s="1185"/>
      <c r="DN43" s="1185"/>
      <c r="DO43" s="1185"/>
      <c r="DP43" s="1185"/>
      <c r="DQ43" s="1185"/>
      <c r="DR43" s="1185"/>
      <c r="DS43" s="1185"/>
      <c r="DT43" s="1185"/>
      <c r="DU43" s="1185"/>
      <c r="DV43" s="1185"/>
      <c r="DW43" s="1185"/>
      <c r="DX43" s="1185"/>
      <c r="DY43" s="1185"/>
      <c r="DZ43" s="1185"/>
      <c r="EA43" s="1185"/>
      <c r="EB43" s="1185"/>
      <c r="EC43" s="1185"/>
      <c r="ED43" s="1185"/>
      <c r="EE43" s="1185"/>
      <c r="EF43" s="1185"/>
      <c r="EG43" s="1185"/>
      <c r="EH43" s="1185"/>
      <c r="EI43" s="1185"/>
      <c r="EJ43" s="1185"/>
      <c r="EK43" s="1185"/>
      <c r="EL43" s="1185"/>
      <c r="EM43" s="1185"/>
      <c r="EN43" s="1185"/>
      <c r="EO43" s="1185"/>
      <c r="EP43" s="1185"/>
      <c r="EQ43" s="1185"/>
      <c r="ER43" s="1185"/>
      <c r="ES43" s="1185"/>
      <c r="ET43" s="1185"/>
      <c r="EU43" s="1185"/>
      <c r="EV43" s="1185"/>
      <c r="EW43" s="1185"/>
      <c r="EX43" s="1185"/>
      <c r="EY43" s="1185"/>
      <c r="EZ43" s="1185"/>
      <c r="FA43" s="1185"/>
      <c r="FB43" s="1185"/>
      <c r="FC43" s="1185"/>
      <c r="FD43" s="1185"/>
      <c r="FE43" s="1185"/>
      <c r="FF43" s="1185"/>
      <c r="FG43" s="1185"/>
      <c r="FH43" s="1185"/>
      <c r="FI43" s="1185"/>
      <c r="FJ43" s="1185"/>
      <c r="FK43" s="1185"/>
      <c r="FL43" s="1185"/>
      <c r="FM43" s="1185"/>
      <c r="FN43" s="1185"/>
      <c r="FO43" s="1185"/>
      <c r="FP43" s="1185"/>
      <c r="FQ43" s="1185"/>
      <c r="FR43" s="1185"/>
      <c r="FS43" s="1185"/>
      <c r="FT43" s="1185"/>
      <c r="FU43" s="1185"/>
      <c r="FV43" s="1185"/>
      <c r="FW43" s="1185"/>
      <c r="FX43" s="1185"/>
      <c r="FY43" s="1185"/>
      <c r="FZ43" s="1185"/>
      <c r="GA43" s="1185"/>
      <c r="GB43" s="1185"/>
      <c r="GC43" s="1185"/>
      <c r="GD43" s="1185"/>
      <c r="GE43" s="1185"/>
      <c r="GF43" s="1185"/>
      <c r="GG43" s="1185"/>
      <c r="GH43" s="1185"/>
      <c r="GI43" s="1185"/>
      <c r="GJ43" s="1185"/>
      <c r="GK43" s="1185"/>
      <c r="GL43" s="1185"/>
      <c r="GM43" s="1185"/>
      <c r="GN43" s="1185"/>
      <c r="GO43" s="1185"/>
      <c r="GP43" s="1185"/>
      <c r="GQ43" s="1185"/>
      <c r="GR43" s="1185"/>
      <c r="GS43" s="1185"/>
      <c r="GT43" s="1185"/>
      <c r="GU43" s="1185"/>
      <c r="GV43" s="1185"/>
      <c r="GW43" s="1185"/>
      <c r="GX43" s="1185"/>
      <c r="GY43" s="1185"/>
      <c r="GZ43" s="1185"/>
      <c r="HA43" s="1185"/>
      <c r="HB43" s="1185"/>
      <c r="HC43" s="1185"/>
      <c r="HD43" s="1185"/>
      <c r="HE43" s="1185"/>
      <c r="HF43" s="1185"/>
      <c r="HG43" s="1185"/>
      <c r="HH43" s="1185"/>
      <c r="HI43" s="1185"/>
      <c r="HJ43" s="1185"/>
      <c r="HK43" s="1185"/>
      <c r="HL43" s="1185"/>
      <c r="HM43" s="1185"/>
      <c r="HN43" s="1185"/>
      <c r="HO43" s="1185"/>
      <c r="HP43" s="1185"/>
      <c r="HQ43" s="1185"/>
      <c r="HR43" s="1185"/>
      <c r="HS43" s="1185"/>
      <c r="HT43" s="1185"/>
      <c r="HU43" s="1185"/>
      <c r="HV43" s="1185"/>
      <c r="HW43" s="1185"/>
      <c r="HX43" s="1185"/>
      <c r="HY43" s="1185"/>
      <c r="HZ43" s="1185"/>
      <c r="IA43" s="1185"/>
      <c r="IB43" s="1185"/>
      <c r="IC43" s="1185"/>
      <c r="ID43" s="1185"/>
      <c r="IE43" s="1185"/>
      <c r="IF43" s="1185"/>
      <c r="IG43" s="1185"/>
      <c r="IH43" s="1185"/>
      <c r="II43" s="1185"/>
      <c r="IJ43" s="1185"/>
      <c r="IK43" s="1185"/>
      <c r="IL43" s="1185"/>
      <c r="IM43" s="1185"/>
      <c r="IN43" s="1185"/>
      <c r="IO43" s="1185"/>
      <c r="IP43" s="1185"/>
      <c r="IQ43" s="1185"/>
      <c r="IR43" s="1185"/>
      <c r="IS43" s="1185"/>
      <c r="IT43" s="1185"/>
      <c r="IU43" s="1185"/>
      <c r="IV43" s="1185"/>
    </row>
    <row r="44" spans="2:256" s="1161" customFormat="1" ht="15.75" customHeight="1" thickBot="1" x14ac:dyDescent="0.3">
      <c r="B44" s="1179"/>
      <c r="C44" s="1175" t="s">
        <v>1318</v>
      </c>
      <c r="D44" s="1176" t="s">
        <v>1319</v>
      </c>
      <c r="F44" s="1182"/>
      <c r="G44" s="1182"/>
      <c r="H44" s="1182"/>
      <c r="I44" s="1182"/>
      <c r="J44" s="1182"/>
      <c r="K44" s="1182"/>
      <c r="L44" s="1182"/>
      <c r="M44" s="1182"/>
      <c r="N44" s="1182"/>
      <c r="O44" s="1182"/>
      <c r="P44" s="1182"/>
      <c r="Q44" s="1182"/>
      <c r="R44" s="1182"/>
      <c r="S44" s="1182"/>
      <c r="T44" s="1182"/>
      <c r="U44" s="1182"/>
      <c r="V44" s="1182"/>
      <c r="W44" s="1182"/>
      <c r="X44" s="1182"/>
      <c r="Y44" s="1182"/>
      <c r="Z44" s="1182"/>
      <c r="AA44" s="1182"/>
      <c r="AB44" s="1182"/>
      <c r="AC44" s="1182"/>
      <c r="AD44" s="1182"/>
      <c r="AE44" s="1182"/>
      <c r="AF44" s="1182"/>
      <c r="AG44" s="1182"/>
      <c r="AH44" s="1182"/>
      <c r="AI44" s="1182"/>
      <c r="AJ44" s="1182"/>
      <c r="AK44" s="1182"/>
      <c r="AL44" s="1182"/>
      <c r="AM44" s="1182"/>
      <c r="AN44" s="1182"/>
      <c r="AO44" s="1182"/>
      <c r="AP44" s="1182"/>
      <c r="AQ44" s="1182"/>
      <c r="AR44" s="1182"/>
      <c r="AS44" s="1182"/>
      <c r="AT44" s="1182"/>
      <c r="AU44" s="1182"/>
      <c r="AV44" s="1185"/>
      <c r="AW44" s="1185"/>
      <c r="AX44" s="1185"/>
      <c r="AY44" s="1185"/>
      <c r="AZ44" s="1185"/>
      <c r="BA44" s="1185"/>
      <c r="BB44" s="1185"/>
      <c r="BC44" s="1185"/>
      <c r="BD44" s="1185"/>
      <c r="BE44" s="1185"/>
      <c r="BF44" s="1185"/>
      <c r="BG44" s="1185"/>
      <c r="BH44" s="1185"/>
      <c r="BI44" s="1185"/>
      <c r="BJ44" s="1185"/>
      <c r="BK44" s="1185"/>
      <c r="BL44" s="1185"/>
      <c r="BM44" s="1185"/>
      <c r="BN44" s="1185"/>
      <c r="BO44" s="1185"/>
      <c r="BP44" s="1185"/>
      <c r="BQ44" s="1185"/>
      <c r="BR44" s="1185"/>
      <c r="BS44" s="1185"/>
      <c r="BT44" s="1185"/>
      <c r="BU44" s="1185"/>
      <c r="BV44" s="1185"/>
      <c r="BW44" s="1185"/>
      <c r="BX44" s="1185"/>
      <c r="BY44" s="1185"/>
      <c r="BZ44" s="1185"/>
      <c r="CA44" s="1185"/>
      <c r="CB44" s="1185"/>
      <c r="CC44" s="1185"/>
      <c r="CD44" s="1185"/>
      <c r="CE44" s="1185"/>
      <c r="CF44" s="1185"/>
      <c r="CG44" s="1185"/>
      <c r="CH44" s="1185"/>
      <c r="CI44" s="1185"/>
      <c r="CJ44" s="1185"/>
      <c r="CK44" s="1185"/>
      <c r="CL44" s="1185"/>
      <c r="CM44" s="1185"/>
      <c r="CN44" s="1185"/>
      <c r="CO44" s="1185"/>
      <c r="CP44" s="1185"/>
      <c r="CQ44" s="1185"/>
      <c r="CR44" s="1185"/>
      <c r="CS44" s="1185"/>
      <c r="CT44" s="1185"/>
      <c r="CU44" s="1185"/>
      <c r="CV44" s="1185"/>
      <c r="CW44" s="1185"/>
      <c r="CX44" s="1185"/>
      <c r="CY44" s="1185"/>
      <c r="CZ44" s="1185"/>
      <c r="DA44" s="1185"/>
      <c r="DB44" s="1185"/>
      <c r="DC44" s="1185"/>
      <c r="DD44" s="1185"/>
      <c r="DE44" s="1185"/>
      <c r="DF44" s="1185"/>
      <c r="DG44" s="1185"/>
      <c r="DH44" s="1185"/>
      <c r="DI44" s="1185"/>
      <c r="DJ44" s="1185"/>
      <c r="DK44" s="1185"/>
      <c r="DL44" s="1185"/>
      <c r="DM44" s="1185"/>
      <c r="DN44" s="1185"/>
      <c r="DO44" s="1185"/>
      <c r="DP44" s="1185"/>
      <c r="DQ44" s="1185"/>
      <c r="DR44" s="1185"/>
      <c r="DS44" s="1185"/>
      <c r="DT44" s="1185"/>
      <c r="DU44" s="1185"/>
      <c r="DV44" s="1185"/>
      <c r="DW44" s="1185"/>
      <c r="DX44" s="1185"/>
      <c r="DY44" s="1185"/>
      <c r="DZ44" s="1185"/>
      <c r="EA44" s="1185"/>
      <c r="EB44" s="1185"/>
      <c r="EC44" s="1185"/>
      <c r="ED44" s="1185"/>
      <c r="EE44" s="1185"/>
      <c r="EF44" s="1185"/>
      <c r="EG44" s="1185"/>
      <c r="EH44" s="1185"/>
      <c r="EI44" s="1185"/>
      <c r="EJ44" s="1185"/>
      <c r="EK44" s="1185"/>
      <c r="EL44" s="1185"/>
      <c r="EM44" s="1185"/>
      <c r="EN44" s="1185"/>
      <c r="EO44" s="1185"/>
      <c r="EP44" s="1185"/>
      <c r="EQ44" s="1185"/>
      <c r="ER44" s="1185"/>
      <c r="ES44" s="1185"/>
      <c r="ET44" s="1185"/>
      <c r="EU44" s="1185"/>
      <c r="EV44" s="1185"/>
      <c r="EW44" s="1185"/>
      <c r="EX44" s="1185"/>
      <c r="EY44" s="1185"/>
      <c r="EZ44" s="1185"/>
      <c r="FA44" s="1185"/>
      <c r="FB44" s="1185"/>
      <c r="FC44" s="1185"/>
      <c r="FD44" s="1185"/>
      <c r="FE44" s="1185"/>
      <c r="FF44" s="1185"/>
      <c r="FG44" s="1185"/>
      <c r="FH44" s="1185"/>
      <c r="FI44" s="1185"/>
      <c r="FJ44" s="1185"/>
      <c r="FK44" s="1185"/>
      <c r="FL44" s="1185"/>
      <c r="FM44" s="1185"/>
      <c r="FN44" s="1185"/>
      <c r="FO44" s="1185"/>
      <c r="FP44" s="1185"/>
      <c r="FQ44" s="1185"/>
      <c r="FR44" s="1185"/>
      <c r="FS44" s="1185"/>
      <c r="FT44" s="1185"/>
      <c r="FU44" s="1185"/>
      <c r="FV44" s="1185"/>
      <c r="FW44" s="1185"/>
      <c r="FX44" s="1185"/>
      <c r="FY44" s="1185"/>
      <c r="FZ44" s="1185"/>
      <c r="GA44" s="1185"/>
      <c r="GB44" s="1185"/>
      <c r="GC44" s="1185"/>
      <c r="GD44" s="1185"/>
      <c r="GE44" s="1185"/>
      <c r="GF44" s="1185"/>
      <c r="GG44" s="1185"/>
      <c r="GH44" s="1185"/>
      <c r="GI44" s="1185"/>
      <c r="GJ44" s="1185"/>
      <c r="GK44" s="1185"/>
      <c r="GL44" s="1185"/>
      <c r="GM44" s="1185"/>
      <c r="GN44" s="1185"/>
      <c r="GO44" s="1185"/>
      <c r="GP44" s="1185"/>
      <c r="GQ44" s="1185"/>
      <c r="GR44" s="1185"/>
      <c r="GS44" s="1185"/>
      <c r="GT44" s="1185"/>
      <c r="GU44" s="1185"/>
      <c r="GV44" s="1185"/>
      <c r="GW44" s="1185"/>
      <c r="GX44" s="1185"/>
      <c r="GY44" s="1185"/>
      <c r="GZ44" s="1185"/>
      <c r="HA44" s="1185"/>
      <c r="HB44" s="1185"/>
      <c r="HC44" s="1185"/>
      <c r="HD44" s="1185"/>
      <c r="HE44" s="1185"/>
      <c r="HF44" s="1185"/>
      <c r="HG44" s="1185"/>
      <c r="HH44" s="1185"/>
      <c r="HI44" s="1185"/>
      <c r="HJ44" s="1185"/>
      <c r="HK44" s="1185"/>
      <c r="HL44" s="1185"/>
      <c r="HM44" s="1185"/>
      <c r="HN44" s="1185"/>
      <c r="HO44" s="1185"/>
      <c r="HP44" s="1185"/>
      <c r="HQ44" s="1185"/>
      <c r="HR44" s="1185"/>
      <c r="HS44" s="1185"/>
      <c r="HT44" s="1185"/>
      <c r="HU44" s="1185"/>
      <c r="HV44" s="1185"/>
      <c r="HW44" s="1185"/>
      <c r="HX44" s="1185"/>
      <c r="HY44" s="1185"/>
      <c r="HZ44" s="1185"/>
      <c r="IA44" s="1185"/>
      <c r="IB44" s="1185"/>
      <c r="IC44" s="1185"/>
      <c r="ID44" s="1185"/>
      <c r="IE44" s="1185"/>
      <c r="IF44" s="1185"/>
      <c r="IG44" s="1185"/>
      <c r="IH44" s="1185"/>
      <c r="II44" s="1185"/>
      <c r="IJ44" s="1185"/>
      <c r="IK44" s="1185"/>
      <c r="IL44" s="1185"/>
      <c r="IM44" s="1185"/>
      <c r="IN44" s="1185"/>
      <c r="IO44" s="1185"/>
      <c r="IP44" s="1185"/>
      <c r="IQ44" s="1185"/>
      <c r="IR44" s="1185"/>
      <c r="IS44" s="1185"/>
      <c r="IT44" s="1185"/>
      <c r="IU44" s="1185"/>
      <c r="IV44" s="1185"/>
    </row>
    <row r="45" spans="2:256" s="1161" customFormat="1" ht="7.5" customHeight="1" thickBot="1" x14ac:dyDescent="0.3">
      <c r="B45" s="1179"/>
      <c r="C45" s="1180"/>
      <c r="D45" s="1183"/>
      <c r="F45" s="1182"/>
      <c r="G45" s="1182"/>
      <c r="H45" s="1182"/>
      <c r="I45" s="1182"/>
      <c r="J45" s="1182"/>
      <c r="K45" s="1182"/>
      <c r="L45" s="1182"/>
      <c r="M45" s="1182"/>
      <c r="N45" s="1182"/>
      <c r="O45" s="1182"/>
      <c r="P45" s="1182"/>
      <c r="Q45" s="1182"/>
      <c r="R45" s="1182"/>
      <c r="S45" s="1182"/>
      <c r="T45" s="1182"/>
      <c r="U45" s="1182"/>
      <c r="V45" s="1182"/>
      <c r="W45" s="1182"/>
      <c r="X45" s="1182"/>
      <c r="Y45" s="1182"/>
      <c r="Z45" s="1182"/>
      <c r="AA45" s="1182"/>
      <c r="AB45" s="1182"/>
      <c r="AC45" s="1182"/>
      <c r="AD45" s="1182"/>
      <c r="AE45" s="1182"/>
      <c r="AF45" s="1182"/>
      <c r="AG45" s="1182"/>
      <c r="AH45" s="1182"/>
      <c r="AI45" s="1182"/>
      <c r="AJ45" s="1182"/>
      <c r="AK45" s="1182"/>
      <c r="AL45" s="1182"/>
      <c r="AM45" s="1182"/>
      <c r="AN45" s="1182"/>
      <c r="AO45" s="1182"/>
      <c r="AP45" s="1182"/>
      <c r="AQ45" s="1182"/>
      <c r="AR45" s="1182"/>
      <c r="AS45" s="1182"/>
      <c r="AT45" s="1182"/>
      <c r="AU45" s="1182"/>
      <c r="AV45" s="1185"/>
      <c r="AW45" s="1185"/>
      <c r="AX45" s="1185"/>
      <c r="AY45" s="1185"/>
      <c r="AZ45" s="1185"/>
      <c r="BA45" s="1185"/>
      <c r="BB45" s="1185"/>
      <c r="BC45" s="1185"/>
      <c r="BD45" s="1185"/>
      <c r="BE45" s="1185"/>
      <c r="BF45" s="1185"/>
      <c r="BG45" s="1185"/>
      <c r="BH45" s="1185"/>
      <c r="BI45" s="1185"/>
      <c r="BJ45" s="1185"/>
      <c r="BK45" s="1185"/>
      <c r="BL45" s="1185"/>
      <c r="BM45" s="1185"/>
      <c r="BN45" s="1185"/>
      <c r="BO45" s="1185"/>
      <c r="BP45" s="1185"/>
      <c r="BQ45" s="1185"/>
      <c r="BR45" s="1185"/>
      <c r="BS45" s="1185"/>
      <c r="BT45" s="1185"/>
      <c r="BU45" s="1185"/>
      <c r="BV45" s="1185"/>
      <c r="BW45" s="1185"/>
      <c r="BX45" s="1185"/>
      <c r="BY45" s="1185"/>
      <c r="BZ45" s="1185"/>
      <c r="CA45" s="1185"/>
      <c r="CB45" s="1185"/>
      <c r="CC45" s="1185"/>
      <c r="CD45" s="1185"/>
      <c r="CE45" s="1185"/>
      <c r="CF45" s="1185"/>
      <c r="CG45" s="1185"/>
      <c r="CH45" s="1185"/>
      <c r="CI45" s="1185"/>
      <c r="CJ45" s="1185"/>
      <c r="CK45" s="1185"/>
      <c r="CL45" s="1185"/>
      <c r="CM45" s="1185"/>
      <c r="CN45" s="1185"/>
      <c r="CO45" s="1185"/>
      <c r="CP45" s="1185"/>
      <c r="CQ45" s="1185"/>
      <c r="CR45" s="1185"/>
      <c r="CS45" s="1185"/>
      <c r="CT45" s="1185"/>
      <c r="CU45" s="1185"/>
      <c r="CV45" s="1185"/>
      <c r="CW45" s="1185"/>
      <c r="CX45" s="1185"/>
      <c r="CY45" s="1185"/>
      <c r="CZ45" s="1185"/>
      <c r="DA45" s="1185"/>
      <c r="DB45" s="1185"/>
      <c r="DC45" s="1185"/>
      <c r="DD45" s="1185"/>
      <c r="DE45" s="1185"/>
      <c r="DF45" s="1185"/>
      <c r="DG45" s="1185"/>
      <c r="DH45" s="1185"/>
      <c r="DI45" s="1185"/>
      <c r="DJ45" s="1185"/>
      <c r="DK45" s="1185"/>
      <c r="DL45" s="1185"/>
      <c r="DM45" s="1185"/>
      <c r="DN45" s="1185"/>
      <c r="DO45" s="1185"/>
      <c r="DP45" s="1185"/>
      <c r="DQ45" s="1185"/>
      <c r="DR45" s="1185"/>
      <c r="DS45" s="1185"/>
      <c r="DT45" s="1185"/>
      <c r="DU45" s="1185"/>
      <c r="DV45" s="1185"/>
      <c r="DW45" s="1185"/>
      <c r="DX45" s="1185"/>
      <c r="DY45" s="1185"/>
      <c r="DZ45" s="1185"/>
      <c r="EA45" s="1185"/>
      <c r="EB45" s="1185"/>
      <c r="EC45" s="1185"/>
      <c r="ED45" s="1185"/>
      <c r="EE45" s="1185"/>
      <c r="EF45" s="1185"/>
      <c r="EG45" s="1185"/>
      <c r="EH45" s="1185"/>
      <c r="EI45" s="1185"/>
      <c r="EJ45" s="1185"/>
      <c r="EK45" s="1185"/>
      <c r="EL45" s="1185"/>
      <c r="EM45" s="1185"/>
      <c r="EN45" s="1185"/>
      <c r="EO45" s="1185"/>
      <c r="EP45" s="1185"/>
      <c r="EQ45" s="1185"/>
      <c r="ER45" s="1185"/>
      <c r="ES45" s="1185"/>
      <c r="ET45" s="1185"/>
      <c r="EU45" s="1185"/>
      <c r="EV45" s="1185"/>
      <c r="EW45" s="1185"/>
      <c r="EX45" s="1185"/>
      <c r="EY45" s="1185"/>
      <c r="EZ45" s="1185"/>
      <c r="FA45" s="1185"/>
      <c r="FB45" s="1185"/>
      <c r="FC45" s="1185"/>
      <c r="FD45" s="1185"/>
      <c r="FE45" s="1185"/>
      <c r="FF45" s="1185"/>
      <c r="FG45" s="1185"/>
      <c r="FH45" s="1185"/>
      <c r="FI45" s="1185"/>
      <c r="FJ45" s="1185"/>
      <c r="FK45" s="1185"/>
      <c r="FL45" s="1185"/>
      <c r="FM45" s="1185"/>
      <c r="FN45" s="1185"/>
      <c r="FO45" s="1185"/>
      <c r="FP45" s="1185"/>
      <c r="FQ45" s="1185"/>
      <c r="FR45" s="1185"/>
      <c r="FS45" s="1185"/>
      <c r="FT45" s="1185"/>
      <c r="FU45" s="1185"/>
      <c r="FV45" s="1185"/>
      <c r="FW45" s="1185"/>
      <c r="FX45" s="1185"/>
      <c r="FY45" s="1185"/>
      <c r="FZ45" s="1185"/>
      <c r="GA45" s="1185"/>
      <c r="GB45" s="1185"/>
      <c r="GC45" s="1185"/>
      <c r="GD45" s="1185"/>
      <c r="GE45" s="1185"/>
      <c r="GF45" s="1185"/>
      <c r="GG45" s="1185"/>
      <c r="GH45" s="1185"/>
      <c r="GI45" s="1185"/>
      <c r="GJ45" s="1185"/>
      <c r="GK45" s="1185"/>
      <c r="GL45" s="1185"/>
      <c r="GM45" s="1185"/>
      <c r="GN45" s="1185"/>
      <c r="GO45" s="1185"/>
      <c r="GP45" s="1185"/>
      <c r="GQ45" s="1185"/>
      <c r="GR45" s="1185"/>
      <c r="GS45" s="1185"/>
      <c r="GT45" s="1185"/>
      <c r="GU45" s="1185"/>
      <c r="GV45" s="1185"/>
      <c r="GW45" s="1185"/>
      <c r="GX45" s="1185"/>
      <c r="GY45" s="1185"/>
      <c r="GZ45" s="1185"/>
      <c r="HA45" s="1185"/>
      <c r="HB45" s="1185"/>
      <c r="HC45" s="1185"/>
      <c r="HD45" s="1185"/>
      <c r="HE45" s="1185"/>
      <c r="HF45" s="1185"/>
      <c r="HG45" s="1185"/>
      <c r="HH45" s="1185"/>
      <c r="HI45" s="1185"/>
      <c r="HJ45" s="1185"/>
      <c r="HK45" s="1185"/>
      <c r="HL45" s="1185"/>
      <c r="HM45" s="1185"/>
      <c r="HN45" s="1185"/>
      <c r="HO45" s="1185"/>
      <c r="HP45" s="1185"/>
      <c r="HQ45" s="1185"/>
      <c r="HR45" s="1185"/>
      <c r="HS45" s="1185"/>
      <c r="HT45" s="1185"/>
      <c r="HU45" s="1185"/>
      <c r="HV45" s="1185"/>
      <c r="HW45" s="1185"/>
      <c r="HX45" s="1185"/>
      <c r="HY45" s="1185"/>
      <c r="HZ45" s="1185"/>
      <c r="IA45" s="1185"/>
      <c r="IB45" s="1185"/>
      <c r="IC45" s="1185"/>
      <c r="ID45" s="1185"/>
      <c r="IE45" s="1185"/>
      <c r="IF45" s="1185"/>
      <c r="IG45" s="1185"/>
      <c r="IH45" s="1185"/>
      <c r="II45" s="1185"/>
      <c r="IJ45" s="1185"/>
      <c r="IK45" s="1185"/>
      <c r="IL45" s="1185"/>
      <c r="IM45" s="1185"/>
      <c r="IN45" s="1185"/>
      <c r="IO45" s="1185"/>
      <c r="IP45" s="1185"/>
      <c r="IQ45" s="1185"/>
      <c r="IR45" s="1185"/>
      <c r="IS45" s="1185"/>
      <c r="IT45" s="1185"/>
      <c r="IU45" s="1185"/>
      <c r="IV45" s="1185"/>
    </row>
    <row r="46" spans="2:256" s="1161" customFormat="1" ht="15.75" customHeight="1" thickBot="1" x14ac:dyDescent="0.3">
      <c r="B46" s="1167"/>
      <c r="C46" s="1177" t="s">
        <v>1320</v>
      </c>
      <c r="D46" s="1178" t="s">
        <v>1348</v>
      </c>
      <c r="F46" s="1182"/>
      <c r="G46" s="1182"/>
      <c r="H46" s="1182"/>
      <c r="I46" s="1182"/>
      <c r="J46" s="1182"/>
      <c r="K46" s="1182"/>
      <c r="L46" s="1182"/>
      <c r="M46" s="1182"/>
      <c r="N46" s="1182"/>
      <c r="O46" s="1182"/>
      <c r="P46" s="1182"/>
      <c r="Q46" s="1182"/>
      <c r="R46" s="1182"/>
      <c r="S46" s="1182"/>
      <c r="T46" s="1182"/>
      <c r="U46" s="1182"/>
      <c r="V46" s="1182"/>
      <c r="W46" s="1182"/>
      <c r="X46" s="1182"/>
      <c r="Y46" s="1182"/>
      <c r="Z46" s="1182"/>
      <c r="AA46" s="1182"/>
      <c r="AB46" s="1182"/>
      <c r="AC46" s="1182"/>
      <c r="AD46" s="1182"/>
      <c r="AE46" s="1182"/>
      <c r="AF46" s="1182"/>
      <c r="AG46" s="1182"/>
      <c r="AH46" s="1182"/>
      <c r="AI46" s="1182"/>
      <c r="AJ46" s="1182"/>
      <c r="AK46" s="1182"/>
      <c r="AL46" s="1182"/>
      <c r="AM46" s="1182"/>
      <c r="AN46" s="1182"/>
      <c r="AO46" s="1182"/>
      <c r="AP46" s="1182"/>
      <c r="AQ46" s="1182"/>
      <c r="AR46" s="1182"/>
      <c r="AS46" s="1182"/>
      <c r="AT46" s="1182"/>
      <c r="AU46" s="1182"/>
      <c r="AV46" s="1185"/>
      <c r="AW46" s="1185"/>
      <c r="AX46" s="1185"/>
      <c r="AY46" s="1185"/>
      <c r="AZ46" s="1185"/>
      <c r="BA46" s="1185"/>
      <c r="BB46" s="1185"/>
      <c r="BC46" s="1185"/>
      <c r="BD46" s="1185"/>
      <c r="BE46" s="1185"/>
      <c r="BF46" s="1185"/>
      <c r="BG46" s="1185"/>
      <c r="BH46" s="1185"/>
      <c r="BI46" s="1185"/>
      <c r="BJ46" s="1185"/>
      <c r="BK46" s="1185"/>
      <c r="BL46" s="1185"/>
      <c r="BM46" s="1185"/>
      <c r="BN46" s="1185"/>
      <c r="BO46" s="1185"/>
      <c r="BP46" s="1185"/>
      <c r="BQ46" s="1185"/>
      <c r="BR46" s="1185"/>
      <c r="BS46" s="1185"/>
      <c r="BT46" s="1185"/>
      <c r="BU46" s="1185"/>
      <c r="BV46" s="1185"/>
      <c r="BW46" s="1185"/>
      <c r="BX46" s="1185"/>
      <c r="BY46" s="1185"/>
      <c r="BZ46" s="1185"/>
      <c r="CA46" s="1185"/>
      <c r="CB46" s="1185"/>
      <c r="CC46" s="1185"/>
      <c r="CD46" s="1185"/>
      <c r="CE46" s="1185"/>
      <c r="CF46" s="1185"/>
      <c r="CG46" s="1185"/>
      <c r="CH46" s="1185"/>
      <c r="CI46" s="1185"/>
      <c r="CJ46" s="1185"/>
      <c r="CK46" s="1185"/>
      <c r="CL46" s="1185"/>
      <c r="CM46" s="1185"/>
      <c r="CN46" s="1185"/>
      <c r="CO46" s="1185"/>
      <c r="CP46" s="1185"/>
      <c r="CQ46" s="1185"/>
      <c r="CR46" s="1185"/>
      <c r="CS46" s="1185"/>
      <c r="CT46" s="1185"/>
      <c r="CU46" s="1185"/>
      <c r="CV46" s="1185"/>
      <c r="CW46" s="1185"/>
      <c r="CX46" s="1185"/>
      <c r="CY46" s="1185"/>
      <c r="CZ46" s="1185"/>
      <c r="DA46" s="1185"/>
      <c r="DB46" s="1185"/>
      <c r="DC46" s="1185"/>
      <c r="DD46" s="1185"/>
      <c r="DE46" s="1185"/>
      <c r="DF46" s="1185"/>
      <c r="DG46" s="1185"/>
      <c r="DH46" s="1185"/>
      <c r="DI46" s="1185"/>
      <c r="DJ46" s="1185"/>
      <c r="DK46" s="1185"/>
      <c r="DL46" s="1185"/>
      <c r="DM46" s="1185"/>
      <c r="DN46" s="1185"/>
      <c r="DO46" s="1185"/>
      <c r="DP46" s="1185"/>
      <c r="DQ46" s="1185"/>
      <c r="DR46" s="1185"/>
      <c r="DS46" s="1185"/>
      <c r="DT46" s="1185"/>
      <c r="DU46" s="1185"/>
      <c r="DV46" s="1185"/>
      <c r="DW46" s="1185"/>
      <c r="DX46" s="1185"/>
      <c r="DY46" s="1185"/>
      <c r="DZ46" s="1185"/>
      <c r="EA46" s="1185"/>
      <c r="EB46" s="1185"/>
      <c r="EC46" s="1185"/>
      <c r="ED46" s="1185"/>
      <c r="EE46" s="1185"/>
      <c r="EF46" s="1185"/>
      <c r="EG46" s="1185"/>
      <c r="EH46" s="1185"/>
      <c r="EI46" s="1185"/>
      <c r="EJ46" s="1185"/>
      <c r="EK46" s="1185"/>
      <c r="EL46" s="1185"/>
      <c r="EM46" s="1185"/>
      <c r="EN46" s="1185"/>
      <c r="EO46" s="1185"/>
      <c r="EP46" s="1185"/>
      <c r="EQ46" s="1185"/>
      <c r="ER46" s="1185"/>
      <c r="ES46" s="1185"/>
      <c r="ET46" s="1185"/>
      <c r="EU46" s="1185"/>
      <c r="EV46" s="1185"/>
      <c r="EW46" s="1185"/>
      <c r="EX46" s="1185"/>
      <c r="EY46" s="1185"/>
      <c r="EZ46" s="1185"/>
      <c r="FA46" s="1185"/>
      <c r="FB46" s="1185"/>
      <c r="FC46" s="1185"/>
      <c r="FD46" s="1185"/>
      <c r="FE46" s="1185"/>
      <c r="FF46" s="1185"/>
      <c r="FG46" s="1185"/>
      <c r="FH46" s="1185"/>
      <c r="FI46" s="1185"/>
      <c r="FJ46" s="1185"/>
      <c r="FK46" s="1185"/>
      <c r="FL46" s="1185"/>
      <c r="FM46" s="1185"/>
      <c r="FN46" s="1185"/>
      <c r="FO46" s="1185"/>
      <c r="FP46" s="1185"/>
      <c r="FQ46" s="1185"/>
      <c r="FR46" s="1185"/>
      <c r="FS46" s="1185"/>
      <c r="FT46" s="1185"/>
      <c r="FU46" s="1185"/>
      <c r="FV46" s="1185"/>
      <c r="FW46" s="1185"/>
      <c r="FX46" s="1185"/>
      <c r="FY46" s="1185"/>
      <c r="FZ46" s="1185"/>
      <c r="GA46" s="1185"/>
      <c r="GB46" s="1185"/>
      <c r="GC46" s="1185"/>
      <c r="GD46" s="1185"/>
      <c r="GE46" s="1185"/>
      <c r="GF46" s="1185"/>
      <c r="GG46" s="1185"/>
      <c r="GH46" s="1185"/>
      <c r="GI46" s="1185"/>
      <c r="GJ46" s="1185"/>
      <c r="GK46" s="1185"/>
      <c r="GL46" s="1185"/>
      <c r="GM46" s="1185"/>
      <c r="GN46" s="1185"/>
      <c r="GO46" s="1185"/>
      <c r="GP46" s="1185"/>
      <c r="GQ46" s="1185"/>
      <c r="GR46" s="1185"/>
      <c r="GS46" s="1185"/>
      <c r="GT46" s="1185"/>
      <c r="GU46" s="1185"/>
      <c r="GV46" s="1185"/>
      <c r="GW46" s="1185"/>
      <c r="GX46" s="1185"/>
      <c r="GY46" s="1185"/>
      <c r="GZ46" s="1185"/>
      <c r="HA46" s="1185"/>
      <c r="HB46" s="1185"/>
      <c r="HC46" s="1185"/>
      <c r="HD46" s="1185"/>
      <c r="HE46" s="1185"/>
      <c r="HF46" s="1185"/>
      <c r="HG46" s="1185"/>
      <c r="HH46" s="1185"/>
      <c r="HI46" s="1185"/>
      <c r="HJ46" s="1185"/>
      <c r="HK46" s="1185"/>
      <c r="HL46" s="1185"/>
      <c r="HM46" s="1185"/>
      <c r="HN46" s="1185"/>
      <c r="HO46" s="1185"/>
      <c r="HP46" s="1185"/>
      <c r="HQ46" s="1185"/>
      <c r="HR46" s="1185"/>
      <c r="HS46" s="1185"/>
      <c r="HT46" s="1185"/>
      <c r="HU46" s="1185"/>
      <c r="HV46" s="1185"/>
      <c r="HW46" s="1185"/>
      <c r="HX46" s="1185"/>
      <c r="HY46" s="1185"/>
      <c r="HZ46" s="1185"/>
      <c r="IA46" s="1185"/>
      <c r="IB46" s="1185"/>
      <c r="IC46" s="1185"/>
      <c r="ID46" s="1185"/>
      <c r="IE46" s="1185"/>
      <c r="IF46" s="1185"/>
      <c r="IG46" s="1185"/>
      <c r="IH46" s="1185"/>
      <c r="II46" s="1185"/>
      <c r="IJ46" s="1185"/>
      <c r="IK46" s="1185"/>
      <c r="IL46" s="1185"/>
      <c r="IM46" s="1185"/>
      <c r="IN46" s="1185"/>
      <c r="IO46" s="1185"/>
      <c r="IP46" s="1185"/>
      <c r="IQ46" s="1185"/>
      <c r="IR46" s="1185"/>
      <c r="IS46" s="1185"/>
      <c r="IT46" s="1185"/>
      <c r="IU46" s="1185"/>
      <c r="IV46" s="1185"/>
    </row>
    <row r="47" spans="2:256" s="1161" customFormat="1" ht="7.5" customHeight="1" thickBot="1" x14ac:dyDescent="0.3">
      <c r="B47" s="1179"/>
      <c r="C47" s="1180"/>
      <c r="D47" s="1183"/>
      <c r="F47" s="1182"/>
      <c r="G47" s="1182"/>
      <c r="H47" s="1182"/>
      <c r="I47" s="1182"/>
      <c r="J47" s="1182"/>
      <c r="K47" s="1182"/>
      <c r="L47" s="1182"/>
      <c r="M47" s="1182"/>
      <c r="N47" s="1182"/>
      <c r="O47" s="1182"/>
      <c r="P47" s="1182"/>
      <c r="Q47" s="1182"/>
      <c r="R47" s="1182"/>
      <c r="S47" s="1182"/>
      <c r="T47" s="1182"/>
      <c r="U47" s="1182"/>
      <c r="V47" s="1182"/>
      <c r="W47" s="1182"/>
      <c r="X47" s="1182"/>
      <c r="Y47" s="1182"/>
      <c r="Z47" s="1182"/>
      <c r="AA47" s="1182"/>
      <c r="AB47" s="1182"/>
      <c r="AC47" s="1182"/>
      <c r="AD47" s="1182"/>
      <c r="AE47" s="1182"/>
      <c r="AF47" s="1182"/>
      <c r="AG47" s="1182"/>
      <c r="AH47" s="1182"/>
      <c r="AI47" s="1182"/>
      <c r="AJ47" s="1182"/>
      <c r="AK47" s="1182"/>
      <c r="AL47" s="1182"/>
      <c r="AM47" s="1182"/>
      <c r="AN47" s="1182"/>
      <c r="AO47" s="1182"/>
      <c r="AP47" s="1182"/>
      <c r="AQ47" s="1182"/>
      <c r="AR47" s="1182"/>
      <c r="AS47" s="1182"/>
      <c r="AT47" s="1182"/>
      <c r="AU47" s="1182"/>
      <c r="AV47" s="1185"/>
      <c r="AW47" s="1185"/>
      <c r="AX47" s="1185"/>
      <c r="AY47" s="1185"/>
      <c r="AZ47" s="1185"/>
      <c r="BA47" s="1185"/>
      <c r="BB47" s="1185"/>
      <c r="BC47" s="1185"/>
      <c r="BD47" s="1185"/>
      <c r="BE47" s="1185"/>
      <c r="BF47" s="1185"/>
      <c r="BG47" s="1185"/>
      <c r="BH47" s="1185"/>
      <c r="BI47" s="1185"/>
      <c r="BJ47" s="1185"/>
      <c r="BK47" s="1185"/>
      <c r="BL47" s="1185"/>
      <c r="BM47" s="1185"/>
      <c r="BN47" s="1185"/>
      <c r="BO47" s="1185"/>
      <c r="BP47" s="1185"/>
      <c r="BQ47" s="1185"/>
      <c r="BR47" s="1185"/>
      <c r="BS47" s="1185"/>
      <c r="BT47" s="1185"/>
      <c r="BU47" s="1185"/>
      <c r="BV47" s="1185"/>
      <c r="BW47" s="1185"/>
      <c r="BX47" s="1185"/>
      <c r="BY47" s="1185"/>
      <c r="BZ47" s="1185"/>
      <c r="CA47" s="1185"/>
      <c r="CB47" s="1185"/>
      <c r="CC47" s="1185"/>
      <c r="CD47" s="1185"/>
      <c r="CE47" s="1185"/>
      <c r="CF47" s="1185"/>
      <c r="CG47" s="1185"/>
      <c r="CH47" s="1185"/>
      <c r="CI47" s="1185"/>
      <c r="CJ47" s="1185"/>
      <c r="CK47" s="1185"/>
      <c r="CL47" s="1185"/>
      <c r="CM47" s="1185"/>
      <c r="CN47" s="1185"/>
      <c r="CO47" s="1185"/>
      <c r="CP47" s="1185"/>
      <c r="CQ47" s="1185"/>
      <c r="CR47" s="1185"/>
      <c r="CS47" s="1185"/>
      <c r="CT47" s="1185"/>
      <c r="CU47" s="1185"/>
      <c r="CV47" s="1185"/>
      <c r="CW47" s="1185"/>
      <c r="CX47" s="1185"/>
      <c r="CY47" s="1185"/>
      <c r="CZ47" s="1185"/>
      <c r="DA47" s="1185"/>
      <c r="DB47" s="1185"/>
      <c r="DC47" s="1185"/>
      <c r="DD47" s="1185"/>
      <c r="DE47" s="1185"/>
      <c r="DF47" s="1185"/>
      <c r="DG47" s="1185"/>
      <c r="DH47" s="1185"/>
      <c r="DI47" s="1185"/>
      <c r="DJ47" s="1185"/>
      <c r="DK47" s="1185"/>
      <c r="DL47" s="1185"/>
      <c r="DM47" s="1185"/>
      <c r="DN47" s="1185"/>
      <c r="DO47" s="1185"/>
      <c r="DP47" s="1185"/>
      <c r="DQ47" s="1185"/>
      <c r="DR47" s="1185"/>
      <c r="DS47" s="1185"/>
      <c r="DT47" s="1185"/>
      <c r="DU47" s="1185"/>
      <c r="DV47" s="1185"/>
      <c r="DW47" s="1185"/>
      <c r="DX47" s="1185"/>
      <c r="DY47" s="1185"/>
      <c r="DZ47" s="1185"/>
      <c r="EA47" s="1185"/>
      <c r="EB47" s="1185"/>
      <c r="EC47" s="1185"/>
      <c r="ED47" s="1185"/>
      <c r="EE47" s="1185"/>
      <c r="EF47" s="1185"/>
      <c r="EG47" s="1185"/>
      <c r="EH47" s="1185"/>
      <c r="EI47" s="1185"/>
      <c r="EJ47" s="1185"/>
      <c r="EK47" s="1185"/>
      <c r="EL47" s="1185"/>
      <c r="EM47" s="1185"/>
      <c r="EN47" s="1185"/>
      <c r="EO47" s="1185"/>
      <c r="EP47" s="1185"/>
      <c r="EQ47" s="1185"/>
      <c r="ER47" s="1185"/>
      <c r="ES47" s="1185"/>
      <c r="ET47" s="1185"/>
      <c r="EU47" s="1185"/>
      <c r="EV47" s="1185"/>
      <c r="EW47" s="1185"/>
      <c r="EX47" s="1185"/>
      <c r="EY47" s="1185"/>
      <c r="EZ47" s="1185"/>
      <c r="FA47" s="1185"/>
      <c r="FB47" s="1185"/>
      <c r="FC47" s="1185"/>
      <c r="FD47" s="1185"/>
      <c r="FE47" s="1185"/>
      <c r="FF47" s="1185"/>
      <c r="FG47" s="1185"/>
      <c r="FH47" s="1185"/>
      <c r="FI47" s="1185"/>
      <c r="FJ47" s="1185"/>
      <c r="FK47" s="1185"/>
      <c r="FL47" s="1185"/>
      <c r="FM47" s="1185"/>
      <c r="FN47" s="1185"/>
      <c r="FO47" s="1185"/>
      <c r="FP47" s="1185"/>
      <c r="FQ47" s="1185"/>
      <c r="FR47" s="1185"/>
      <c r="FS47" s="1185"/>
      <c r="FT47" s="1185"/>
      <c r="FU47" s="1185"/>
      <c r="FV47" s="1185"/>
      <c r="FW47" s="1185"/>
      <c r="FX47" s="1185"/>
      <c r="FY47" s="1185"/>
      <c r="FZ47" s="1185"/>
      <c r="GA47" s="1185"/>
      <c r="GB47" s="1185"/>
      <c r="GC47" s="1185"/>
      <c r="GD47" s="1185"/>
      <c r="GE47" s="1185"/>
      <c r="GF47" s="1185"/>
      <c r="GG47" s="1185"/>
      <c r="GH47" s="1185"/>
      <c r="GI47" s="1185"/>
      <c r="GJ47" s="1185"/>
      <c r="GK47" s="1185"/>
      <c r="GL47" s="1185"/>
      <c r="GM47" s="1185"/>
      <c r="GN47" s="1185"/>
      <c r="GO47" s="1185"/>
      <c r="GP47" s="1185"/>
      <c r="GQ47" s="1185"/>
      <c r="GR47" s="1185"/>
      <c r="GS47" s="1185"/>
      <c r="GT47" s="1185"/>
      <c r="GU47" s="1185"/>
      <c r="GV47" s="1185"/>
      <c r="GW47" s="1185"/>
      <c r="GX47" s="1185"/>
      <c r="GY47" s="1185"/>
      <c r="GZ47" s="1185"/>
      <c r="HA47" s="1185"/>
      <c r="HB47" s="1185"/>
      <c r="HC47" s="1185"/>
      <c r="HD47" s="1185"/>
      <c r="HE47" s="1185"/>
      <c r="HF47" s="1185"/>
      <c r="HG47" s="1185"/>
      <c r="HH47" s="1185"/>
      <c r="HI47" s="1185"/>
      <c r="HJ47" s="1185"/>
      <c r="HK47" s="1185"/>
      <c r="HL47" s="1185"/>
      <c r="HM47" s="1185"/>
      <c r="HN47" s="1185"/>
      <c r="HO47" s="1185"/>
      <c r="HP47" s="1185"/>
      <c r="HQ47" s="1185"/>
      <c r="HR47" s="1185"/>
      <c r="HS47" s="1185"/>
      <c r="HT47" s="1185"/>
      <c r="HU47" s="1185"/>
      <c r="HV47" s="1185"/>
      <c r="HW47" s="1185"/>
      <c r="HX47" s="1185"/>
      <c r="HY47" s="1185"/>
      <c r="HZ47" s="1185"/>
      <c r="IA47" s="1185"/>
      <c r="IB47" s="1185"/>
      <c r="IC47" s="1185"/>
      <c r="ID47" s="1185"/>
      <c r="IE47" s="1185"/>
      <c r="IF47" s="1185"/>
      <c r="IG47" s="1185"/>
      <c r="IH47" s="1185"/>
      <c r="II47" s="1185"/>
      <c r="IJ47" s="1185"/>
      <c r="IK47" s="1185"/>
      <c r="IL47" s="1185"/>
      <c r="IM47" s="1185"/>
      <c r="IN47" s="1185"/>
      <c r="IO47" s="1185"/>
      <c r="IP47" s="1185"/>
      <c r="IQ47" s="1185"/>
      <c r="IR47" s="1185"/>
      <c r="IS47" s="1185"/>
      <c r="IT47" s="1185"/>
      <c r="IU47" s="1185"/>
      <c r="IV47" s="1185"/>
    </row>
    <row r="48" spans="2:256" s="1161" customFormat="1" ht="15.75" customHeight="1" thickBot="1" x14ac:dyDescent="0.3">
      <c r="B48" s="1179"/>
      <c r="C48" s="1175" t="s">
        <v>1321</v>
      </c>
      <c r="D48" s="1176" t="s">
        <v>1322</v>
      </c>
      <c r="F48" s="1182"/>
      <c r="G48" s="1182"/>
      <c r="H48" s="1182"/>
      <c r="I48" s="1182"/>
      <c r="J48" s="1182"/>
      <c r="K48" s="1182"/>
      <c r="L48" s="1182"/>
      <c r="M48" s="1182"/>
      <c r="N48" s="1182"/>
      <c r="O48" s="1182"/>
      <c r="P48" s="1182"/>
      <c r="Q48" s="1182"/>
      <c r="R48" s="1182"/>
      <c r="S48" s="1182"/>
      <c r="T48" s="1182"/>
      <c r="U48" s="1182"/>
      <c r="V48" s="1182"/>
      <c r="W48" s="1182"/>
      <c r="X48" s="1182"/>
      <c r="Y48" s="1182"/>
      <c r="Z48" s="1182"/>
      <c r="AA48" s="1182"/>
      <c r="AB48" s="1182"/>
      <c r="AC48" s="1182"/>
      <c r="AD48" s="1182"/>
      <c r="AE48" s="1182"/>
      <c r="AF48" s="1182"/>
      <c r="AG48" s="1182"/>
      <c r="AH48" s="1182"/>
      <c r="AI48" s="1182"/>
      <c r="AJ48" s="1182"/>
      <c r="AK48" s="1182"/>
      <c r="AL48" s="1182"/>
      <c r="AM48" s="1182"/>
      <c r="AN48" s="1182"/>
      <c r="AO48" s="1182"/>
      <c r="AP48" s="1182"/>
      <c r="AQ48" s="1182"/>
      <c r="AR48" s="1182"/>
      <c r="AS48" s="1182"/>
      <c r="AT48" s="1182"/>
      <c r="AU48" s="1182"/>
      <c r="AV48" s="1185"/>
      <c r="AW48" s="1185"/>
      <c r="AX48" s="1185"/>
      <c r="AY48" s="1185"/>
      <c r="AZ48" s="1185"/>
      <c r="BA48" s="1185"/>
      <c r="BB48" s="1185"/>
      <c r="BC48" s="1185"/>
      <c r="BD48" s="1185"/>
      <c r="BE48" s="1185"/>
      <c r="BF48" s="1185"/>
      <c r="BG48" s="1185"/>
      <c r="BH48" s="1185"/>
      <c r="BI48" s="1185"/>
      <c r="BJ48" s="1185"/>
      <c r="BK48" s="1185"/>
      <c r="BL48" s="1185"/>
      <c r="BM48" s="1185"/>
      <c r="BN48" s="1185"/>
      <c r="BO48" s="1185"/>
      <c r="BP48" s="1185"/>
      <c r="BQ48" s="1185"/>
      <c r="BR48" s="1185"/>
      <c r="BS48" s="1185"/>
      <c r="BT48" s="1185"/>
      <c r="BU48" s="1185"/>
      <c r="BV48" s="1185"/>
      <c r="BW48" s="1185"/>
      <c r="BX48" s="1185"/>
      <c r="BY48" s="1185"/>
      <c r="BZ48" s="1185"/>
      <c r="CA48" s="1185"/>
      <c r="CB48" s="1185"/>
      <c r="CC48" s="1185"/>
      <c r="CD48" s="1185"/>
      <c r="CE48" s="1185"/>
      <c r="CF48" s="1185"/>
      <c r="CG48" s="1185"/>
      <c r="CH48" s="1185"/>
      <c r="CI48" s="1185"/>
      <c r="CJ48" s="1185"/>
      <c r="CK48" s="1185"/>
      <c r="CL48" s="1185"/>
      <c r="CM48" s="1185"/>
      <c r="CN48" s="1185"/>
      <c r="CO48" s="1185"/>
      <c r="CP48" s="1185"/>
      <c r="CQ48" s="1185"/>
      <c r="CR48" s="1185"/>
      <c r="CS48" s="1185"/>
      <c r="CT48" s="1185"/>
      <c r="CU48" s="1185"/>
      <c r="CV48" s="1185"/>
      <c r="CW48" s="1185"/>
      <c r="CX48" s="1185"/>
      <c r="CY48" s="1185"/>
      <c r="CZ48" s="1185"/>
      <c r="DA48" s="1185"/>
      <c r="DB48" s="1185"/>
      <c r="DC48" s="1185"/>
      <c r="DD48" s="1185"/>
      <c r="DE48" s="1185"/>
      <c r="DF48" s="1185"/>
      <c r="DG48" s="1185"/>
      <c r="DH48" s="1185"/>
      <c r="DI48" s="1185"/>
      <c r="DJ48" s="1185"/>
      <c r="DK48" s="1185"/>
      <c r="DL48" s="1185"/>
      <c r="DM48" s="1185"/>
      <c r="DN48" s="1185"/>
      <c r="DO48" s="1185"/>
      <c r="DP48" s="1185"/>
      <c r="DQ48" s="1185"/>
      <c r="DR48" s="1185"/>
      <c r="DS48" s="1185"/>
      <c r="DT48" s="1185"/>
      <c r="DU48" s="1185"/>
      <c r="DV48" s="1185"/>
      <c r="DW48" s="1185"/>
      <c r="DX48" s="1185"/>
      <c r="DY48" s="1185"/>
      <c r="DZ48" s="1185"/>
      <c r="EA48" s="1185"/>
      <c r="EB48" s="1185"/>
      <c r="EC48" s="1185"/>
      <c r="ED48" s="1185"/>
      <c r="EE48" s="1185"/>
      <c r="EF48" s="1185"/>
      <c r="EG48" s="1185"/>
      <c r="EH48" s="1185"/>
      <c r="EI48" s="1185"/>
      <c r="EJ48" s="1185"/>
      <c r="EK48" s="1185"/>
      <c r="EL48" s="1185"/>
      <c r="EM48" s="1185"/>
      <c r="EN48" s="1185"/>
      <c r="EO48" s="1185"/>
      <c r="EP48" s="1185"/>
      <c r="EQ48" s="1185"/>
      <c r="ER48" s="1185"/>
      <c r="ES48" s="1185"/>
      <c r="ET48" s="1185"/>
      <c r="EU48" s="1185"/>
      <c r="EV48" s="1185"/>
      <c r="EW48" s="1185"/>
      <c r="EX48" s="1185"/>
      <c r="EY48" s="1185"/>
      <c r="EZ48" s="1185"/>
      <c r="FA48" s="1185"/>
      <c r="FB48" s="1185"/>
      <c r="FC48" s="1185"/>
      <c r="FD48" s="1185"/>
      <c r="FE48" s="1185"/>
      <c r="FF48" s="1185"/>
      <c r="FG48" s="1185"/>
      <c r="FH48" s="1185"/>
      <c r="FI48" s="1185"/>
      <c r="FJ48" s="1185"/>
      <c r="FK48" s="1185"/>
      <c r="FL48" s="1185"/>
      <c r="FM48" s="1185"/>
      <c r="FN48" s="1185"/>
      <c r="FO48" s="1185"/>
      <c r="FP48" s="1185"/>
      <c r="FQ48" s="1185"/>
      <c r="FR48" s="1185"/>
      <c r="FS48" s="1185"/>
      <c r="FT48" s="1185"/>
      <c r="FU48" s="1185"/>
      <c r="FV48" s="1185"/>
      <c r="FW48" s="1185"/>
      <c r="FX48" s="1185"/>
      <c r="FY48" s="1185"/>
      <c r="FZ48" s="1185"/>
      <c r="GA48" s="1185"/>
      <c r="GB48" s="1185"/>
      <c r="GC48" s="1185"/>
      <c r="GD48" s="1185"/>
      <c r="GE48" s="1185"/>
      <c r="GF48" s="1185"/>
      <c r="GG48" s="1185"/>
      <c r="GH48" s="1185"/>
      <c r="GI48" s="1185"/>
      <c r="GJ48" s="1185"/>
      <c r="GK48" s="1185"/>
      <c r="GL48" s="1185"/>
      <c r="GM48" s="1185"/>
      <c r="GN48" s="1185"/>
      <c r="GO48" s="1185"/>
      <c r="GP48" s="1185"/>
      <c r="GQ48" s="1185"/>
      <c r="GR48" s="1185"/>
      <c r="GS48" s="1185"/>
      <c r="GT48" s="1185"/>
      <c r="GU48" s="1185"/>
      <c r="GV48" s="1185"/>
      <c r="GW48" s="1185"/>
      <c r="GX48" s="1185"/>
      <c r="GY48" s="1185"/>
      <c r="GZ48" s="1185"/>
      <c r="HA48" s="1185"/>
      <c r="HB48" s="1185"/>
      <c r="HC48" s="1185"/>
      <c r="HD48" s="1185"/>
      <c r="HE48" s="1185"/>
      <c r="HF48" s="1185"/>
      <c r="HG48" s="1185"/>
      <c r="HH48" s="1185"/>
      <c r="HI48" s="1185"/>
      <c r="HJ48" s="1185"/>
      <c r="HK48" s="1185"/>
      <c r="HL48" s="1185"/>
      <c r="HM48" s="1185"/>
      <c r="HN48" s="1185"/>
      <c r="HO48" s="1185"/>
      <c r="HP48" s="1185"/>
      <c r="HQ48" s="1185"/>
      <c r="HR48" s="1185"/>
      <c r="HS48" s="1185"/>
      <c r="HT48" s="1185"/>
      <c r="HU48" s="1185"/>
      <c r="HV48" s="1185"/>
      <c r="HW48" s="1185"/>
      <c r="HX48" s="1185"/>
      <c r="HY48" s="1185"/>
      <c r="HZ48" s="1185"/>
      <c r="IA48" s="1185"/>
      <c r="IB48" s="1185"/>
      <c r="IC48" s="1185"/>
      <c r="ID48" s="1185"/>
      <c r="IE48" s="1185"/>
      <c r="IF48" s="1185"/>
      <c r="IG48" s="1185"/>
      <c r="IH48" s="1185"/>
      <c r="II48" s="1185"/>
      <c r="IJ48" s="1185"/>
      <c r="IK48" s="1185"/>
      <c r="IL48" s="1185"/>
      <c r="IM48" s="1185"/>
      <c r="IN48" s="1185"/>
      <c r="IO48" s="1185"/>
      <c r="IP48" s="1185"/>
      <c r="IQ48" s="1185"/>
      <c r="IR48" s="1185"/>
      <c r="IS48" s="1185"/>
      <c r="IT48" s="1185"/>
      <c r="IU48" s="1185"/>
      <c r="IV48" s="1185"/>
    </row>
    <row r="49" spans="2:256" s="1161" customFormat="1" ht="7.5" customHeight="1" thickBot="1" x14ac:dyDescent="0.3">
      <c r="B49" s="1179"/>
      <c r="C49" s="1180"/>
      <c r="D49" s="1181"/>
      <c r="F49" s="1182"/>
      <c r="G49" s="1182"/>
      <c r="H49" s="1182"/>
      <c r="I49" s="1182"/>
      <c r="J49" s="1182"/>
      <c r="K49" s="1182"/>
      <c r="L49" s="1182"/>
      <c r="M49" s="1182"/>
      <c r="N49" s="1182"/>
      <c r="O49" s="1182"/>
      <c r="P49" s="1182"/>
      <c r="Q49" s="1182"/>
      <c r="R49" s="1182"/>
      <c r="S49" s="1182"/>
      <c r="T49" s="1182"/>
      <c r="U49" s="1182"/>
      <c r="V49" s="1182"/>
      <c r="W49" s="1182"/>
      <c r="X49" s="1182"/>
      <c r="Y49" s="1182"/>
      <c r="Z49" s="1182"/>
      <c r="AA49" s="1182"/>
      <c r="AB49" s="1182"/>
      <c r="AC49" s="1182"/>
      <c r="AD49" s="1182"/>
      <c r="AE49" s="1182"/>
      <c r="AF49" s="1182"/>
      <c r="AG49" s="1182"/>
      <c r="AH49" s="1182"/>
      <c r="AI49" s="1182"/>
      <c r="AJ49" s="1182"/>
      <c r="AK49" s="1182"/>
      <c r="AL49" s="1182"/>
      <c r="AM49" s="1182"/>
      <c r="AN49" s="1182"/>
      <c r="AO49" s="1182"/>
      <c r="AP49" s="1182"/>
      <c r="AQ49" s="1182"/>
      <c r="AR49" s="1182"/>
      <c r="AS49" s="1182"/>
      <c r="AT49" s="1182"/>
      <c r="AU49" s="1182"/>
      <c r="AV49" s="1185"/>
      <c r="AW49" s="1185"/>
      <c r="AX49" s="1185"/>
      <c r="AY49" s="1185"/>
      <c r="AZ49" s="1185"/>
      <c r="BA49" s="1185"/>
      <c r="BB49" s="1185"/>
      <c r="BC49" s="1185"/>
      <c r="BD49" s="1185"/>
      <c r="BE49" s="1185"/>
      <c r="BF49" s="1185"/>
      <c r="BG49" s="1185"/>
      <c r="BH49" s="1185"/>
      <c r="BI49" s="1185"/>
      <c r="BJ49" s="1185"/>
      <c r="BK49" s="1185"/>
      <c r="BL49" s="1185"/>
      <c r="BM49" s="1185"/>
      <c r="BN49" s="1185"/>
      <c r="BO49" s="1185"/>
      <c r="BP49" s="1185"/>
      <c r="BQ49" s="1185"/>
      <c r="BR49" s="1185"/>
      <c r="BS49" s="1185"/>
      <c r="BT49" s="1185"/>
      <c r="BU49" s="1185"/>
      <c r="BV49" s="1185"/>
      <c r="BW49" s="1185"/>
      <c r="BX49" s="1185"/>
      <c r="BY49" s="1185"/>
      <c r="BZ49" s="1185"/>
      <c r="CA49" s="1185"/>
      <c r="CB49" s="1185"/>
      <c r="CC49" s="1185"/>
      <c r="CD49" s="1185"/>
      <c r="CE49" s="1185"/>
      <c r="CF49" s="1185"/>
      <c r="CG49" s="1185"/>
      <c r="CH49" s="1185"/>
      <c r="CI49" s="1185"/>
      <c r="CJ49" s="1185"/>
      <c r="CK49" s="1185"/>
      <c r="CL49" s="1185"/>
      <c r="CM49" s="1185"/>
      <c r="CN49" s="1185"/>
      <c r="CO49" s="1185"/>
      <c r="CP49" s="1185"/>
      <c r="CQ49" s="1185"/>
      <c r="CR49" s="1185"/>
      <c r="CS49" s="1185"/>
      <c r="CT49" s="1185"/>
      <c r="CU49" s="1185"/>
      <c r="CV49" s="1185"/>
      <c r="CW49" s="1185"/>
      <c r="CX49" s="1185"/>
      <c r="CY49" s="1185"/>
      <c r="CZ49" s="1185"/>
      <c r="DA49" s="1185"/>
      <c r="DB49" s="1185"/>
      <c r="DC49" s="1185"/>
      <c r="DD49" s="1185"/>
      <c r="DE49" s="1185"/>
      <c r="DF49" s="1185"/>
      <c r="DG49" s="1185"/>
      <c r="DH49" s="1185"/>
      <c r="DI49" s="1185"/>
      <c r="DJ49" s="1185"/>
      <c r="DK49" s="1185"/>
      <c r="DL49" s="1185"/>
      <c r="DM49" s="1185"/>
      <c r="DN49" s="1185"/>
      <c r="DO49" s="1185"/>
      <c r="DP49" s="1185"/>
      <c r="DQ49" s="1185"/>
      <c r="DR49" s="1185"/>
      <c r="DS49" s="1185"/>
      <c r="DT49" s="1185"/>
      <c r="DU49" s="1185"/>
      <c r="DV49" s="1185"/>
      <c r="DW49" s="1185"/>
      <c r="DX49" s="1185"/>
      <c r="DY49" s="1185"/>
      <c r="DZ49" s="1185"/>
      <c r="EA49" s="1185"/>
      <c r="EB49" s="1185"/>
      <c r="EC49" s="1185"/>
      <c r="ED49" s="1185"/>
      <c r="EE49" s="1185"/>
      <c r="EF49" s="1185"/>
      <c r="EG49" s="1185"/>
      <c r="EH49" s="1185"/>
      <c r="EI49" s="1185"/>
      <c r="EJ49" s="1185"/>
      <c r="EK49" s="1185"/>
      <c r="EL49" s="1185"/>
      <c r="EM49" s="1185"/>
      <c r="EN49" s="1185"/>
      <c r="EO49" s="1185"/>
      <c r="EP49" s="1185"/>
      <c r="EQ49" s="1185"/>
      <c r="ER49" s="1185"/>
      <c r="ES49" s="1185"/>
      <c r="ET49" s="1185"/>
      <c r="EU49" s="1185"/>
      <c r="EV49" s="1185"/>
      <c r="EW49" s="1185"/>
      <c r="EX49" s="1185"/>
      <c r="EY49" s="1185"/>
      <c r="EZ49" s="1185"/>
      <c r="FA49" s="1185"/>
      <c r="FB49" s="1185"/>
      <c r="FC49" s="1185"/>
      <c r="FD49" s="1185"/>
      <c r="FE49" s="1185"/>
      <c r="FF49" s="1185"/>
      <c r="FG49" s="1185"/>
      <c r="FH49" s="1185"/>
      <c r="FI49" s="1185"/>
      <c r="FJ49" s="1185"/>
      <c r="FK49" s="1185"/>
      <c r="FL49" s="1185"/>
      <c r="FM49" s="1185"/>
      <c r="FN49" s="1185"/>
      <c r="FO49" s="1185"/>
      <c r="FP49" s="1185"/>
      <c r="FQ49" s="1185"/>
      <c r="FR49" s="1185"/>
      <c r="FS49" s="1185"/>
      <c r="FT49" s="1185"/>
      <c r="FU49" s="1185"/>
      <c r="FV49" s="1185"/>
      <c r="FW49" s="1185"/>
      <c r="FX49" s="1185"/>
      <c r="FY49" s="1185"/>
      <c r="FZ49" s="1185"/>
      <c r="GA49" s="1185"/>
      <c r="GB49" s="1185"/>
      <c r="GC49" s="1185"/>
      <c r="GD49" s="1185"/>
      <c r="GE49" s="1185"/>
      <c r="GF49" s="1185"/>
      <c r="GG49" s="1185"/>
      <c r="GH49" s="1185"/>
      <c r="GI49" s="1185"/>
      <c r="GJ49" s="1185"/>
      <c r="GK49" s="1185"/>
      <c r="GL49" s="1185"/>
      <c r="GM49" s="1185"/>
      <c r="GN49" s="1185"/>
      <c r="GO49" s="1185"/>
      <c r="GP49" s="1185"/>
      <c r="GQ49" s="1185"/>
      <c r="GR49" s="1185"/>
      <c r="GS49" s="1185"/>
      <c r="GT49" s="1185"/>
      <c r="GU49" s="1185"/>
      <c r="GV49" s="1185"/>
      <c r="GW49" s="1185"/>
      <c r="GX49" s="1185"/>
      <c r="GY49" s="1185"/>
      <c r="GZ49" s="1185"/>
      <c r="HA49" s="1185"/>
      <c r="HB49" s="1185"/>
      <c r="HC49" s="1185"/>
      <c r="HD49" s="1185"/>
      <c r="HE49" s="1185"/>
      <c r="HF49" s="1185"/>
      <c r="HG49" s="1185"/>
      <c r="HH49" s="1185"/>
      <c r="HI49" s="1185"/>
      <c r="HJ49" s="1185"/>
      <c r="HK49" s="1185"/>
      <c r="HL49" s="1185"/>
      <c r="HM49" s="1185"/>
      <c r="HN49" s="1185"/>
      <c r="HO49" s="1185"/>
      <c r="HP49" s="1185"/>
      <c r="HQ49" s="1185"/>
      <c r="HR49" s="1185"/>
      <c r="HS49" s="1185"/>
      <c r="HT49" s="1185"/>
      <c r="HU49" s="1185"/>
      <c r="HV49" s="1185"/>
      <c r="HW49" s="1185"/>
      <c r="HX49" s="1185"/>
      <c r="HY49" s="1185"/>
      <c r="HZ49" s="1185"/>
      <c r="IA49" s="1185"/>
      <c r="IB49" s="1185"/>
      <c r="IC49" s="1185"/>
      <c r="ID49" s="1185"/>
      <c r="IE49" s="1185"/>
      <c r="IF49" s="1185"/>
      <c r="IG49" s="1185"/>
      <c r="IH49" s="1185"/>
      <c r="II49" s="1185"/>
      <c r="IJ49" s="1185"/>
      <c r="IK49" s="1185"/>
      <c r="IL49" s="1185"/>
      <c r="IM49" s="1185"/>
      <c r="IN49" s="1185"/>
      <c r="IO49" s="1185"/>
      <c r="IP49" s="1185"/>
      <c r="IQ49" s="1185"/>
      <c r="IR49" s="1185"/>
      <c r="IS49" s="1185"/>
      <c r="IT49" s="1185"/>
      <c r="IU49" s="1185"/>
      <c r="IV49" s="1185"/>
    </row>
    <row r="50" spans="2:256" s="1161" customFormat="1" ht="15.75" customHeight="1" thickBot="1" x14ac:dyDescent="0.3">
      <c r="B50" s="1179"/>
      <c r="C50" s="1175" t="s">
        <v>1323</v>
      </c>
      <c r="D50" s="1176" t="s">
        <v>1324</v>
      </c>
      <c r="F50" s="1182"/>
      <c r="G50" s="1182"/>
      <c r="H50" s="1182"/>
      <c r="I50" s="1182"/>
      <c r="J50" s="1182"/>
      <c r="K50" s="1182"/>
      <c r="L50" s="1182"/>
      <c r="M50" s="1182"/>
      <c r="N50" s="1182"/>
      <c r="O50" s="1182"/>
      <c r="P50" s="1182"/>
      <c r="Q50" s="1182"/>
      <c r="R50" s="1182"/>
      <c r="S50" s="1182"/>
      <c r="T50" s="1182"/>
      <c r="U50" s="1182"/>
      <c r="V50" s="1182"/>
      <c r="W50" s="1182"/>
      <c r="X50" s="1182"/>
      <c r="Y50" s="1182"/>
      <c r="Z50" s="1182"/>
      <c r="AA50" s="1182"/>
      <c r="AB50" s="1182"/>
      <c r="AC50" s="1182"/>
      <c r="AD50" s="1182"/>
      <c r="AE50" s="1182"/>
      <c r="AF50" s="1182"/>
      <c r="AG50" s="1182"/>
      <c r="AH50" s="1182"/>
      <c r="AI50" s="1182"/>
      <c r="AJ50" s="1182"/>
      <c r="AK50" s="1182"/>
      <c r="AL50" s="1182"/>
      <c r="AM50" s="1182"/>
      <c r="AN50" s="1182"/>
      <c r="AO50" s="1182"/>
      <c r="AP50" s="1182"/>
      <c r="AQ50" s="1182"/>
      <c r="AR50" s="1182"/>
      <c r="AS50" s="1182"/>
      <c r="AT50" s="1182"/>
      <c r="AU50" s="1182"/>
      <c r="AV50" s="1185"/>
      <c r="AW50" s="1185"/>
      <c r="AX50" s="1185"/>
      <c r="AY50" s="1185"/>
      <c r="AZ50" s="1185"/>
      <c r="BA50" s="1185"/>
      <c r="BB50" s="1185"/>
      <c r="BC50" s="1185"/>
      <c r="BD50" s="1185"/>
      <c r="BE50" s="1185"/>
      <c r="BF50" s="1185"/>
      <c r="BG50" s="1185"/>
      <c r="BH50" s="1185"/>
      <c r="BI50" s="1185"/>
      <c r="BJ50" s="1185"/>
      <c r="BK50" s="1185"/>
      <c r="BL50" s="1185"/>
      <c r="BM50" s="1185"/>
      <c r="BN50" s="1185"/>
      <c r="BO50" s="1185"/>
      <c r="BP50" s="1185"/>
      <c r="BQ50" s="1185"/>
      <c r="BR50" s="1185"/>
      <c r="BS50" s="1185"/>
      <c r="BT50" s="1185"/>
      <c r="BU50" s="1185"/>
      <c r="BV50" s="1185"/>
      <c r="BW50" s="1185"/>
      <c r="BX50" s="1185"/>
      <c r="BY50" s="1185"/>
      <c r="BZ50" s="1185"/>
      <c r="CA50" s="1185"/>
      <c r="CB50" s="1185"/>
      <c r="CC50" s="1185"/>
      <c r="CD50" s="1185"/>
      <c r="CE50" s="1185"/>
      <c r="CF50" s="1185"/>
      <c r="CG50" s="1185"/>
      <c r="CH50" s="1185"/>
      <c r="CI50" s="1185"/>
      <c r="CJ50" s="1185"/>
      <c r="CK50" s="1185"/>
      <c r="CL50" s="1185"/>
      <c r="CM50" s="1185"/>
      <c r="CN50" s="1185"/>
      <c r="CO50" s="1185"/>
      <c r="CP50" s="1185"/>
      <c r="CQ50" s="1185"/>
      <c r="CR50" s="1185"/>
      <c r="CS50" s="1185"/>
      <c r="CT50" s="1185"/>
      <c r="CU50" s="1185"/>
      <c r="CV50" s="1185"/>
      <c r="CW50" s="1185"/>
      <c r="CX50" s="1185"/>
      <c r="CY50" s="1185"/>
      <c r="CZ50" s="1185"/>
      <c r="DA50" s="1185"/>
      <c r="DB50" s="1185"/>
      <c r="DC50" s="1185"/>
      <c r="DD50" s="1185"/>
      <c r="DE50" s="1185"/>
      <c r="DF50" s="1185"/>
      <c r="DG50" s="1185"/>
      <c r="DH50" s="1185"/>
      <c r="DI50" s="1185"/>
      <c r="DJ50" s="1185"/>
      <c r="DK50" s="1185"/>
      <c r="DL50" s="1185"/>
      <c r="DM50" s="1185"/>
      <c r="DN50" s="1185"/>
      <c r="DO50" s="1185"/>
      <c r="DP50" s="1185"/>
      <c r="DQ50" s="1185"/>
      <c r="DR50" s="1185"/>
      <c r="DS50" s="1185"/>
      <c r="DT50" s="1185"/>
      <c r="DU50" s="1185"/>
      <c r="DV50" s="1185"/>
      <c r="DW50" s="1185"/>
      <c r="DX50" s="1185"/>
      <c r="DY50" s="1185"/>
      <c r="DZ50" s="1185"/>
      <c r="EA50" s="1185"/>
      <c r="EB50" s="1185"/>
      <c r="EC50" s="1185"/>
      <c r="ED50" s="1185"/>
      <c r="EE50" s="1185"/>
      <c r="EF50" s="1185"/>
      <c r="EG50" s="1185"/>
      <c r="EH50" s="1185"/>
      <c r="EI50" s="1185"/>
      <c r="EJ50" s="1185"/>
      <c r="EK50" s="1185"/>
      <c r="EL50" s="1185"/>
      <c r="EM50" s="1185"/>
      <c r="EN50" s="1185"/>
      <c r="EO50" s="1185"/>
      <c r="EP50" s="1185"/>
      <c r="EQ50" s="1185"/>
      <c r="ER50" s="1185"/>
      <c r="ES50" s="1185"/>
      <c r="ET50" s="1185"/>
      <c r="EU50" s="1185"/>
      <c r="EV50" s="1185"/>
      <c r="EW50" s="1185"/>
      <c r="EX50" s="1185"/>
      <c r="EY50" s="1185"/>
      <c r="EZ50" s="1185"/>
      <c r="FA50" s="1185"/>
      <c r="FB50" s="1185"/>
      <c r="FC50" s="1185"/>
      <c r="FD50" s="1185"/>
      <c r="FE50" s="1185"/>
      <c r="FF50" s="1185"/>
      <c r="FG50" s="1185"/>
      <c r="FH50" s="1185"/>
      <c r="FI50" s="1185"/>
      <c r="FJ50" s="1185"/>
      <c r="FK50" s="1185"/>
      <c r="FL50" s="1185"/>
      <c r="FM50" s="1185"/>
      <c r="FN50" s="1185"/>
      <c r="FO50" s="1185"/>
      <c r="FP50" s="1185"/>
      <c r="FQ50" s="1185"/>
      <c r="FR50" s="1185"/>
      <c r="FS50" s="1185"/>
      <c r="FT50" s="1185"/>
      <c r="FU50" s="1185"/>
      <c r="FV50" s="1185"/>
      <c r="FW50" s="1185"/>
      <c r="FX50" s="1185"/>
      <c r="FY50" s="1185"/>
      <c r="FZ50" s="1185"/>
      <c r="GA50" s="1185"/>
      <c r="GB50" s="1185"/>
      <c r="GC50" s="1185"/>
      <c r="GD50" s="1185"/>
      <c r="GE50" s="1185"/>
      <c r="GF50" s="1185"/>
      <c r="GG50" s="1185"/>
      <c r="GH50" s="1185"/>
      <c r="GI50" s="1185"/>
      <c r="GJ50" s="1185"/>
      <c r="GK50" s="1185"/>
      <c r="GL50" s="1185"/>
      <c r="GM50" s="1185"/>
      <c r="GN50" s="1185"/>
      <c r="GO50" s="1185"/>
      <c r="GP50" s="1185"/>
      <c r="GQ50" s="1185"/>
      <c r="GR50" s="1185"/>
      <c r="GS50" s="1185"/>
      <c r="GT50" s="1185"/>
      <c r="GU50" s="1185"/>
      <c r="GV50" s="1185"/>
      <c r="GW50" s="1185"/>
      <c r="GX50" s="1185"/>
      <c r="GY50" s="1185"/>
      <c r="GZ50" s="1185"/>
      <c r="HA50" s="1185"/>
      <c r="HB50" s="1185"/>
      <c r="HC50" s="1185"/>
      <c r="HD50" s="1185"/>
      <c r="HE50" s="1185"/>
      <c r="HF50" s="1185"/>
      <c r="HG50" s="1185"/>
      <c r="HH50" s="1185"/>
      <c r="HI50" s="1185"/>
      <c r="HJ50" s="1185"/>
      <c r="HK50" s="1185"/>
      <c r="HL50" s="1185"/>
      <c r="HM50" s="1185"/>
      <c r="HN50" s="1185"/>
      <c r="HO50" s="1185"/>
      <c r="HP50" s="1185"/>
      <c r="HQ50" s="1185"/>
      <c r="HR50" s="1185"/>
      <c r="HS50" s="1185"/>
      <c r="HT50" s="1185"/>
      <c r="HU50" s="1185"/>
      <c r="HV50" s="1185"/>
      <c r="HW50" s="1185"/>
      <c r="HX50" s="1185"/>
      <c r="HY50" s="1185"/>
      <c r="HZ50" s="1185"/>
      <c r="IA50" s="1185"/>
      <c r="IB50" s="1185"/>
      <c r="IC50" s="1185"/>
      <c r="ID50" s="1185"/>
      <c r="IE50" s="1185"/>
      <c r="IF50" s="1185"/>
      <c r="IG50" s="1185"/>
      <c r="IH50" s="1185"/>
      <c r="II50" s="1185"/>
      <c r="IJ50" s="1185"/>
      <c r="IK50" s="1185"/>
      <c r="IL50" s="1185"/>
      <c r="IM50" s="1185"/>
      <c r="IN50" s="1185"/>
      <c r="IO50" s="1185"/>
      <c r="IP50" s="1185"/>
      <c r="IQ50" s="1185"/>
      <c r="IR50" s="1185"/>
      <c r="IS50" s="1185"/>
      <c r="IT50" s="1185"/>
      <c r="IU50" s="1185"/>
      <c r="IV50" s="1185"/>
    </row>
    <row r="51" spans="2:256" s="1161" customFormat="1" ht="7.5" customHeight="1" thickBot="1" x14ac:dyDescent="0.3">
      <c r="B51" s="1179"/>
      <c r="C51" s="1180"/>
      <c r="D51" s="1181"/>
      <c r="F51" s="1182"/>
      <c r="G51" s="1182"/>
      <c r="H51" s="1182"/>
      <c r="I51" s="1182"/>
      <c r="J51" s="1182"/>
      <c r="K51" s="1182"/>
      <c r="L51" s="1182"/>
      <c r="M51" s="1182"/>
      <c r="N51" s="1182"/>
      <c r="O51" s="1182"/>
      <c r="P51" s="1182"/>
      <c r="Q51" s="1182"/>
      <c r="R51" s="1182"/>
      <c r="S51" s="1182"/>
      <c r="T51" s="1182"/>
      <c r="U51" s="1182"/>
      <c r="V51" s="1182"/>
      <c r="W51" s="1182"/>
      <c r="X51" s="1182"/>
      <c r="Y51" s="1182"/>
      <c r="Z51" s="1182"/>
      <c r="AA51" s="1182"/>
      <c r="AB51" s="1182"/>
      <c r="AC51" s="1182"/>
      <c r="AD51" s="1182"/>
      <c r="AE51" s="1182"/>
      <c r="AF51" s="1182"/>
      <c r="AG51" s="1182"/>
      <c r="AH51" s="1182"/>
      <c r="AI51" s="1182"/>
      <c r="AJ51" s="1182"/>
      <c r="AK51" s="1182"/>
      <c r="AL51" s="1182"/>
      <c r="AM51" s="1182"/>
      <c r="AN51" s="1182"/>
      <c r="AO51" s="1182"/>
      <c r="AP51" s="1182"/>
      <c r="AQ51" s="1182"/>
      <c r="AR51" s="1182"/>
      <c r="AS51" s="1182"/>
      <c r="AT51" s="1182"/>
      <c r="AU51" s="1182"/>
      <c r="AV51" s="1185"/>
      <c r="AW51" s="1185"/>
      <c r="AX51" s="1185"/>
      <c r="AY51" s="1185"/>
      <c r="AZ51" s="1185"/>
      <c r="BA51" s="1185"/>
      <c r="BB51" s="1185"/>
      <c r="BC51" s="1185"/>
      <c r="BD51" s="1185"/>
      <c r="BE51" s="1185"/>
      <c r="BF51" s="1185"/>
      <c r="BG51" s="1185"/>
      <c r="BH51" s="1185"/>
      <c r="BI51" s="1185"/>
      <c r="BJ51" s="1185"/>
      <c r="BK51" s="1185"/>
      <c r="BL51" s="1185"/>
      <c r="BM51" s="1185"/>
      <c r="BN51" s="1185"/>
      <c r="BO51" s="1185"/>
      <c r="BP51" s="1185"/>
      <c r="BQ51" s="1185"/>
      <c r="BR51" s="1185"/>
      <c r="BS51" s="1185"/>
      <c r="BT51" s="1185"/>
      <c r="BU51" s="1185"/>
      <c r="BV51" s="1185"/>
      <c r="BW51" s="1185"/>
      <c r="BX51" s="1185"/>
      <c r="BY51" s="1185"/>
      <c r="BZ51" s="1185"/>
      <c r="CA51" s="1185"/>
      <c r="CB51" s="1185"/>
      <c r="CC51" s="1185"/>
      <c r="CD51" s="1185"/>
      <c r="CE51" s="1185"/>
      <c r="CF51" s="1185"/>
      <c r="CG51" s="1185"/>
      <c r="CH51" s="1185"/>
      <c r="CI51" s="1185"/>
      <c r="CJ51" s="1185"/>
      <c r="CK51" s="1185"/>
      <c r="CL51" s="1185"/>
      <c r="CM51" s="1185"/>
      <c r="CN51" s="1185"/>
      <c r="CO51" s="1185"/>
      <c r="CP51" s="1185"/>
      <c r="CQ51" s="1185"/>
      <c r="CR51" s="1185"/>
      <c r="CS51" s="1185"/>
      <c r="CT51" s="1185"/>
      <c r="CU51" s="1185"/>
      <c r="CV51" s="1185"/>
      <c r="CW51" s="1185"/>
      <c r="CX51" s="1185"/>
      <c r="CY51" s="1185"/>
      <c r="CZ51" s="1185"/>
      <c r="DA51" s="1185"/>
      <c r="DB51" s="1185"/>
      <c r="DC51" s="1185"/>
      <c r="DD51" s="1185"/>
      <c r="DE51" s="1185"/>
      <c r="DF51" s="1185"/>
      <c r="DG51" s="1185"/>
      <c r="DH51" s="1185"/>
      <c r="DI51" s="1185"/>
      <c r="DJ51" s="1185"/>
      <c r="DK51" s="1185"/>
      <c r="DL51" s="1185"/>
      <c r="DM51" s="1185"/>
      <c r="DN51" s="1185"/>
      <c r="DO51" s="1185"/>
      <c r="DP51" s="1185"/>
      <c r="DQ51" s="1185"/>
      <c r="DR51" s="1185"/>
      <c r="DS51" s="1185"/>
      <c r="DT51" s="1185"/>
      <c r="DU51" s="1185"/>
      <c r="DV51" s="1185"/>
      <c r="DW51" s="1185"/>
      <c r="DX51" s="1185"/>
      <c r="DY51" s="1185"/>
      <c r="DZ51" s="1185"/>
      <c r="EA51" s="1185"/>
      <c r="EB51" s="1185"/>
      <c r="EC51" s="1185"/>
      <c r="ED51" s="1185"/>
      <c r="EE51" s="1185"/>
      <c r="EF51" s="1185"/>
      <c r="EG51" s="1185"/>
      <c r="EH51" s="1185"/>
      <c r="EI51" s="1185"/>
      <c r="EJ51" s="1185"/>
      <c r="EK51" s="1185"/>
      <c r="EL51" s="1185"/>
      <c r="EM51" s="1185"/>
      <c r="EN51" s="1185"/>
      <c r="EO51" s="1185"/>
      <c r="EP51" s="1185"/>
      <c r="EQ51" s="1185"/>
      <c r="ER51" s="1185"/>
      <c r="ES51" s="1185"/>
      <c r="ET51" s="1185"/>
      <c r="EU51" s="1185"/>
      <c r="EV51" s="1185"/>
      <c r="EW51" s="1185"/>
      <c r="EX51" s="1185"/>
      <c r="EY51" s="1185"/>
      <c r="EZ51" s="1185"/>
      <c r="FA51" s="1185"/>
      <c r="FB51" s="1185"/>
      <c r="FC51" s="1185"/>
      <c r="FD51" s="1185"/>
      <c r="FE51" s="1185"/>
      <c r="FF51" s="1185"/>
      <c r="FG51" s="1185"/>
      <c r="FH51" s="1185"/>
      <c r="FI51" s="1185"/>
      <c r="FJ51" s="1185"/>
      <c r="FK51" s="1185"/>
      <c r="FL51" s="1185"/>
      <c r="FM51" s="1185"/>
      <c r="FN51" s="1185"/>
      <c r="FO51" s="1185"/>
      <c r="FP51" s="1185"/>
      <c r="FQ51" s="1185"/>
      <c r="FR51" s="1185"/>
      <c r="FS51" s="1185"/>
      <c r="FT51" s="1185"/>
      <c r="FU51" s="1185"/>
      <c r="FV51" s="1185"/>
      <c r="FW51" s="1185"/>
      <c r="FX51" s="1185"/>
      <c r="FY51" s="1185"/>
      <c r="FZ51" s="1185"/>
      <c r="GA51" s="1185"/>
      <c r="GB51" s="1185"/>
      <c r="GC51" s="1185"/>
      <c r="GD51" s="1185"/>
      <c r="GE51" s="1185"/>
      <c r="GF51" s="1185"/>
      <c r="GG51" s="1185"/>
      <c r="GH51" s="1185"/>
      <c r="GI51" s="1185"/>
      <c r="GJ51" s="1185"/>
      <c r="GK51" s="1185"/>
      <c r="GL51" s="1185"/>
      <c r="GM51" s="1185"/>
      <c r="GN51" s="1185"/>
      <c r="GO51" s="1185"/>
      <c r="GP51" s="1185"/>
      <c r="GQ51" s="1185"/>
      <c r="GR51" s="1185"/>
      <c r="GS51" s="1185"/>
      <c r="GT51" s="1185"/>
      <c r="GU51" s="1185"/>
      <c r="GV51" s="1185"/>
      <c r="GW51" s="1185"/>
      <c r="GX51" s="1185"/>
      <c r="GY51" s="1185"/>
      <c r="GZ51" s="1185"/>
      <c r="HA51" s="1185"/>
      <c r="HB51" s="1185"/>
      <c r="HC51" s="1185"/>
      <c r="HD51" s="1185"/>
      <c r="HE51" s="1185"/>
      <c r="HF51" s="1185"/>
      <c r="HG51" s="1185"/>
      <c r="HH51" s="1185"/>
      <c r="HI51" s="1185"/>
      <c r="HJ51" s="1185"/>
      <c r="HK51" s="1185"/>
      <c r="HL51" s="1185"/>
      <c r="HM51" s="1185"/>
      <c r="HN51" s="1185"/>
      <c r="HO51" s="1185"/>
      <c r="HP51" s="1185"/>
      <c r="HQ51" s="1185"/>
      <c r="HR51" s="1185"/>
      <c r="HS51" s="1185"/>
      <c r="HT51" s="1185"/>
      <c r="HU51" s="1185"/>
      <c r="HV51" s="1185"/>
      <c r="HW51" s="1185"/>
      <c r="HX51" s="1185"/>
      <c r="HY51" s="1185"/>
      <c r="HZ51" s="1185"/>
      <c r="IA51" s="1185"/>
      <c r="IB51" s="1185"/>
      <c r="IC51" s="1185"/>
      <c r="ID51" s="1185"/>
      <c r="IE51" s="1185"/>
      <c r="IF51" s="1185"/>
      <c r="IG51" s="1185"/>
      <c r="IH51" s="1185"/>
      <c r="II51" s="1185"/>
      <c r="IJ51" s="1185"/>
      <c r="IK51" s="1185"/>
      <c r="IL51" s="1185"/>
      <c r="IM51" s="1185"/>
      <c r="IN51" s="1185"/>
      <c r="IO51" s="1185"/>
      <c r="IP51" s="1185"/>
      <c r="IQ51" s="1185"/>
      <c r="IR51" s="1185"/>
      <c r="IS51" s="1185"/>
      <c r="IT51" s="1185"/>
      <c r="IU51" s="1185"/>
      <c r="IV51" s="1185"/>
    </row>
    <row r="52" spans="2:256" s="1161" customFormat="1" ht="15.75" customHeight="1" thickBot="1" x14ac:dyDescent="0.3">
      <c r="B52" s="1179"/>
      <c r="C52" s="1175" t="s">
        <v>1325</v>
      </c>
      <c r="D52" s="1176" t="s">
        <v>1326</v>
      </c>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2"/>
      <c r="AB52" s="1182"/>
      <c r="AC52" s="1182"/>
      <c r="AD52" s="1182"/>
      <c r="AE52" s="1182"/>
      <c r="AF52" s="1182"/>
      <c r="AG52" s="1182"/>
      <c r="AH52" s="1182"/>
      <c r="AI52" s="1182"/>
      <c r="AJ52" s="1182"/>
      <c r="AK52" s="1182"/>
      <c r="AL52" s="1182"/>
      <c r="AM52" s="1182"/>
      <c r="AN52" s="1182"/>
      <c r="AO52" s="1182"/>
      <c r="AP52" s="1182"/>
      <c r="AQ52" s="1182"/>
      <c r="AR52" s="1182"/>
      <c r="AS52" s="1182"/>
      <c r="AT52" s="1182"/>
      <c r="AU52" s="1182"/>
      <c r="AV52" s="1185"/>
      <c r="AW52" s="1185"/>
      <c r="AX52" s="1185"/>
      <c r="AY52" s="1185"/>
      <c r="AZ52" s="1185"/>
      <c r="BA52" s="1185"/>
      <c r="BB52" s="1185"/>
      <c r="BC52" s="1185"/>
      <c r="BD52" s="1185"/>
      <c r="BE52" s="1185"/>
      <c r="BF52" s="1185"/>
      <c r="BG52" s="1185"/>
      <c r="BH52" s="1185"/>
      <c r="BI52" s="1185"/>
      <c r="BJ52" s="1185"/>
      <c r="BK52" s="1185"/>
      <c r="BL52" s="1185"/>
      <c r="BM52" s="1185"/>
      <c r="BN52" s="1185"/>
      <c r="BO52" s="1185"/>
      <c r="BP52" s="1185"/>
      <c r="BQ52" s="1185"/>
      <c r="BR52" s="1185"/>
      <c r="BS52" s="1185"/>
      <c r="BT52" s="1185"/>
      <c r="BU52" s="1185"/>
      <c r="BV52" s="1185"/>
      <c r="BW52" s="1185"/>
      <c r="BX52" s="1185"/>
      <c r="BY52" s="1185"/>
      <c r="BZ52" s="1185"/>
      <c r="CA52" s="1185"/>
      <c r="CB52" s="1185"/>
      <c r="CC52" s="1185"/>
      <c r="CD52" s="1185"/>
      <c r="CE52" s="1185"/>
      <c r="CF52" s="1185"/>
      <c r="CG52" s="1185"/>
      <c r="CH52" s="1185"/>
      <c r="CI52" s="1185"/>
      <c r="CJ52" s="1185"/>
      <c r="CK52" s="1185"/>
      <c r="CL52" s="1185"/>
      <c r="CM52" s="1185"/>
      <c r="CN52" s="1185"/>
      <c r="CO52" s="1185"/>
      <c r="CP52" s="1185"/>
      <c r="CQ52" s="1185"/>
      <c r="CR52" s="1185"/>
      <c r="CS52" s="1185"/>
      <c r="CT52" s="1185"/>
      <c r="CU52" s="1185"/>
      <c r="CV52" s="1185"/>
      <c r="CW52" s="1185"/>
      <c r="CX52" s="1185"/>
      <c r="CY52" s="1185"/>
      <c r="CZ52" s="1185"/>
      <c r="DA52" s="1185"/>
      <c r="DB52" s="1185"/>
      <c r="DC52" s="1185"/>
      <c r="DD52" s="1185"/>
      <c r="DE52" s="1185"/>
      <c r="DF52" s="1185"/>
      <c r="DG52" s="1185"/>
      <c r="DH52" s="1185"/>
      <c r="DI52" s="1185"/>
      <c r="DJ52" s="1185"/>
      <c r="DK52" s="1185"/>
      <c r="DL52" s="1185"/>
      <c r="DM52" s="1185"/>
      <c r="DN52" s="1185"/>
      <c r="DO52" s="1185"/>
      <c r="DP52" s="1185"/>
      <c r="DQ52" s="1185"/>
      <c r="DR52" s="1185"/>
      <c r="DS52" s="1185"/>
      <c r="DT52" s="1185"/>
      <c r="DU52" s="1185"/>
      <c r="DV52" s="1185"/>
      <c r="DW52" s="1185"/>
      <c r="DX52" s="1185"/>
      <c r="DY52" s="1185"/>
      <c r="DZ52" s="1185"/>
      <c r="EA52" s="1185"/>
      <c r="EB52" s="1185"/>
      <c r="EC52" s="1185"/>
      <c r="ED52" s="1185"/>
      <c r="EE52" s="1185"/>
      <c r="EF52" s="1185"/>
      <c r="EG52" s="1185"/>
      <c r="EH52" s="1185"/>
      <c r="EI52" s="1185"/>
      <c r="EJ52" s="1185"/>
      <c r="EK52" s="1185"/>
      <c r="EL52" s="1185"/>
      <c r="EM52" s="1185"/>
      <c r="EN52" s="1185"/>
      <c r="EO52" s="1185"/>
      <c r="EP52" s="1185"/>
      <c r="EQ52" s="1185"/>
      <c r="ER52" s="1185"/>
      <c r="ES52" s="1185"/>
      <c r="ET52" s="1185"/>
      <c r="EU52" s="1185"/>
      <c r="EV52" s="1185"/>
      <c r="EW52" s="1185"/>
      <c r="EX52" s="1185"/>
      <c r="EY52" s="1185"/>
      <c r="EZ52" s="1185"/>
      <c r="FA52" s="1185"/>
      <c r="FB52" s="1185"/>
      <c r="FC52" s="1185"/>
      <c r="FD52" s="1185"/>
      <c r="FE52" s="1185"/>
      <c r="FF52" s="1185"/>
      <c r="FG52" s="1185"/>
      <c r="FH52" s="1185"/>
      <c r="FI52" s="1185"/>
      <c r="FJ52" s="1185"/>
      <c r="FK52" s="1185"/>
      <c r="FL52" s="1185"/>
      <c r="FM52" s="1185"/>
      <c r="FN52" s="1185"/>
      <c r="FO52" s="1185"/>
      <c r="FP52" s="1185"/>
      <c r="FQ52" s="1185"/>
      <c r="FR52" s="1185"/>
      <c r="FS52" s="1185"/>
      <c r="FT52" s="1185"/>
      <c r="FU52" s="1185"/>
      <c r="FV52" s="1185"/>
      <c r="FW52" s="1185"/>
      <c r="FX52" s="1185"/>
      <c r="FY52" s="1185"/>
      <c r="FZ52" s="1185"/>
      <c r="GA52" s="1185"/>
      <c r="GB52" s="1185"/>
      <c r="GC52" s="1185"/>
      <c r="GD52" s="1185"/>
      <c r="GE52" s="1185"/>
      <c r="GF52" s="1185"/>
      <c r="GG52" s="1185"/>
      <c r="GH52" s="1185"/>
      <c r="GI52" s="1185"/>
      <c r="GJ52" s="1185"/>
      <c r="GK52" s="1185"/>
      <c r="GL52" s="1185"/>
      <c r="GM52" s="1185"/>
      <c r="GN52" s="1185"/>
      <c r="GO52" s="1185"/>
      <c r="GP52" s="1185"/>
      <c r="GQ52" s="1185"/>
      <c r="GR52" s="1185"/>
      <c r="GS52" s="1185"/>
      <c r="GT52" s="1185"/>
      <c r="GU52" s="1185"/>
      <c r="GV52" s="1185"/>
      <c r="GW52" s="1185"/>
      <c r="GX52" s="1185"/>
      <c r="GY52" s="1185"/>
      <c r="GZ52" s="1185"/>
      <c r="HA52" s="1185"/>
      <c r="HB52" s="1185"/>
      <c r="HC52" s="1185"/>
      <c r="HD52" s="1185"/>
      <c r="HE52" s="1185"/>
      <c r="HF52" s="1185"/>
      <c r="HG52" s="1185"/>
      <c r="HH52" s="1185"/>
      <c r="HI52" s="1185"/>
      <c r="HJ52" s="1185"/>
      <c r="HK52" s="1185"/>
      <c r="HL52" s="1185"/>
      <c r="HM52" s="1185"/>
      <c r="HN52" s="1185"/>
      <c r="HO52" s="1185"/>
      <c r="HP52" s="1185"/>
      <c r="HQ52" s="1185"/>
      <c r="HR52" s="1185"/>
      <c r="HS52" s="1185"/>
      <c r="HT52" s="1185"/>
      <c r="HU52" s="1185"/>
      <c r="HV52" s="1185"/>
      <c r="HW52" s="1185"/>
      <c r="HX52" s="1185"/>
      <c r="HY52" s="1185"/>
      <c r="HZ52" s="1185"/>
      <c r="IA52" s="1185"/>
      <c r="IB52" s="1185"/>
      <c r="IC52" s="1185"/>
      <c r="ID52" s="1185"/>
      <c r="IE52" s="1185"/>
      <c r="IF52" s="1185"/>
      <c r="IG52" s="1185"/>
      <c r="IH52" s="1185"/>
      <c r="II52" s="1185"/>
      <c r="IJ52" s="1185"/>
      <c r="IK52" s="1185"/>
      <c r="IL52" s="1185"/>
      <c r="IM52" s="1185"/>
      <c r="IN52" s="1185"/>
      <c r="IO52" s="1185"/>
      <c r="IP52" s="1185"/>
      <c r="IQ52" s="1185"/>
      <c r="IR52" s="1185"/>
      <c r="IS52" s="1185"/>
      <c r="IT52" s="1185"/>
      <c r="IU52" s="1185"/>
      <c r="IV52" s="1185"/>
    </row>
    <row r="53" spans="2:256" ht="7.5" customHeight="1" thickBot="1" x14ac:dyDescent="0.3">
      <c r="B53" s="1179"/>
      <c r="C53" s="1180"/>
      <c r="D53" s="1183"/>
    </row>
    <row r="54" spans="2:256" s="1161" customFormat="1" ht="15.75" customHeight="1" thickBot="1" x14ac:dyDescent="0.3">
      <c r="B54" s="1167"/>
      <c r="C54" s="1177" t="s">
        <v>1327</v>
      </c>
      <c r="D54" s="1178" t="s">
        <v>1328</v>
      </c>
      <c r="F54" s="1182"/>
      <c r="G54" s="1182"/>
      <c r="H54" s="1182"/>
      <c r="I54" s="1182"/>
      <c r="J54" s="1182"/>
      <c r="K54" s="1182"/>
      <c r="L54" s="1182"/>
      <c r="M54" s="1182"/>
      <c r="N54" s="1182"/>
      <c r="O54" s="1182"/>
      <c r="P54" s="1182"/>
      <c r="Q54" s="1182"/>
      <c r="R54" s="1182"/>
      <c r="S54" s="1182"/>
      <c r="T54" s="1182"/>
      <c r="U54" s="1182"/>
      <c r="V54" s="1182"/>
      <c r="W54" s="1182"/>
      <c r="X54" s="1182"/>
      <c r="Y54" s="1182"/>
      <c r="Z54" s="1182"/>
      <c r="AA54" s="1182"/>
      <c r="AB54" s="1182"/>
      <c r="AC54" s="1182"/>
      <c r="AD54" s="1182"/>
      <c r="AE54" s="1182"/>
      <c r="AF54" s="1182"/>
      <c r="AG54" s="1182"/>
      <c r="AH54" s="1182"/>
      <c r="AI54" s="1182"/>
      <c r="AJ54" s="1182"/>
      <c r="AK54" s="1182"/>
      <c r="AL54" s="1182"/>
      <c r="AM54" s="1182"/>
      <c r="AN54" s="1182"/>
      <c r="AO54" s="1182"/>
      <c r="AP54" s="1182"/>
      <c r="AQ54" s="1182"/>
      <c r="AR54" s="1182"/>
      <c r="AS54" s="1182"/>
      <c r="AT54" s="1182"/>
      <c r="AU54" s="1182"/>
    </row>
    <row r="55" spans="2:256" s="1161" customFormat="1" ht="7.5" customHeight="1" thickBot="1" x14ac:dyDescent="0.3">
      <c r="B55" s="1179"/>
      <c r="C55" s="1180"/>
      <c r="D55" s="1183"/>
      <c r="F55" s="1182"/>
      <c r="G55" s="1182"/>
      <c r="H55" s="1182"/>
      <c r="I55" s="1182"/>
      <c r="J55" s="1182"/>
      <c r="K55" s="1182"/>
      <c r="L55" s="1182"/>
      <c r="M55" s="1182"/>
      <c r="N55" s="1182"/>
      <c r="O55" s="1182"/>
      <c r="P55" s="1182"/>
      <c r="Q55" s="1182"/>
      <c r="R55" s="1182"/>
      <c r="S55" s="1182"/>
      <c r="T55" s="1182"/>
      <c r="U55" s="1182"/>
      <c r="V55" s="1182"/>
      <c r="W55" s="1182"/>
      <c r="X55" s="1182"/>
      <c r="Y55" s="1182"/>
      <c r="Z55" s="1182"/>
      <c r="AA55" s="1182"/>
      <c r="AB55" s="1182"/>
      <c r="AC55" s="1182"/>
      <c r="AD55" s="1182"/>
      <c r="AE55" s="1182"/>
      <c r="AF55" s="1182"/>
      <c r="AG55" s="1182"/>
      <c r="AH55" s="1182"/>
      <c r="AI55" s="1182"/>
      <c r="AJ55" s="1182"/>
      <c r="AK55" s="1182"/>
      <c r="AL55" s="1182"/>
      <c r="AM55" s="1182"/>
      <c r="AN55" s="1182"/>
      <c r="AO55" s="1182"/>
      <c r="AP55" s="1182"/>
      <c r="AQ55" s="1182"/>
      <c r="AR55" s="1182"/>
      <c r="AS55" s="1182"/>
      <c r="AT55" s="1182"/>
      <c r="AU55" s="1182"/>
    </row>
    <row r="56" spans="2:256" s="1161" customFormat="1" ht="15.75" customHeight="1" thickBot="1" x14ac:dyDescent="0.3">
      <c r="B56" s="1167"/>
      <c r="C56" s="1177" t="s">
        <v>1329</v>
      </c>
      <c r="D56" s="1178" t="s">
        <v>1330</v>
      </c>
      <c r="F56" s="1182"/>
      <c r="G56" s="1182"/>
      <c r="H56" s="1182"/>
      <c r="I56" s="1182"/>
      <c r="J56" s="1182"/>
      <c r="K56" s="1182"/>
      <c r="L56" s="1182"/>
      <c r="M56" s="1182"/>
      <c r="N56" s="1182"/>
      <c r="O56" s="1182"/>
      <c r="P56" s="1182"/>
      <c r="Q56" s="1182"/>
      <c r="R56" s="1182"/>
      <c r="S56" s="1182"/>
      <c r="T56" s="1182"/>
      <c r="U56" s="1182"/>
      <c r="V56" s="1182"/>
      <c r="W56" s="1182"/>
      <c r="X56" s="1182"/>
      <c r="Y56" s="1182"/>
      <c r="Z56" s="1182"/>
      <c r="AA56" s="1182"/>
      <c r="AB56" s="1182"/>
      <c r="AC56" s="1182"/>
      <c r="AD56" s="1182"/>
      <c r="AE56" s="1182"/>
      <c r="AF56" s="1182"/>
      <c r="AG56" s="1182"/>
      <c r="AH56" s="1182"/>
      <c r="AI56" s="1182"/>
      <c r="AJ56" s="1182"/>
      <c r="AK56" s="1182"/>
      <c r="AL56" s="1182"/>
      <c r="AM56" s="1182"/>
      <c r="AN56" s="1182"/>
      <c r="AO56" s="1182"/>
      <c r="AP56" s="1182"/>
      <c r="AQ56" s="1182"/>
      <c r="AR56" s="1182"/>
      <c r="AS56" s="1182"/>
      <c r="AT56" s="1182"/>
      <c r="AU56" s="1182"/>
    </row>
    <row r="57" spans="2:256" s="1161" customFormat="1" ht="7.5" customHeight="1" thickBot="1" x14ac:dyDescent="0.3">
      <c r="B57" s="1179"/>
      <c r="C57" s="1180"/>
      <c r="D57" s="1183"/>
      <c r="F57" s="1182"/>
      <c r="G57" s="1182"/>
      <c r="H57" s="1182"/>
      <c r="I57" s="1182"/>
      <c r="J57" s="1182"/>
      <c r="K57" s="1182"/>
      <c r="L57" s="1182"/>
      <c r="M57" s="1182"/>
      <c r="N57" s="1182"/>
      <c r="O57" s="1182"/>
      <c r="P57" s="1182"/>
      <c r="Q57" s="1182"/>
      <c r="R57" s="1182"/>
      <c r="S57" s="1182"/>
      <c r="T57" s="1182"/>
      <c r="U57" s="1182"/>
      <c r="V57" s="1182"/>
      <c r="W57" s="1182"/>
      <c r="X57" s="1182"/>
      <c r="Y57" s="1182"/>
      <c r="Z57" s="1182"/>
      <c r="AA57" s="1182"/>
      <c r="AB57" s="1182"/>
      <c r="AC57" s="1182"/>
      <c r="AD57" s="1182"/>
      <c r="AE57" s="1182"/>
      <c r="AF57" s="1182"/>
      <c r="AG57" s="1182"/>
      <c r="AH57" s="1182"/>
      <c r="AI57" s="1182"/>
      <c r="AJ57" s="1182"/>
      <c r="AK57" s="1182"/>
      <c r="AL57" s="1182"/>
      <c r="AM57" s="1182"/>
      <c r="AN57" s="1182"/>
      <c r="AO57" s="1182"/>
      <c r="AP57" s="1182"/>
      <c r="AQ57" s="1182"/>
      <c r="AR57" s="1182"/>
      <c r="AS57" s="1182"/>
      <c r="AT57" s="1182"/>
      <c r="AU57" s="1182"/>
    </row>
    <row r="58" spans="2:256" s="1161" customFormat="1" ht="15.75" customHeight="1" thickBot="1" x14ac:dyDescent="0.3">
      <c r="B58" s="1179"/>
      <c r="C58" s="1175" t="s">
        <v>1331</v>
      </c>
      <c r="D58" s="1176" t="s">
        <v>1332</v>
      </c>
      <c r="F58" s="1182"/>
      <c r="G58" s="1182"/>
      <c r="H58" s="1182"/>
      <c r="I58" s="1182"/>
      <c r="J58" s="1182"/>
      <c r="K58" s="1182"/>
      <c r="L58" s="1182"/>
      <c r="M58" s="1182"/>
      <c r="N58" s="1182"/>
      <c r="O58" s="1182"/>
      <c r="P58" s="1182"/>
      <c r="Q58" s="1182"/>
      <c r="R58" s="1182"/>
      <c r="S58" s="1182"/>
      <c r="T58" s="1182"/>
      <c r="U58" s="1182"/>
      <c r="V58" s="1182"/>
      <c r="W58" s="1182"/>
      <c r="X58" s="1182"/>
      <c r="Y58" s="1182"/>
      <c r="Z58" s="1182"/>
      <c r="AA58" s="1182"/>
      <c r="AB58" s="1182"/>
      <c r="AC58" s="1182"/>
      <c r="AD58" s="1182"/>
      <c r="AE58" s="1182"/>
      <c r="AF58" s="1182"/>
      <c r="AG58" s="1182"/>
      <c r="AH58" s="1182"/>
      <c r="AI58" s="1182"/>
      <c r="AJ58" s="1182"/>
      <c r="AK58" s="1182"/>
      <c r="AL58" s="1182"/>
      <c r="AM58" s="1182"/>
      <c r="AN58" s="1182"/>
      <c r="AO58" s="1182"/>
      <c r="AP58" s="1182"/>
      <c r="AQ58" s="1182"/>
      <c r="AR58" s="1182"/>
      <c r="AS58" s="1182"/>
      <c r="AT58" s="1182"/>
      <c r="AU58" s="1182"/>
    </row>
    <row r="59" spans="2:256" s="1161" customFormat="1" ht="7.5" customHeight="1" thickBot="1" x14ac:dyDescent="0.3">
      <c r="B59" s="1179"/>
      <c r="C59" s="1180"/>
      <c r="D59" s="1183"/>
      <c r="F59" s="1182"/>
      <c r="G59" s="1182"/>
      <c r="H59" s="1182"/>
      <c r="I59" s="1182"/>
      <c r="J59" s="1182"/>
      <c r="K59" s="1182"/>
      <c r="L59" s="1182"/>
      <c r="M59" s="1182"/>
      <c r="N59" s="1182"/>
      <c r="O59" s="1182"/>
      <c r="P59" s="1182"/>
      <c r="Q59" s="1182"/>
      <c r="R59" s="1182"/>
      <c r="S59" s="1182"/>
      <c r="T59" s="1182"/>
      <c r="U59" s="1182"/>
      <c r="V59" s="1182"/>
      <c r="W59" s="1182"/>
      <c r="X59" s="1182"/>
      <c r="Y59" s="1182"/>
      <c r="Z59" s="1182"/>
      <c r="AA59" s="1182"/>
      <c r="AB59" s="1182"/>
      <c r="AC59" s="1182"/>
      <c r="AD59" s="1182"/>
      <c r="AE59" s="1182"/>
      <c r="AF59" s="1182"/>
      <c r="AG59" s="1182"/>
      <c r="AH59" s="1182"/>
      <c r="AI59" s="1182"/>
      <c r="AJ59" s="1182"/>
      <c r="AK59" s="1182"/>
      <c r="AL59" s="1182"/>
      <c r="AM59" s="1182"/>
      <c r="AN59" s="1182"/>
      <c r="AO59" s="1182"/>
      <c r="AP59" s="1182"/>
      <c r="AQ59" s="1182"/>
      <c r="AR59" s="1182"/>
      <c r="AS59" s="1182"/>
      <c r="AT59" s="1182"/>
      <c r="AU59" s="1182"/>
    </row>
    <row r="60" spans="2:256" s="1161" customFormat="1" ht="15.75" customHeight="1" thickBot="1" x14ac:dyDescent="0.3">
      <c r="B60" s="1179"/>
      <c r="C60" s="1177" t="s">
        <v>1333</v>
      </c>
      <c r="D60" s="1178" t="s">
        <v>1334</v>
      </c>
      <c r="F60" s="1182"/>
      <c r="G60" s="1182"/>
      <c r="H60" s="1182"/>
      <c r="I60" s="1182"/>
      <c r="J60" s="1182"/>
      <c r="K60" s="1182"/>
      <c r="L60" s="1182"/>
      <c r="M60" s="1182"/>
      <c r="N60" s="1182"/>
      <c r="O60" s="1182"/>
      <c r="P60" s="1182"/>
      <c r="Q60" s="1182"/>
      <c r="R60" s="1182"/>
      <c r="S60" s="1182"/>
      <c r="T60" s="1182"/>
      <c r="U60" s="1182"/>
      <c r="V60" s="1182"/>
      <c r="W60" s="1182"/>
      <c r="X60" s="1182"/>
      <c r="Y60" s="1182"/>
      <c r="Z60" s="1182"/>
      <c r="AA60" s="1182"/>
      <c r="AB60" s="1182"/>
      <c r="AC60" s="1182"/>
      <c r="AD60" s="1182"/>
      <c r="AE60" s="1182"/>
      <c r="AF60" s="1182"/>
      <c r="AG60" s="1182"/>
      <c r="AH60" s="1182"/>
      <c r="AI60" s="1182"/>
      <c r="AJ60" s="1182"/>
      <c r="AK60" s="1182"/>
      <c r="AL60" s="1182"/>
      <c r="AM60" s="1182"/>
      <c r="AN60" s="1182"/>
      <c r="AO60" s="1182"/>
      <c r="AP60" s="1182"/>
      <c r="AQ60" s="1182"/>
      <c r="AR60" s="1182"/>
      <c r="AS60" s="1182"/>
      <c r="AT60" s="1182"/>
      <c r="AU60" s="1182"/>
    </row>
    <row r="61" spans="2:256" s="1161" customFormat="1" ht="7.5" customHeight="1" thickBot="1" x14ac:dyDescent="0.3">
      <c r="B61" s="1179"/>
      <c r="C61" s="1180"/>
      <c r="D61" s="1181"/>
      <c r="F61" s="1182"/>
      <c r="G61" s="1182"/>
      <c r="H61" s="1182"/>
      <c r="I61" s="1182"/>
      <c r="J61" s="1182"/>
      <c r="K61" s="1182"/>
      <c r="L61" s="1182"/>
      <c r="M61" s="1182"/>
      <c r="N61" s="1182"/>
      <c r="O61" s="1182"/>
      <c r="P61" s="1182"/>
      <c r="Q61" s="1182"/>
      <c r="R61" s="1182"/>
      <c r="S61" s="1182"/>
      <c r="T61" s="1182"/>
      <c r="U61" s="1182"/>
      <c r="V61" s="1182"/>
      <c r="W61" s="1182"/>
      <c r="X61" s="1182"/>
      <c r="Y61" s="1182"/>
      <c r="Z61" s="1182"/>
      <c r="AA61" s="1182"/>
      <c r="AB61" s="1182"/>
      <c r="AC61" s="1182"/>
      <c r="AD61" s="1182"/>
      <c r="AE61" s="1182"/>
      <c r="AF61" s="1182"/>
      <c r="AG61" s="1182"/>
      <c r="AH61" s="1182"/>
      <c r="AI61" s="1182"/>
      <c r="AJ61" s="1182"/>
      <c r="AK61" s="1182"/>
      <c r="AL61" s="1182"/>
      <c r="AM61" s="1182"/>
      <c r="AN61" s="1182"/>
      <c r="AO61" s="1182"/>
      <c r="AP61" s="1182"/>
      <c r="AQ61" s="1182"/>
      <c r="AR61" s="1182"/>
      <c r="AS61" s="1182"/>
      <c r="AT61" s="1182"/>
      <c r="AU61" s="1182"/>
    </row>
    <row r="62" spans="2:256" s="1161" customFormat="1" ht="15.75" customHeight="1" thickBot="1" x14ac:dyDescent="0.3">
      <c r="B62" s="1179"/>
      <c r="C62" s="1175" t="s">
        <v>1335</v>
      </c>
      <c r="D62" s="1176" t="s">
        <v>1336</v>
      </c>
      <c r="F62" s="1182"/>
      <c r="G62" s="1182"/>
      <c r="H62" s="1182"/>
      <c r="I62" s="1182"/>
      <c r="J62" s="1182"/>
      <c r="K62" s="1182"/>
      <c r="L62" s="1182"/>
      <c r="M62" s="1182"/>
      <c r="N62" s="1182"/>
      <c r="O62" s="1182"/>
      <c r="P62" s="1182"/>
      <c r="Q62" s="1182"/>
      <c r="R62" s="1182"/>
      <c r="S62" s="1182"/>
      <c r="T62" s="1182"/>
      <c r="U62" s="1182"/>
      <c r="V62" s="1182"/>
      <c r="W62" s="1182"/>
      <c r="X62" s="1182"/>
      <c r="Y62" s="1182"/>
      <c r="Z62" s="1182"/>
      <c r="AA62" s="1182"/>
      <c r="AB62" s="1182"/>
      <c r="AC62" s="1182"/>
      <c r="AD62" s="1182"/>
      <c r="AE62" s="1182"/>
      <c r="AF62" s="1182"/>
      <c r="AG62" s="1182"/>
      <c r="AH62" s="1182"/>
      <c r="AI62" s="1182"/>
      <c r="AJ62" s="1182"/>
      <c r="AK62" s="1182"/>
      <c r="AL62" s="1182"/>
      <c r="AM62" s="1182"/>
      <c r="AN62" s="1182"/>
      <c r="AO62" s="1182"/>
      <c r="AP62" s="1182"/>
      <c r="AQ62" s="1182"/>
      <c r="AR62" s="1182"/>
      <c r="AS62" s="1182"/>
      <c r="AT62" s="1182"/>
      <c r="AU62" s="1182"/>
    </row>
    <row r="63" spans="2:256" s="1161" customFormat="1" ht="7.5" customHeight="1" thickBot="1" x14ac:dyDescent="0.3">
      <c r="B63" s="1179"/>
      <c r="C63" s="1180"/>
      <c r="D63" s="1181"/>
      <c r="F63" s="1182"/>
      <c r="G63" s="1182"/>
      <c r="H63" s="1182"/>
      <c r="I63" s="1182"/>
      <c r="J63" s="1182"/>
      <c r="K63" s="1182"/>
      <c r="L63" s="1182"/>
      <c r="M63" s="1182"/>
      <c r="N63" s="1182"/>
      <c r="O63" s="1182"/>
      <c r="P63" s="1182"/>
      <c r="Q63" s="1182"/>
      <c r="R63" s="1182"/>
      <c r="S63" s="1182"/>
      <c r="T63" s="1182"/>
      <c r="U63" s="1182"/>
      <c r="V63" s="1182"/>
      <c r="W63" s="1182"/>
      <c r="X63" s="1182"/>
      <c r="Y63" s="1182"/>
      <c r="Z63" s="1182"/>
      <c r="AA63" s="1182"/>
      <c r="AB63" s="1182"/>
      <c r="AC63" s="1182"/>
      <c r="AD63" s="1182"/>
      <c r="AE63" s="1182"/>
      <c r="AF63" s="1182"/>
      <c r="AG63" s="1182"/>
      <c r="AH63" s="1182"/>
      <c r="AI63" s="1182"/>
      <c r="AJ63" s="1182"/>
      <c r="AK63" s="1182"/>
      <c r="AL63" s="1182"/>
      <c r="AM63" s="1182"/>
      <c r="AN63" s="1182"/>
      <c r="AO63" s="1182"/>
      <c r="AP63" s="1182"/>
      <c r="AQ63" s="1182"/>
      <c r="AR63" s="1182"/>
      <c r="AS63" s="1182"/>
      <c r="AT63" s="1182"/>
      <c r="AU63" s="1182"/>
    </row>
    <row r="64" spans="2:256" s="1161" customFormat="1" ht="15.75" customHeight="1" thickBot="1" x14ac:dyDescent="0.3">
      <c r="B64" s="1179"/>
      <c r="C64" s="1177" t="s">
        <v>1337</v>
      </c>
      <c r="D64" s="1178" t="s">
        <v>1338</v>
      </c>
      <c r="F64" s="1182"/>
      <c r="G64" s="1182"/>
      <c r="H64" s="1182"/>
      <c r="I64" s="1182"/>
      <c r="J64" s="1182"/>
      <c r="K64" s="1182"/>
      <c r="L64" s="1182"/>
      <c r="M64" s="1182"/>
      <c r="N64" s="1182"/>
      <c r="O64" s="1182"/>
      <c r="P64" s="1182"/>
      <c r="Q64" s="1182"/>
      <c r="R64" s="1182"/>
      <c r="S64" s="1182"/>
      <c r="T64" s="1182"/>
      <c r="U64" s="1182"/>
      <c r="V64" s="1182"/>
      <c r="W64" s="1182"/>
      <c r="X64" s="1182"/>
      <c r="Y64" s="1182"/>
      <c r="Z64" s="1182"/>
      <c r="AA64" s="1182"/>
      <c r="AB64" s="1182"/>
      <c r="AC64" s="1182"/>
      <c r="AD64" s="1182"/>
      <c r="AE64" s="1182"/>
      <c r="AF64" s="1182"/>
      <c r="AG64" s="1182"/>
      <c r="AH64" s="1182"/>
      <c r="AI64" s="1182"/>
      <c r="AJ64" s="1182"/>
      <c r="AK64" s="1182"/>
      <c r="AL64" s="1182"/>
      <c r="AM64" s="1182"/>
      <c r="AN64" s="1182"/>
      <c r="AO64" s="1182"/>
      <c r="AP64" s="1182"/>
      <c r="AQ64" s="1182"/>
      <c r="AR64" s="1182"/>
      <c r="AS64" s="1182"/>
      <c r="AT64" s="1182"/>
      <c r="AU64" s="1182"/>
    </row>
    <row r="65" spans="2:47" s="1161" customFormat="1" ht="7.5" customHeight="1" thickBot="1" x14ac:dyDescent="0.3">
      <c r="B65" s="1179"/>
      <c r="C65" s="1180"/>
      <c r="D65" s="1181"/>
      <c r="F65" s="1182"/>
      <c r="G65" s="1182"/>
      <c r="H65" s="1182"/>
      <c r="I65" s="1182"/>
      <c r="J65" s="1182"/>
      <c r="K65" s="1182"/>
      <c r="L65" s="1182"/>
      <c r="M65" s="1182"/>
      <c r="N65" s="1182"/>
      <c r="O65" s="1182"/>
      <c r="P65" s="1182"/>
      <c r="Q65" s="1182"/>
      <c r="R65" s="1182"/>
      <c r="S65" s="1182"/>
      <c r="T65" s="1182"/>
      <c r="U65" s="1182"/>
      <c r="V65" s="1182"/>
      <c r="W65" s="1182"/>
      <c r="X65" s="1182"/>
      <c r="Y65" s="1182"/>
      <c r="Z65" s="1182"/>
      <c r="AA65" s="1182"/>
      <c r="AB65" s="1182"/>
      <c r="AC65" s="1182"/>
      <c r="AD65" s="1182"/>
      <c r="AE65" s="1182"/>
      <c r="AF65" s="1182"/>
      <c r="AG65" s="1182"/>
      <c r="AH65" s="1182"/>
      <c r="AI65" s="1182"/>
      <c r="AJ65" s="1182"/>
      <c r="AK65" s="1182"/>
      <c r="AL65" s="1182"/>
      <c r="AM65" s="1182"/>
      <c r="AN65" s="1182"/>
      <c r="AO65" s="1182"/>
      <c r="AP65" s="1182"/>
      <c r="AQ65" s="1182"/>
      <c r="AR65" s="1182"/>
      <c r="AS65" s="1182"/>
      <c r="AT65" s="1182"/>
      <c r="AU65" s="1182"/>
    </row>
    <row r="66" spans="2:47" s="1161" customFormat="1" ht="15.75" customHeight="1" thickBot="1" x14ac:dyDescent="0.3">
      <c r="B66" s="1179"/>
      <c r="C66" s="1177" t="s">
        <v>1339</v>
      </c>
      <c r="D66" s="1178" t="s">
        <v>1340</v>
      </c>
      <c r="F66" s="1182"/>
      <c r="G66" s="1182"/>
      <c r="H66" s="1182"/>
      <c r="I66" s="1182"/>
      <c r="J66" s="1182"/>
      <c r="K66" s="1182"/>
      <c r="L66" s="1182"/>
      <c r="M66" s="1182"/>
      <c r="N66" s="1182"/>
      <c r="O66" s="1182"/>
      <c r="P66" s="1182"/>
      <c r="Q66" s="1182"/>
      <c r="R66" s="1182"/>
      <c r="S66" s="1182"/>
      <c r="T66" s="1182"/>
      <c r="U66" s="1182"/>
      <c r="V66" s="1182"/>
      <c r="W66" s="1182"/>
      <c r="X66" s="1182"/>
      <c r="Y66" s="1182"/>
      <c r="Z66" s="1182"/>
      <c r="AA66" s="1182"/>
      <c r="AB66" s="1182"/>
      <c r="AC66" s="1182"/>
      <c r="AD66" s="1182"/>
      <c r="AE66" s="1182"/>
      <c r="AF66" s="1182"/>
      <c r="AG66" s="1182"/>
      <c r="AH66" s="1182"/>
      <c r="AI66" s="1182"/>
      <c r="AJ66" s="1182"/>
      <c r="AK66" s="1182"/>
      <c r="AL66" s="1182"/>
      <c r="AM66" s="1182"/>
      <c r="AN66" s="1182"/>
      <c r="AO66" s="1182"/>
      <c r="AP66" s="1182"/>
      <c r="AQ66" s="1182"/>
      <c r="AR66" s="1182"/>
      <c r="AS66" s="1182"/>
      <c r="AT66" s="1182"/>
      <c r="AU66" s="1182"/>
    </row>
    <row r="67" spans="2:47" s="1161" customFormat="1" ht="7.5" customHeight="1" thickBot="1" x14ac:dyDescent="0.3">
      <c r="B67" s="1179"/>
      <c r="C67" s="1180"/>
      <c r="D67" s="1181"/>
      <c r="F67" s="1182"/>
      <c r="G67" s="1182"/>
      <c r="H67" s="1182"/>
      <c r="I67" s="1182"/>
      <c r="J67" s="1182"/>
      <c r="K67" s="1182"/>
      <c r="L67" s="1182"/>
      <c r="M67" s="1182"/>
      <c r="N67" s="1182"/>
      <c r="O67" s="1182"/>
      <c r="P67" s="1182"/>
      <c r="Q67" s="1182"/>
      <c r="R67" s="1182"/>
      <c r="S67" s="1182"/>
      <c r="T67" s="1182"/>
      <c r="U67" s="1182"/>
      <c r="V67" s="1182"/>
      <c r="W67" s="1182"/>
      <c r="X67" s="1182"/>
      <c r="Y67" s="1182"/>
      <c r="Z67" s="1182"/>
      <c r="AA67" s="1182"/>
      <c r="AB67" s="1182"/>
      <c r="AC67" s="1182"/>
      <c r="AD67" s="1182"/>
      <c r="AE67" s="1182"/>
      <c r="AF67" s="1182"/>
      <c r="AG67" s="1182"/>
      <c r="AH67" s="1182"/>
      <c r="AI67" s="1182"/>
      <c r="AJ67" s="1182"/>
      <c r="AK67" s="1182"/>
      <c r="AL67" s="1182"/>
      <c r="AM67" s="1182"/>
      <c r="AN67" s="1182"/>
      <c r="AO67" s="1182"/>
      <c r="AP67" s="1182"/>
      <c r="AQ67" s="1182"/>
      <c r="AR67" s="1182"/>
      <c r="AS67" s="1182"/>
      <c r="AT67" s="1182"/>
      <c r="AU67" s="1182"/>
    </row>
    <row r="68" spans="2:47" s="1161" customFormat="1" ht="15.75" customHeight="1" thickBot="1" x14ac:dyDescent="0.3">
      <c r="B68" s="1179"/>
      <c r="C68" s="1177" t="s">
        <v>1341</v>
      </c>
      <c r="D68" s="1178" t="s">
        <v>1349</v>
      </c>
      <c r="F68" s="1182"/>
      <c r="G68" s="1182"/>
      <c r="H68" s="1182"/>
      <c r="I68" s="1182"/>
      <c r="J68" s="1182"/>
      <c r="K68" s="1182"/>
      <c r="L68" s="1182"/>
      <c r="M68" s="1182"/>
      <c r="N68" s="1182"/>
      <c r="O68" s="1182"/>
      <c r="P68" s="1182"/>
      <c r="Q68" s="1182"/>
      <c r="R68" s="1182"/>
      <c r="S68" s="1182"/>
      <c r="T68" s="1182"/>
      <c r="U68" s="1182"/>
      <c r="V68" s="1182"/>
      <c r="W68" s="1182"/>
      <c r="X68" s="1182"/>
      <c r="Y68" s="1182"/>
      <c r="Z68" s="1182"/>
      <c r="AA68" s="1182"/>
      <c r="AB68" s="1182"/>
      <c r="AC68" s="1182"/>
      <c r="AD68" s="1182"/>
      <c r="AE68" s="1182"/>
      <c r="AF68" s="1182"/>
      <c r="AG68" s="1182"/>
      <c r="AH68" s="1182"/>
      <c r="AI68" s="1182"/>
      <c r="AJ68" s="1182"/>
      <c r="AK68" s="1182"/>
      <c r="AL68" s="1182"/>
      <c r="AM68" s="1182"/>
      <c r="AN68" s="1182"/>
      <c r="AO68" s="1182"/>
      <c r="AP68" s="1182"/>
      <c r="AQ68" s="1182"/>
      <c r="AR68" s="1182"/>
      <c r="AS68" s="1182"/>
      <c r="AT68" s="1182"/>
      <c r="AU68" s="1182"/>
    </row>
    <row r="69" spans="2:47" s="1161" customFormat="1" ht="7.5" customHeight="1" thickBot="1" x14ac:dyDescent="0.3">
      <c r="B69" s="1179"/>
      <c r="C69" s="1180"/>
      <c r="D69" s="1181"/>
      <c r="F69" s="1182"/>
      <c r="G69" s="1182"/>
      <c r="H69" s="1182"/>
      <c r="I69" s="1182"/>
      <c r="J69" s="1182"/>
      <c r="K69" s="1182"/>
      <c r="L69" s="1182"/>
      <c r="M69" s="1182"/>
      <c r="N69" s="1182"/>
      <c r="O69" s="1182"/>
      <c r="P69" s="1182"/>
      <c r="Q69" s="1182"/>
      <c r="R69" s="1182"/>
      <c r="S69" s="1182"/>
      <c r="T69" s="1182"/>
      <c r="U69" s="1182"/>
      <c r="V69" s="1182"/>
      <c r="W69" s="1182"/>
      <c r="X69" s="1182"/>
      <c r="Y69" s="1182"/>
      <c r="Z69" s="1182"/>
      <c r="AA69" s="1182"/>
      <c r="AB69" s="1182"/>
      <c r="AC69" s="1182"/>
      <c r="AD69" s="1182"/>
      <c r="AE69" s="1182"/>
      <c r="AF69" s="1182"/>
      <c r="AG69" s="1182"/>
      <c r="AH69" s="1182"/>
      <c r="AI69" s="1182"/>
      <c r="AJ69" s="1182"/>
      <c r="AK69" s="1182"/>
      <c r="AL69" s="1182"/>
      <c r="AM69" s="1182"/>
      <c r="AN69" s="1182"/>
      <c r="AO69" s="1182"/>
      <c r="AP69" s="1182"/>
      <c r="AQ69" s="1182"/>
      <c r="AR69" s="1182"/>
      <c r="AS69" s="1182"/>
      <c r="AT69" s="1182"/>
      <c r="AU69" s="1182"/>
    </row>
    <row r="70" spans="2:47" s="1161" customFormat="1" ht="15.75" customHeight="1" thickBot="1" x14ac:dyDescent="0.3">
      <c r="B70" s="1179"/>
      <c r="C70" s="1177" t="s">
        <v>1342</v>
      </c>
      <c r="D70" s="1178" t="s">
        <v>1343</v>
      </c>
      <c r="F70" s="1182"/>
      <c r="G70" s="1182"/>
      <c r="H70" s="1182"/>
      <c r="I70" s="1182"/>
      <c r="J70" s="1182"/>
      <c r="K70" s="1182"/>
      <c r="L70" s="1182"/>
      <c r="M70" s="1182"/>
      <c r="N70" s="1182"/>
      <c r="O70" s="1182"/>
      <c r="P70" s="1182"/>
      <c r="Q70" s="1182"/>
      <c r="R70" s="1182"/>
      <c r="S70" s="1182"/>
      <c r="T70" s="1182"/>
      <c r="U70" s="1182"/>
      <c r="V70" s="1182"/>
      <c r="W70" s="1182"/>
      <c r="X70" s="1182"/>
      <c r="Y70" s="1182"/>
      <c r="Z70" s="1182"/>
      <c r="AA70" s="1182"/>
      <c r="AB70" s="1182"/>
      <c r="AC70" s="1182"/>
      <c r="AD70" s="1182"/>
      <c r="AE70" s="1182"/>
      <c r="AF70" s="1182"/>
      <c r="AG70" s="1182"/>
      <c r="AH70" s="1182"/>
      <c r="AI70" s="1182"/>
      <c r="AJ70" s="1182"/>
      <c r="AK70" s="1182"/>
      <c r="AL70" s="1182"/>
      <c r="AM70" s="1182"/>
      <c r="AN70" s="1182"/>
      <c r="AO70" s="1182"/>
      <c r="AP70" s="1182"/>
      <c r="AQ70" s="1182"/>
      <c r="AR70" s="1182"/>
      <c r="AS70" s="1182"/>
      <c r="AT70" s="1182"/>
      <c r="AU70" s="1182"/>
    </row>
    <row r="71" spans="2:47" s="1161" customFormat="1" ht="7.5" customHeight="1" x14ac:dyDescent="0.25">
      <c r="B71" s="1167"/>
      <c r="C71" s="1173"/>
      <c r="D71" s="1174"/>
      <c r="F71" s="1182"/>
      <c r="G71" s="1182"/>
      <c r="H71" s="1182"/>
      <c r="I71" s="1182"/>
      <c r="J71" s="1182"/>
      <c r="K71" s="1182"/>
      <c r="L71" s="1182"/>
      <c r="M71" s="1182"/>
      <c r="N71" s="1182"/>
      <c r="O71" s="1182"/>
      <c r="P71" s="1182"/>
      <c r="Q71" s="1182"/>
      <c r="R71" s="1182"/>
      <c r="S71" s="1182"/>
      <c r="T71" s="1182"/>
      <c r="U71" s="1182"/>
      <c r="V71" s="1182"/>
      <c r="W71" s="1182"/>
      <c r="X71" s="1182"/>
      <c r="Y71" s="1182"/>
      <c r="Z71" s="1182"/>
      <c r="AA71" s="1182"/>
      <c r="AB71" s="1182"/>
      <c r="AC71" s="1182"/>
      <c r="AD71" s="1182"/>
      <c r="AE71" s="1182"/>
      <c r="AF71" s="1182"/>
      <c r="AG71" s="1182"/>
      <c r="AH71" s="1182"/>
      <c r="AI71" s="1182"/>
      <c r="AJ71" s="1182"/>
      <c r="AK71" s="1182"/>
      <c r="AL71" s="1182"/>
      <c r="AM71" s="1182"/>
      <c r="AN71" s="1182"/>
      <c r="AO71" s="1182"/>
      <c r="AP71" s="1182"/>
      <c r="AQ71" s="1182"/>
      <c r="AR71" s="1182"/>
      <c r="AS71" s="1182"/>
      <c r="AT71" s="1182"/>
      <c r="AU71" s="1182"/>
    </row>
    <row r="72" spans="2:47" s="1161" customFormat="1" x14ac:dyDescent="0.25">
      <c r="B72" s="1186"/>
      <c r="C72" s="1187"/>
      <c r="D72" s="1188"/>
      <c r="F72" s="1182"/>
      <c r="G72" s="1182"/>
      <c r="H72" s="1182"/>
      <c r="I72" s="1182"/>
      <c r="J72" s="1182"/>
      <c r="K72" s="1182"/>
      <c r="L72" s="1182"/>
      <c r="M72" s="1182"/>
      <c r="N72" s="1182"/>
      <c r="O72" s="1182"/>
      <c r="P72" s="1182"/>
      <c r="Q72" s="1182"/>
      <c r="R72" s="1182"/>
      <c r="S72" s="1182"/>
      <c r="T72" s="1182"/>
      <c r="U72" s="1182"/>
      <c r="V72" s="1182"/>
      <c r="W72" s="1182"/>
      <c r="X72" s="1182"/>
      <c r="Y72" s="1182"/>
      <c r="Z72" s="1182"/>
      <c r="AA72" s="1182"/>
      <c r="AB72" s="1182"/>
      <c r="AC72" s="1182"/>
      <c r="AD72" s="1182"/>
      <c r="AE72" s="1182"/>
      <c r="AF72" s="1182"/>
      <c r="AG72" s="1182"/>
      <c r="AH72" s="1182"/>
      <c r="AI72" s="1182"/>
      <c r="AJ72" s="1182"/>
      <c r="AK72" s="1182"/>
      <c r="AL72" s="1182"/>
      <c r="AM72" s="1182"/>
      <c r="AN72" s="1182"/>
      <c r="AO72" s="1182"/>
      <c r="AP72" s="1182"/>
      <c r="AQ72" s="1182"/>
      <c r="AR72" s="1182"/>
      <c r="AS72" s="1182"/>
      <c r="AT72" s="1182"/>
      <c r="AU72" s="1182"/>
    </row>
    <row r="73" spans="2:47" s="1161" customFormat="1" ht="18" customHeight="1" x14ac:dyDescent="0.25">
      <c r="C73" s="1162"/>
      <c r="D73" s="1163"/>
      <c r="F73" s="1182"/>
      <c r="G73" s="1182"/>
      <c r="H73" s="1182"/>
      <c r="I73" s="1182"/>
      <c r="J73" s="1182"/>
      <c r="K73" s="1182"/>
      <c r="L73" s="1182"/>
      <c r="M73" s="1182"/>
      <c r="N73" s="1182"/>
      <c r="O73" s="1182"/>
      <c r="P73" s="1182"/>
      <c r="Q73" s="1182"/>
      <c r="R73" s="1182"/>
      <c r="S73" s="1182"/>
      <c r="T73" s="1182"/>
      <c r="U73" s="1182"/>
      <c r="V73" s="1182"/>
      <c r="W73" s="1182"/>
      <c r="X73" s="1182"/>
      <c r="Y73" s="1182"/>
      <c r="Z73" s="1182"/>
      <c r="AA73" s="1182"/>
      <c r="AB73" s="1182"/>
      <c r="AC73" s="1182"/>
      <c r="AD73" s="1182"/>
      <c r="AE73" s="1182"/>
      <c r="AF73" s="1182"/>
      <c r="AG73" s="1182"/>
      <c r="AH73" s="1182"/>
      <c r="AI73" s="1182"/>
      <c r="AJ73" s="1182"/>
      <c r="AK73" s="1182"/>
      <c r="AL73" s="1182"/>
      <c r="AM73" s="1182"/>
      <c r="AN73" s="1182"/>
      <c r="AO73" s="1182"/>
      <c r="AP73" s="1182"/>
      <c r="AQ73" s="1182"/>
      <c r="AR73" s="1182"/>
      <c r="AS73" s="1182"/>
      <c r="AT73" s="1182"/>
      <c r="AU73" s="1182"/>
    </row>
  </sheetData>
  <sheetProtection algorithmName="SHA-512" hashValue="24InAdSN3r5CRIXDZfq8sz2o10wjDWDfVg59qPWMz0GMWHk6o3FhdJK3YnjxPFMVldx0zzVT2vKkw0viEF9OJw==" saltValue="5tgvpO6uuDosnrNm0iZWQw==" spinCount="100000" sheet="1"/>
  <hyperlinks>
    <hyperlink ref="C30" location="'T 08'!A1" display="T 08"/>
    <hyperlink ref="C32" location="'T 09'!J20" display="T 09"/>
    <hyperlink ref="C34" location="'T 10'!A1" display="T 10"/>
    <hyperlink ref="C36" location="'T 11'!J20" display="T 11"/>
    <hyperlink ref="C40" location="'T 12'!A1" display="T 12"/>
    <hyperlink ref="C42" location="'T 13'!A1" display="T 13"/>
    <hyperlink ref="C46" location="'T 14'!A1" display="T 14"/>
    <hyperlink ref="C54" location="'T 15'!A1" display="T 15"/>
    <hyperlink ref="C60" location="'T 16'!A1" display="T 16"/>
    <hyperlink ref="C64" location="'T 17'!A1" display="T 17"/>
    <hyperlink ref="C66" location="'T 18'!A1" display="T 18"/>
    <hyperlink ref="C68" location="'T 19b'!A1" display="T 19b"/>
    <hyperlink ref="C18" location="'T 05'!A1" display="T 05"/>
    <hyperlink ref="C16" location="'T 04'!A1" display="T 04"/>
    <hyperlink ref="C14" location="'T 03'!A1" display="T 03"/>
    <hyperlink ref="C12" location="'T 02'!A1" display="T 02"/>
    <hyperlink ref="C10" location="OBSAH!A1" display="T 01"/>
    <hyperlink ref="C22" location="'G 02'!A1" display="G 02"/>
    <hyperlink ref="C24" location="'G 03'!A1" display="G 03"/>
    <hyperlink ref="C38" location="'G 04'!A1" display="G 04"/>
    <hyperlink ref="C44" location="'G 07'!A1" display="G 07"/>
    <hyperlink ref="C48" location="'G 08'!A1" display="G 08"/>
    <hyperlink ref="C50" location="'G 09'!A1" display="G 09"/>
    <hyperlink ref="C52" location="'G 10'!A1" display="G 10"/>
    <hyperlink ref="C58" location="'G 11'!A1" display="G 11"/>
    <hyperlink ref="C62" location="'G 12'!A1" display="G 12"/>
    <hyperlink ref="C8" location="'G 01'!A1" display="G 01"/>
    <hyperlink ref="C6" location="' VŠ'!A1" display="VŠ"/>
    <hyperlink ref="C4" location="Úvod!A1" display="Úvod"/>
    <hyperlink ref="C56" location="'T 15e'!A1" display="T 15e"/>
    <hyperlink ref="C70" location="'T 20'!A1" display="T 20"/>
    <hyperlink ref="C26" location="'T 07b'!A1" display="T 07b"/>
    <hyperlink ref="C28" location="'G 02b'!A1" display="G 02b"/>
    <hyperlink ref="C20" location="'T 07a'!A1" display="T 07a"/>
  </hyperlinks>
  <printOptions horizontalCentered="1"/>
  <pageMargins left="0.78740157480314965" right="0.78740157480314965" top="0.78740157480314965" bottom="0.78740157480314965" header="0.31496062992125984" footer="0.31496062992125984"/>
  <pageSetup paperSize="9" scale="87" firstPageNumber="2" fitToHeight="2" orientation="landscape" r:id="rId1"/>
  <headerFooter alignWithMargins="0">
    <oddFooter>&amp;L&amp;"Times New Roman,Kurzíva"&amp;10CVTI SR&amp;R&amp;"Times New Roman,Kurzíva"&amp;10PK na VŠ SR  2024   1. stupeň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R68"/>
  <sheetViews>
    <sheetView showGridLines="0" showRowColHeaders="0" zoomScaleNormal="100" workbookViewId="0">
      <pane ySplit="3" topLeftCell="A4" activePane="bottomLeft" state="frozen"/>
      <selection pane="bottomLeft" activeCell="A3" sqref="A3"/>
    </sheetView>
  </sheetViews>
  <sheetFormatPr defaultRowHeight="12.75" x14ac:dyDescent="0.2"/>
  <cols>
    <col min="1" max="1" width="2.7109375" style="896" customWidth="1"/>
    <col min="2" max="2" width="9.28515625" style="370" customWidth="1"/>
    <col min="3" max="3" width="9.140625" style="370"/>
    <col min="4" max="4" width="9" style="370" customWidth="1"/>
    <col min="5" max="6" width="9.140625" style="370"/>
    <col min="7" max="7" width="9" style="370" customWidth="1"/>
    <col min="8" max="9" width="9.140625" style="370"/>
    <col min="10" max="10" width="9" style="370" customWidth="1"/>
    <col min="11" max="11" width="35" style="370" customWidth="1"/>
    <col min="12" max="16384" width="9.140625" style="370"/>
  </cols>
  <sheetData>
    <row r="1" spans="1:18" x14ac:dyDescent="0.2">
      <c r="A1" s="896" t="s">
        <v>1380</v>
      </c>
    </row>
    <row r="2" spans="1:18" s="65" customFormat="1" ht="25.5" customHeight="1" x14ac:dyDescent="0.2">
      <c r="A2" s="767" t="s">
        <v>1380</v>
      </c>
      <c r="B2" s="1226" t="s">
        <v>856</v>
      </c>
      <c r="C2" s="1226"/>
      <c r="D2" s="1226"/>
      <c r="E2" s="1226"/>
      <c r="F2" s="1226"/>
      <c r="G2" s="1226"/>
      <c r="H2" s="1226"/>
      <c r="I2" s="1226"/>
      <c r="J2" s="1226"/>
      <c r="K2" s="1226"/>
      <c r="L2" s="1227"/>
      <c r="M2" s="1227"/>
    </row>
    <row r="3" spans="1:18" s="65" customFormat="1" ht="99" customHeight="1" x14ac:dyDescent="0.2">
      <c r="A3" s="767"/>
      <c r="B3" s="768" t="s">
        <v>624</v>
      </c>
      <c r="C3" s="769" t="s">
        <v>339</v>
      </c>
      <c r="D3" s="770" t="s">
        <v>625</v>
      </c>
      <c r="E3" s="768" t="s">
        <v>626</v>
      </c>
      <c r="F3" s="769" t="s">
        <v>214</v>
      </c>
      <c r="G3" s="891" t="s">
        <v>627</v>
      </c>
      <c r="H3" s="768" t="s">
        <v>170</v>
      </c>
      <c r="I3" s="769" t="s">
        <v>417</v>
      </c>
      <c r="J3" s="892" t="s">
        <v>628</v>
      </c>
      <c r="K3" s="772" t="s">
        <v>857</v>
      </c>
      <c r="L3" s="893" t="s">
        <v>630</v>
      </c>
      <c r="M3" s="894" t="s">
        <v>631</v>
      </c>
      <c r="R3" s="895"/>
    </row>
    <row r="4" spans="1:18" ht="5.25" customHeight="1" x14ac:dyDescent="0.2">
      <c r="A4" s="897"/>
      <c r="B4" s="898"/>
      <c r="C4" s="899"/>
      <c r="D4" s="898"/>
      <c r="E4" s="898"/>
      <c r="F4" s="899"/>
      <c r="G4" s="898"/>
      <c r="H4" s="898"/>
      <c r="I4" s="899"/>
    </row>
    <row r="5" spans="1:18" ht="12" customHeight="1" x14ac:dyDescent="0.2">
      <c r="A5" s="900"/>
      <c r="B5" s="901">
        <v>1540</v>
      </c>
      <c r="C5" s="901">
        <v>1205</v>
      </c>
      <c r="D5" s="902">
        <f t="shared" ref="D5:D65" si="0">B5/C5</f>
        <v>1.2780082987551866</v>
      </c>
      <c r="E5" s="903">
        <v>1070</v>
      </c>
      <c r="F5" s="901">
        <v>936</v>
      </c>
      <c r="G5" s="904">
        <f t="shared" ref="G5:G13" si="1">F5*100/C5</f>
        <v>77.676348547717836</v>
      </c>
      <c r="H5" s="901">
        <v>478</v>
      </c>
      <c r="I5" s="901">
        <v>478</v>
      </c>
      <c r="J5" s="905">
        <f t="shared" ref="J5:J13" si="2">I5*100/F5</f>
        <v>51.068376068376068</v>
      </c>
      <c r="K5" s="906" t="s">
        <v>644</v>
      </c>
      <c r="L5" s="907">
        <f t="shared" ref="L5:L13" si="3">(C5/F5)*(I5/F5)</f>
        <v>0.65745078164949955</v>
      </c>
      <c r="M5" s="902">
        <f t="shared" ref="M5:M13" si="4">B5/E5</f>
        <v>1.4392523364485981</v>
      </c>
    </row>
    <row r="6" spans="1:18" ht="12" customHeight="1" x14ac:dyDescent="0.2">
      <c r="A6" s="900"/>
      <c r="B6" s="901">
        <v>311</v>
      </c>
      <c r="C6" s="901">
        <v>276</v>
      </c>
      <c r="D6" s="902">
        <f t="shared" si="0"/>
        <v>1.1268115942028984</v>
      </c>
      <c r="E6" s="903">
        <v>274</v>
      </c>
      <c r="F6" s="901">
        <v>248</v>
      </c>
      <c r="G6" s="904">
        <f t="shared" si="1"/>
        <v>89.85507246376811</v>
      </c>
      <c r="H6" s="901">
        <v>153</v>
      </c>
      <c r="I6" s="901">
        <v>153</v>
      </c>
      <c r="J6" s="905">
        <f t="shared" si="2"/>
        <v>61.693548387096776</v>
      </c>
      <c r="K6" s="906" t="s">
        <v>646</v>
      </c>
      <c r="L6" s="907">
        <f t="shared" si="3"/>
        <v>0.68658949011446402</v>
      </c>
      <c r="M6" s="902">
        <f t="shared" si="4"/>
        <v>1.135036496350365</v>
      </c>
    </row>
    <row r="7" spans="1:18" ht="12" customHeight="1" x14ac:dyDescent="0.2">
      <c r="A7" s="900"/>
      <c r="B7" s="901">
        <v>263</v>
      </c>
      <c r="C7" s="901">
        <v>200</v>
      </c>
      <c r="D7" s="902">
        <f t="shared" si="0"/>
        <v>1.3149999999999999</v>
      </c>
      <c r="E7" s="903">
        <v>131</v>
      </c>
      <c r="F7" s="901">
        <v>130</v>
      </c>
      <c r="G7" s="904">
        <f t="shared" si="1"/>
        <v>65</v>
      </c>
      <c r="H7" s="901">
        <v>80</v>
      </c>
      <c r="I7" s="901">
        <v>80</v>
      </c>
      <c r="J7" s="905">
        <f t="shared" si="2"/>
        <v>61.53846153846154</v>
      </c>
      <c r="K7" s="906" t="s">
        <v>634</v>
      </c>
      <c r="L7" s="907">
        <f t="shared" si="3"/>
        <v>0.94674556213017758</v>
      </c>
      <c r="M7" s="902">
        <f t="shared" si="4"/>
        <v>2.0076335877862594</v>
      </c>
    </row>
    <row r="8" spans="1:18" ht="12" customHeight="1" x14ac:dyDescent="0.2">
      <c r="A8" s="900"/>
      <c r="B8" s="901">
        <v>738</v>
      </c>
      <c r="C8" s="901">
        <v>633</v>
      </c>
      <c r="D8" s="902">
        <f t="shared" si="0"/>
        <v>1.1658767772511849</v>
      </c>
      <c r="E8" s="903">
        <v>573</v>
      </c>
      <c r="F8" s="901">
        <v>499</v>
      </c>
      <c r="G8" s="904">
        <f t="shared" si="1"/>
        <v>78.830963665086884</v>
      </c>
      <c r="H8" s="901">
        <v>235</v>
      </c>
      <c r="I8" s="901">
        <v>235</v>
      </c>
      <c r="J8" s="905">
        <f t="shared" si="2"/>
        <v>47.094188376753507</v>
      </c>
      <c r="K8" s="906" t="s">
        <v>642</v>
      </c>
      <c r="L8" s="907">
        <f t="shared" si="3"/>
        <v>0.59740723932835615</v>
      </c>
      <c r="M8" s="902">
        <f t="shared" si="4"/>
        <v>1.287958115183246</v>
      </c>
    </row>
    <row r="9" spans="1:18" ht="12" customHeight="1" x14ac:dyDescent="0.2">
      <c r="A9" s="900"/>
      <c r="B9" s="901">
        <v>5107</v>
      </c>
      <c r="C9" s="901">
        <v>3447</v>
      </c>
      <c r="D9" s="902">
        <f t="shared" si="0"/>
        <v>1.4815781839280533</v>
      </c>
      <c r="E9" s="903">
        <v>3323</v>
      </c>
      <c r="F9" s="901">
        <v>2738</v>
      </c>
      <c r="G9" s="904">
        <f t="shared" si="1"/>
        <v>79.43138961415724</v>
      </c>
      <c r="H9" s="901">
        <v>2168</v>
      </c>
      <c r="I9" s="901">
        <v>2157</v>
      </c>
      <c r="J9" s="905">
        <f t="shared" si="2"/>
        <v>78.780131482834179</v>
      </c>
      <c r="K9" s="906" t="s">
        <v>671</v>
      </c>
      <c r="L9" s="907">
        <f t="shared" si="3"/>
        <v>0.99180099788652087</v>
      </c>
      <c r="M9" s="902">
        <f t="shared" si="4"/>
        <v>1.5368642792657237</v>
      </c>
    </row>
    <row r="10" spans="1:18" ht="12" customHeight="1" x14ac:dyDescent="0.2">
      <c r="A10" s="900"/>
      <c r="B10" s="901">
        <v>846</v>
      </c>
      <c r="C10" s="901">
        <v>749</v>
      </c>
      <c r="D10" s="902">
        <f t="shared" si="0"/>
        <v>1.1295060080106809</v>
      </c>
      <c r="E10" s="903">
        <v>695</v>
      </c>
      <c r="F10" s="901">
        <v>636</v>
      </c>
      <c r="G10" s="904">
        <f t="shared" si="1"/>
        <v>84.913217623497999</v>
      </c>
      <c r="H10" s="901">
        <v>432</v>
      </c>
      <c r="I10" s="901">
        <v>432</v>
      </c>
      <c r="J10" s="905">
        <f t="shared" si="2"/>
        <v>67.924528301886795</v>
      </c>
      <c r="K10" s="906" t="s">
        <v>679</v>
      </c>
      <c r="L10" s="907">
        <f t="shared" si="3"/>
        <v>0.79992880028479874</v>
      </c>
      <c r="M10" s="902">
        <f t="shared" si="4"/>
        <v>1.2172661870503596</v>
      </c>
    </row>
    <row r="11" spans="1:18" ht="12" customHeight="1" x14ac:dyDescent="0.2">
      <c r="A11" s="900"/>
      <c r="B11" s="901">
        <v>610</v>
      </c>
      <c r="C11" s="901">
        <v>423</v>
      </c>
      <c r="D11" s="902">
        <f t="shared" si="0"/>
        <v>1.4420803782505911</v>
      </c>
      <c r="E11" s="903">
        <v>261</v>
      </c>
      <c r="F11" s="901">
        <v>253</v>
      </c>
      <c r="G11" s="904">
        <f t="shared" si="1"/>
        <v>59.810874704491724</v>
      </c>
      <c r="H11" s="901">
        <v>142</v>
      </c>
      <c r="I11" s="901">
        <v>142</v>
      </c>
      <c r="J11" s="905">
        <f t="shared" si="2"/>
        <v>56.126482213438734</v>
      </c>
      <c r="K11" s="906" t="s">
        <v>632</v>
      </c>
      <c r="L11" s="907">
        <f t="shared" si="3"/>
        <v>0.9383992876001811</v>
      </c>
      <c r="M11" s="902">
        <f t="shared" si="4"/>
        <v>2.3371647509578546</v>
      </c>
    </row>
    <row r="12" spans="1:18" ht="12" customHeight="1" x14ac:dyDescent="0.2">
      <c r="A12" s="900"/>
      <c r="B12" s="901">
        <v>257</v>
      </c>
      <c r="C12" s="901">
        <v>212</v>
      </c>
      <c r="D12" s="902">
        <f t="shared" si="0"/>
        <v>1.2122641509433962</v>
      </c>
      <c r="E12" s="903">
        <v>186</v>
      </c>
      <c r="F12" s="901">
        <v>158</v>
      </c>
      <c r="G12" s="904">
        <f t="shared" si="1"/>
        <v>74.528301886792448</v>
      </c>
      <c r="H12" s="901">
        <v>98</v>
      </c>
      <c r="I12" s="901">
        <v>98</v>
      </c>
      <c r="J12" s="905">
        <f t="shared" si="2"/>
        <v>62.025316455696199</v>
      </c>
      <c r="K12" s="906" t="s">
        <v>637</v>
      </c>
      <c r="L12" s="907">
        <f t="shared" si="3"/>
        <v>0.83223842332959463</v>
      </c>
      <c r="M12" s="902">
        <f t="shared" si="4"/>
        <v>1.381720430107527</v>
      </c>
    </row>
    <row r="13" spans="1:18" ht="25.5" customHeight="1" x14ac:dyDescent="0.2">
      <c r="A13" s="897"/>
      <c r="B13" s="908">
        <v>9672</v>
      </c>
      <c r="C13" s="908">
        <v>6389</v>
      </c>
      <c r="D13" s="909">
        <f t="shared" si="0"/>
        <v>1.5138519330098608</v>
      </c>
      <c r="E13" s="910">
        <v>6513</v>
      </c>
      <c r="F13" s="908">
        <v>5269</v>
      </c>
      <c r="G13" s="911">
        <f t="shared" si="1"/>
        <v>82.469870089215846</v>
      </c>
      <c r="H13" s="908">
        <v>3786</v>
      </c>
      <c r="I13" s="908">
        <v>3771</v>
      </c>
      <c r="J13" s="912">
        <f t="shared" si="2"/>
        <v>71.569557790852159</v>
      </c>
      <c r="K13" s="913" t="s">
        <v>849</v>
      </c>
      <c r="L13" s="914">
        <f t="shared" si="3"/>
        <v>0.86782673130718235</v>
      </c>
      <c r="M13" s="909">
        <f t="shared" si="4"/>
        <v>1.4850299401197604</v>
      </c>
    </row>
    <row r="14" spans="1:18" ht="5.25" customHeight="1" x14ac:dyDescent="0.2">
      <c r="A14" s="897"/>
      <c r="B14" s="915"/>
      <c r="C14" s="916"/>
      <c r="D14" s="898"/>
      <c r="E14" s="915"/>
      <c r="F14" s="916"/>
      <c r="G14" s="917"/>
      <c r="H14" s="915"/>
      <c r="I14" s="916"/>
      <c r="J14" s="918"/>
    </row>
    <row r="15" spans="1:18" ht="12" customHeight="1" x14ac:dyDescent="0.2">
      <c r="A15" s="900"/>
      <c r="B15" s="901">
        <v>421</v>
      </c>
      <c r="C15" s="901">
        <v>388</v>
      </c>
      <c r="D15" s="902">
        <f t="shared" ref="D15:D25" si="5">B15/C15</f>
        <v>1.0850515463917525</v>
      </c>
      <c r="E15" s="903">
        <v>257</v>
      </c>
      <c r="F15" s="901">
        <v>239</v>
      </c>
      <c r="G15" s="904">
        <f t="shared" ref="G15:G26" si="6">F15*100/C15</f>
        <v>61.597938144329895</v>
      </c>
      <c r="H15" s="901">
        <v>159</v>
      </c>
      <c r="I15" s="901">
        <v>159</v>
      </c>
      <c r="J15" s="905">
        <f t="shared" ref="J15:J26" si="7">I15*100/F15</f>
        <v>66.527196652719667</v>
      </c>
      <c r="K15" s="906" t="s">
        <v>691</v>
      </c>
      <c r="L15" s="907">
        <f t="shared" ref="L15:L26" si="8">(C15/F15)*(I15/F15)</f>
        <v>1.080023108839131</v>
      </c>
      <c r="M15" s="902">
        <f t="shared" ref="M15:M26" si="9">B15/E15</f>
        <v>1.6381322957198443</v>
      </c>
    </row>
    <row r="16" spans="1:18" ht="12" customHeight="1" x14ac:dyDescent="0.2">
      <c r="A16" s="900"/>
      <c r="B16" s="901">
        <v>129</v>
      </c>
      <c r="C16" s="901">
        <v>122</v>
      </c>
      <c r="D16" s="902">
        <f t="shared" si="5"/>
        <v>1.0573770491803278</v>
      </c>
      <c r="E16" s="903">
        <v>118</v>
      </c>
      <c r="F16" s="901">
        <v>113</v>
      </c>
      <c r="G16" s="904">
        <f t="shared" si="6"/>
        <v>92.622950819672127</v>
      </c>
      <c r="H16" s="901">
        <v>50</v>
      </c>
      <c r="I16" s="901">
        <v>50</v>
      </c>
      <c r="J16" s="905">
        <f t="shared" si="7"/>
        <v>44.247787610619469</v>
      </c>
      <c r="K16" s="906" t="s">
        <v>685</v>
      </c>
      <c r="L16" s="907">
        <f t="shared" si="8"/>
        <v>0.47771947685801547</v>
      </c>
      <c r="M16" s="902">
        <f t="shared" si="9"/>
        <v>1.0932203389830508</v>
      </c>
    </row>
    <row r="17" spans="1:13" ht="12" customHeight="1" x14ac:dyDescent="0.2">
      <c r="A17" s="900"/>
      <c r="B17" s="901">
        <v>694</v>
      </c>
      <c r="C17" s="901">
        <v>615</v>
      </c>
      <c r="D17" s="902">
        <f t="shared" si="5"/>
        <v>1.1284552845528455</v>
      </c>
      <c r="E17" s="903">
        <v>683</v>
      </c>
      <c r="F17" s="901">
        <v>609</v>
      </c>
      <c r="G17" s="904">
        <f t="shared" si="6"/>
        <v>99.024390243902445</v>
      </c>
      <c r="H17" s="901">
        <v>388</v>
      </c>
      <c r="I17" s="901">
        <v>388</v>
      </c>
      <c r="J17" s="905">
        <f t="shared" si="7"/>
        <v>63.711001642036123</v>
      </c>
      <c r="K17" s="906" t="s">
        <v>701</v>
      </c>
      <c r="L17" s="907">
        <f t="shared" si="8"/>
        <v>0.64338696239494608</v>
      </c>
      <c r="M17" s="902">
        <f t="shared" si="9"/>
        <v>1.0161054172767203</v>
      </c>
    </row>
    <row r="18" spans="1:13" ht="12" customHeight="1" x14ac:dyDescent="0.2">
      <c r="A18" s="900"/>
      <c r="B18" s="901">
        <v>80</v>
      </c>
      <c r="C18" s="901">
        <v>79</v>
      </c>
      <c r="D18" s="902">
        <f t="shared" si="5"/>
        <v>1.0126582278481013</v>
      </c>
      <c r="E18" s="903">
        <v>79</v>
      </c>
      <c r="F18" s="901">
        <v>78</v>
      </c>
      <c r="G18" s="904">
        <f t="shared" si="6"/>
        <v>98.734177215189874</v>
      </c>
      <c r="H18" s="901">
        <v>56</v>
      </c>
      <c r="I18" s="901">
        <v>56</v>
      </c>
      <c r="J18" s="905">
        <f t="shared" si="7"/>
        <v>71.794871794871796</v>
      </c>
      <c r="K18" s="906" t="s">
        <v>688</v>
      </c>
      <c r="L18" s="907">
        <f t="shared" si="8"/>
        <v>0.72715318869165024</v>
      </c>
      <c r="M18" s="902">
        <f t="shared" si="9"/>
        <v>1.0126582278481013</v>
      </c>
    </row>
    <row r="19" spans="1:13" ht="12" customHeight="1" x14ac:dyDescent="0.2">
      <c r="A19" s="900"/>
      <c r="B19" s="901">
        <v>842</v>
      </c>
      <c r="C19" s="901">
        <v>689</v>
      </c>
      <c r="D19" s="902">
        <f t="shared" si="5"/>
        <v>1.2220609579100146</v>
      </c>
      <c r="E19" s="903">
        <v>680</v>
      </c>
      <c r="F19" s="901">
        <v>579</v>
      </c>
      <c r="G19" s="904">
        <f t="shared" si="6"/>
        <v>84.034833091436866</v>
      </c>
      <c r="H19" s="901">
        <v>418</v>
      </c>
      <c r="I19" s="901">
        <v>418</v>
      </c>
      <c r="J19" s="905">
        <f t="shared" si="7"/>
        <v>72.193436960276344</v>
      </c>
      <c r="K19" s="906" t="s">
        <v>681</v>
      </c>
      <c r="L19" s="907">
        <f t="shared" si="8"/>
        <v>0.85908943118532632</v>
      </c>
      <c r="M19" s="902">
        <f t="shared" si="9"/>
        <v>1.2382352941176471</v>
      </c>
    </row>
    <row r="20" spans="1:13" ht="12" customHeight="1" x14ac:dyDescent="0.2">
      <c r="A20" s="900"/>
      <c r="B20" s="901">
        <v>259</v>
      </c>
      <c r="C20" s="901">
        <v>227</v>
      </c>
      <c r="D20" s="902">
        <f t="shared" si="5"/>
        <v>1.1409691629955947</v>
      </c>
      <c r="E20" s="903">
        <v>207</v>
      </c>
      <c r="F20" s="901">
        <v>197</v>
      </c>
      <c r="G20" s="904">
        <f t="shared" si="6"/>
        <v>86.784140969162991</v>
      </c>
      <c r="H20" s="901">
        <v>165</v>
      </c>
      <c r="I20" s="901">
        <v>164</v>
      </c>
      <c r="J20" s="905">
        <f t="shared" si="7"/>
        <v>83.248730964467001</v>
      </c>
      <c r="K20" s="906" t="s">
        <v>696</v>
      </c>
      <c r="L20" s="907">
        <f t="shared" si="8"/>
        <v>0.95926202684944217</v>
      </c>
      <c r="M20" s="902">
        <f t="shared" si="9"/>
        <v>1.251207729468599</v>
      </c>
    </row>
    <row r="21" spans="1:13" ht="12" customHeight="1" x14ac:dyDescent="0.2">
      <c r="A21" s="900"/>
      <c r="B21" s="901">
        <v>68</v>
      </c>
      <c r="C21" s="901">
        <v>66</v>
      </c>
      <c r="D21" s="902">
        <f t="shared" si="5"/>
        <v>1.0303030303030303</v>
      </c>
      <c r="E21" s="903">
        <v>68</v>
      </c>
      <c r="F21" s="901">
        <v>66</v>
      </c>
      <c r="G21" s="904">
        <f t="shared" si="6"/>
        <v>100</v>
      </c>
      <c r="H21" s="901">
        <v>29</v>
      </c>
      <c r="I21" s="901">
        <v>29</v>
      </c>
      <c r="J21" s="905">
        <f t="shared" si="7"/>
        <v>43.939393939393938</v>
      </c>
      <c r="K21" s="906" t="s">
        <v>858</v>
      </c>
      <c r="L21" s="907">
        <f t="shared" si="8"/>
        <v>0.43939393939393939</v>
      </c>
      <c r="M21" s="902">
        <f t="shared" si="9"/>
        <v>1</v>
      </c>
    </row>
    <row r="22" spans="1:13" ht="12" customHeight="1" x14ac:dyDescent="0.2">
      <c r="A22" s="900"/>
      <c r="B22" s="901">
        <v>43</v>
      </c>
      <c r="C22" s="901">
        <v>43</v>
      </c>
      <c r="D22" s="902">
        <f t="shared" si="5"/>
        <v>1</v>
      </c>
      <c r="E22" s="903">
        <v>43</v>
      </c>
      <c r="F22" s="901">
        <v>43</v>
      </c>
      <c r="G22" s="904">
        <f t="shared" si="6"/>
        <v>100</v>
      </c>
      <c r="H22" s="901">
        <v>22</v>
      </c>
      <c r="I22" s="901">
        <v>22</v>
      </c>
      <c r="J22" s="905">
        <f t="shared" si="7"/>
        <v>51.162790697674417</v>
      </c>
      <c r="K22" s="906" t="s">
        <v>692</v>
      </c>
      <c r="L22" s="907">
        <f t="shared" si="8"/>
        <v>0.51162790697674421</v>
      </c>
      <c r="M22" s="902">
        <f t="shared" si="9"/>
        <v>1</v>
      </c>
    </row>
    <row r="23" spans="1:13" ht="12" customHeight="1" x14ac:dyDescent="0.2">
      <c r="A23" s="900"/>
      <c r="B23" s="901">
        <v>1552</v>
      </c>
      <c r="C23" s="901">
        <v>1339</v>
      </c>
      <c r="D23" s="902">
        <f t="shared" si="5"/>
        <v>1.1590739357729649</v>
      </c>
      <c r="E23" s="903">
        <v>1241</v>
      </c>
      <c r="F23" s="901">
        <v>1127</v>
      </c>
      <c r="G23" s="904">
        <f t="shared" si="6"/>
        <v>84.16728902165795</v>
      </c>
      <c r="H23" s="901">
        <v>1000</v>
      </c>
      <c r="I23" s="901">
        <v>999</v>
      </c>
      <c r="J23" s="905">
        <f t="shared" si="7"/>
        <v>88.642413487133979</v>
      </c>
      <c r="K23" s="906" t="s">
        <v>698</v>
      </c>
      <c r="L23" s="907">
        <f t="shared" si="8"/>
        <v>1.053169402478016</v>
      </c>
      <c r="M23" s="902">
        <f t="shared" si="9"/>
        <v>1.2506043513295728</v>
      </c>
    </row>
    <row r="24" spans="1:13" ht="12" customHeight="1" x14ac:dyDescent="0.2">
      <c r="A24" s="900"/>
      <c r="B24" s="901">
        <v>2041</v>
      </c>
      <c r="C24" s="901">
        <v>1755</v>
      </c>
      <c r="D24" s="902">
        <f t="shared" si="5"/>
        <v>1.162962962962963</v>
      </c>
      <c r="E24" s="903">
        <v>1900</v>
      </c>
      <c r="F24" s="901">
        <v>1662</v>
      </c>
      <c r="G24" s="904">
        <f t="shared" si="6"/>
        <v>94.700854700854705</v>
      </c>
      <c r="H24" s="901">
        <v>1327</v>
      </c>
      <c r="I24" s="901">
        <v>1325</v>
      </c>
      <c r="J24" s="905">
        <f t="shared" si="7"/>
        <v>79.723225030084237</v>
      </c>
      <c r="K24" s="906" t="s">
        <v>666</v>
      </c>
      <c r="L24" s="907">
        <f t="shared" si="8"/>
        <v>0.84184271918049225</v>
      </c>
      <c r="M24" s="902">
        <f t="shared" si="9"/>
        <v>1.0742105263157895</v>
      </c>
    </row>
    <row r="25" spans="1:13" ht="12" customHeight="1" x14ac:dyDescent="0.2">
      <c r="A25" s="900"/>
      <c r="B25" s="901">
        <v>264</v>
      </c>
      <c r="C25" s="901">
        <v>245</v>
      </c>
      <c r="D25" s="902">
        <f t="shared" si="5"/>
        <v>1.0775510204081633</v>
      </c>
      <c r="E25" s="903">
        <v>278</v>
      </c>
      <c r="F25" s="901">
        <v>258</v>
      </c>
      <c r="G25" s="904">
        <f t="shared" si="6"/>
        <v>105.30612244897959</v>
      </c>
      <c r="H25" s="901">
        <v>170</v>
      </c>
      <c r="I25" s="901">
        <v>170</v>
      </c>
      <c r="J25" s="905">
        <f t="shared" si="7"/>
        <v>65.891472868217051</v>
      </c>
      <c r="K25" s="906" t="s">
        <v>652</v>
      </c>
      <c r="L25" s="907">
        <f t="shared" si="8"/>
        <v>0.62571359894237122</v>
      </c>
      <c r="M25" s="902">
        <f t="shared" si="9"/>
        <v>0.94964028776978415</v>
      </c>
    </row>
    <row r="26" spans="1:13" ht="25.5" customHeight="1" x14ac:dyDescent="0.2">
      <c r="A26" s="897"/>
      <c r="B26" s="919">
        <v>6393</v>
      </c>
      <c r="C26" s="919">
        <v>5179</v>
      </c>
      <c r="D26" s="920">
        <f t="shared" si="0"/>
        <v>1.2344081869086696</v>
      </c>
      <c r="E26" s="921">
        <v>5554</v>
      </c>
      <c r="F26" s="919">
        <v>4742</v>
      </c>
      <c r="G26" s="922">
        <f t="shared" si="6"/>
        <v>91.562077621162388</v>
      </c>
      <c r="H26" s="919">
        <v>3784</v>
      </c>
      <c r="I26" s="919">
        <v>3774</v>
      </c>
      <c r="J26" s="923">
        <f t="shared" si="7"/>
        <v>79.586672290172928</v>
      </c>
      <c r="K26" s="924" t="s">
        <v>850</v>
      </c>
      <c r="L26" s="925">
        <f t="shared" si="8"/>
        <v>0.86920998690595863</v>
      </c>
      <c r="M26" s="920">
        <f t="shared" si="9"/>
        <v>1.151062297443284</v>
      </c>
    </row>
    <row r="27" spans="1:13" ht="5.25" customHeight="1" x14ac:dyDescent="0.2">
      <c r="A27" s="897"/>
      <c r="B27" s="915"/>
      <c r="C27" s="916"/>
      <c r="D27" s="898"/>
      <c r="E27" s="915"/>
      <c r="F27" s="916"/>
      <c r="G27" s="917"/>
      <c r="H27" s="915"/>
      <c r="I27" s="916"/>
      <c r="J27" s="918"/>
    </row>
    <row r="28" spans="1:13" ht="12" customHeight="1" x14ac:dyDescent="0.2">
      <c r="A28" s="900"/>
      <c r="B28" s="901">
        <v>776</v>
      </c>
      <c r="C28" s="901">
        <v>722</v>
      </c>
      <c r="D28" s="902">
        <f t="shared" ref="D28:D34" si="10">B28/C28</f>
        <v>1.074792243767313</v>
      </c>
      <c r="E28" s="903">
        <v>400</v>
      </c>
      <c r="F28" s="901">
        <v>386</v>
      </c>
      <c r="G28" s="904">
        <f t="shared" ref="G28:G35" si="11">F28*100/C28</f>
        <v>53.46260387811634</v>
      </c>
      <c r="H28" s="901">
        <v>257</v>
      </c>
      <c r="I28" s="901">
        <v>257</v>
      </c>
      <c r="J28" s="905">
        <f t="shared" ref="J28:J35" si="12">I28*100/F28</f>
        <v>66.580310880829018</v>
      </c>
      <c r="K28" s="906" t="s">
        <v>732</v>
      </c>
      <c r="L28" s="907">
        <f t="shared" ref="L28:L35" si="13">(C28/F28)*(I28/F28)</f>
        <v>1.2453622916051439</v>
      </c>
      <c r="M28" s="902">
        <f t="shared" ref="M28:M35" si="14">B28/E28</f>
        <v>1.94</v>
      </c>
    </row>
    <row r="29" spans="1:13" ht="12" customHeight="1" x14ac:dyDescent="0.2">
      <c r="A29" s="900"/>
      <c r="B29" s="901">
        <v>2686</v>
      </c>
      <c r="C29" s="901">
        <v>2022</v>
      </c>
      <c r="D29" s="902">
        <f t="shared" si="10"/>
        <v>1.3283877349159248</v>
      </c>
      <c r="E29" s="903">
        <v>2040</v>
      </c>
      <c r="F29" s="901">
        <v>1728</v>
      </c>
      <c r="G29" s="904">
        <f t="shared" si="11"/>
        <v>85.459940652818986</v>
      </c>
      <c r="H29" s="901">
        <v>1359</v>
      </c>
      <c r="I29" s="901">
        <v>1356</v>
      </c>
      <c r="J29" s="905">
        <f t="shared" si="12"/>
        <v>78.472222222222229</v>
      </c>
      <c r="K29" s="906" t="s">
        <v>734</v>
      </c>
      <c r="L29" s="907">
        <f t="shared" si="13"/>
        <v>0.91823398919753085</v>
      </c>
      <c r="M29" s="902">
        <f t="shared" si="14"/>
        <v>1.3166666666666667</v>
      </c>
    </row>
    <row r="30" spans="1:13" ht="12" customHeight="1" x14ac:dyDescent="0.2">
      <c r="A30" s="900"/>
      <c r="B30" s="901">
        <v>302</v>
      </c>
      <c r="C30" s="901">
        <v>269</v>
      </c>
      <c r="D30" s="902">
        <f t="shared" si="10"/>
        <v>1.1226765799256506</v>
      </c>
      <c r="E30" s="903">
        <v>177</v>
      </c>
      <c r="F30" s="901">
        <v>167</v>
      </c>
      <c r="G30" s="904">
        <f t="shared" si="11"/>
        <v>62.081784386617102</v>
      </c>
      <c r="H30" s="901">
        <v>94</v>
      </c>
      <c r="I30" s="901">
        <v>94</v>
      </c>
      <c r="J30" s="905">
        <f t="shared" si="12"/>
        <v>56.287425149700596</v>
      </c>
      <c r="K30" s="906" t="s">
        <v>737</v>
      </c>
      <c r="L30" s="907">
        <f t="shared" si="13"/>
        <v>0.9066657104951773</v>
      </c>
      <c r="M30" s="902">
        <f t="shared" si="14"/>
        <v>1.7062146892655368</v>
      </c>
    </row>
    <row r="31" spans="1:13" ht="12" customHeight="1" x14ac:dyDescent="0.2">
      <c r="A31" s="900"/>
      <c r="B31" s="901">
        <v>266</v>
      </c>
      <c r="C31" s="901">
        <v>241</v>
      </c>
      <c r="D31" s="902">
        <f t="shared" si="10"/>
        <v>1.103734439834025</v>
      </c>
      <c r="E31" s="903">
        <v>207</v>
      </c>
      <c r="F31" s="901">
        <v>188</v>
      </c>
      <c r="G31" s="904">
        <f t="shared" si="11"/>
        <v>78.008298755186729</v>
      </c>
      <c r="H31" s="901">
        <v>114</v>
      </c>
      <c r="I31" s="901">
        <v>114</v>
      </c>
      <c r="J31" s="905">
        <f t="shared" si="12"/>
        <v>60.638297872340424</v>
      </c>
      <c r="K31" s="906" t="s">
        <v>736</v>
      </c>
      <c r="L31" s="907">
        <f t="shared" si="13"/>
        <v>0.77733137166138533</v>
      </c>
      <c r="M31" s="902">
        <f t="shared" si="14"/>
        <v>1.2850241545893719</v>
      </c>
    </row>
    <row r="32" spans="1:13" ht="12" customHeight="1" x14ac:dyDescent="0.2">
      <c r="A32" s="900"/>
      <c r="B32" s="901">
        <v>4282</v>
      </c>
      <c r="C32" s="901">
        <v>2808</v>
      </c>
      <c r="D32" s="902">
        <f t="shared" si="10"/>
        <v>1.524928774928775</v>
      </c>
      <c r="E32" s="903">
        <v>1222</v>
      </c>
      <c r="F32" s="901">
        <v>1098</v>
      </c>
      <c r="G32" s="904">
        <f t="shared" si="11"/>
        <v>39.102564102564102</v>
      </c>
      <c r="H32" s="901">
        <v>928</v>
      </c>
      <c r="I32" s="901">
        <v>928</v>
      </c>
      <c r="J32" s="905">
        <f t="shared" si="12"/>
        <v>84.517304189435336</v>
      </c>
      <c r="K32" s="906" t="s">
        <v>729</v>
      </c>
      <c r="L32" s="907">
        <f t="shared" si="13"/>
        <v>2.1614261399265433</v>
      </c>
      <c r="M32" s="902">
        <f t="shared" si="14"/>
        <v>3.5040916530278232</v>
      </c>
    </row>
    <row r="33" spans="1:13" ht="12" customHeight="1" x14ac:dyDescent="0.2">
      <c r="A33" s="900"/>
      <c r="B33" s="901">
        <v>3376</v>
      </c>
      <c r="C33" s="901">
        <v>2496</v>
      </c>
      <c r="D33" s="902">
        <f t="shared" si="10"/>
        <v>1.3525641025641026</v>
      </c>
      <c r="E33" s="903">
        <v>1730</v>
      </c>
      <c r="F33" s="901">
        <v>1479</v>
      </c>
      <c r="G33" s="904">
        <f t="shared" si="11"/>
        <v>59.254807692307693</v>
      </c>
      <c r="H33" s="901">
        <v>1215</v>
      </c>
      <c r="I33" s="901">
        <v>1211</v>
      </c>
      <c r="J33" s="905">
        <f t="shared" si="12"/>
        <v>81.879648411088567</v>
      </c>
      <c r="K33" s="906" t="s">
        <v>741</v>
      </c>
      <c r="L33" s="907">
        <f t="shared" si="13"/>
        <v>1.3818228697368293</v>
      </c>
      <c r="M33" s="902">
        <f t="shared" si="14"/>
        <v>1.9514450867052022</v>
      </c>
    </row>
    <row r="34" spans="1:13" ht="12" customHeight="1" x14ac:dyDescent="0.2">
      <c r="A34" s="900"/>
      <c r="B34" s="901">
        <v>1076</v>
      </c>
      <c r="C34" s="901">
        <v>850</v>
      </c>
      <c r="D34" s="902">
        <f t="shared" si="10"/>
        <v>1.2658823529411765</v>
      </c>
      <c r="E34" s="903">
        <v>159</v>
      </c>
      <c r="F34" s="901">
        <v>156</v>
      </c>
      <c r="G34" s="904">
        <f t="shared" si="11"/>
        <v>18.352941176470587</v>
      </c>
      <c r="H34" s="901">
        <v>120</v>
      </c>
      <c r="I34" s="901">
        <v>120</v>
      </c>
      <c r="J34" s="905">
        <f t="shared" si="12"/>
        <v>76.92307692307692</v>
      </c>
      <c r="K34" s="906" t="s">
        <v>730</v>
      </c>
      <c r="L34" s="907">
        <f t="shared" si="13"/>
        <v>4.1913214990138075</v>
      </c>
      <c r="M34" s="902">
        <f t="shared" si="14"/>
        <v>6.767295597484277</v>
      </c>
    </row>
    <row r="35" spans="1:13" ht="25.5" customHeight="1" x14ac:dyDescent="0.2">
      <c r="A35" s="897"/>
      <c r="B35" s="926">
        <v>12764</v>
      </c>
      <c r="C35" s="926">
        <v>7333</v>
      </c>
      <c r="D35" s="927">
        <f t="shared" si="0"/>
        <v>1.7406245738442656</v>
      </c>
      <c r="E35" s="928">
        <v>5935</v>
      </c>
      <c r="F35" s="926">
        <v>4703</v>
      </c>
      <c r="G35" s="929">
        <f t="shared" si="11"/>
        <v>64.134733396972592</v>
      </c>
      <c r="H35" s="926">
        <v>4087</v>
      </c>
      <c r="I35" s="926">
        <v>4075</v>
      </c>
      <c r="J35" s="930">
        <f t="shared" si="12"/>
        <v>86.646821177971503</v>
      </c>
      <c r="K35" s="931" t="s">
        <v>859</v>
      </c>
      <c r="L35" s="932">
        <f t="shared" si="13"/>
        <v>1.3510124169637787</v>
      </c>
      <c r="M35" s="927">
        <f t="shared" si="14"/>
        <v>2.1506318449873629</v>
      </c>
    </row>
    <row r="36" spans="1:13" ht="5.25" customHeight="1" x14ac:dyDescent="0.2">
      <c r="A36" s="897"/>
      <c r="B36" s="915"/>
      <c r="C36" s="916"/>
      <c r="D36" s="898"/>
      <c r="E36" s="915"/>
      <c r="F36" s="916"/>
      <c r="G36" s="917"/>
      <c r="H36" s="915"/>
      <c r="I36" s="916"/>
      <c r="J36" s="918"/>
    </row>
    <row r="37" spans="1:13" ht="12" customHeight="1" x14ac:dyDescent="0.2">
      <c r="A37" s="900"/>
      <c r="B37" s="901">
        <v>291</v>
      </c>
      <c r="C37" s="901">
        <v>268</v>
      </c>
      <c r="D37" s="902">
        <f>B37/C37</f>
        <v>1.085820895522388</v>
      </c>
      <c r="E37" s="903">
        <v>291</v>
      </c>
      <c r="F37" s="901">
        <v>268</v>
      </c>
      <c r="G37" s="904">
        <f>F37*100/C37</f>
        <v>100</v>
      </c>
      <c r="H37" s="901">
        <v>204</v>
      </c>
      <c r="I37" s="901">
        <v>204</v>
      </c>
      <c r="J37" s="905">
        <f>I37*100/F37</f>
        <v>76.119402985074629</v>
      </c>
      <c r="K37" s="906" t="s">
        <v>721</v>
      </c>
      <c r="L37" s="907">
        <f>(C37/F37)*(I37/F37)</f>
        <v>0.76119402985074625</v>
      </c>
      <c r="M37" s="902">
        <f>B37/E37</f>
        <v>1</v>
      </c>
    </row>
    <row r="38" spans="1:13" ht="12" customHeight="1" x14ac:dyDescent="0.2">
      <c r="A38" s="900"/>
      <c r="B38" s="901">
        <v>741</v>
      </c>
      <c r="C38" s="901">
        <v>717</v>
      </c>
      <c r="D38" s="902">
        <f>B38/C38</f>
        <v>1.0334728033472804</v>
      </c>
      <c r="E38" s="903">
        <v>627</v>
      </c>
      <c r="F38" s="901">
        <v>615</v>
      </c>
      <c r="G38" s="904">
        <f>F38*100/C38</f>
        <v>85.774058577405853</v>
      </c>
      <c r="H38" s="901">
        <v>447</v>
      </c>
      <c r="I38" s="901">
        <v>447</v>
      </c>
      <c r="J38" s="905">
        <f>I38*100/F38</f>
        <v>72.682926829268297</v>
      </c>
      <c r="K38" s="906" t="s">
        <v>860</v>
      </c>
      <c r="L38" s="907">
        <f>(C38/F38)*(I38/F38)</f>
        <v>0.84737656157049368</v>
      </c>
      <c r="M38" s="902">
        <f>B38/E38</f>
        <v>1.1818181818181819</v>
      </c>
    </row>
    <row r="39" spans="1:13" ht="12" customHeight="1" x14ac:dyDescent="0.2">
      <c r="A39" s="900"/>
      <c r="B39" s="901">
        <v>192</v>
      </c>
      <c r="C39" s="901">
        <v>190</v>
      </c>
      <c r="D39" s="902">
        <f>B39/C39</f>
        <v>1.0105263157894737</v>
      </c>
      <c r="E39" s="903">
        <v>182</v>
      </c>
      <c r="F39" s="901">
        <v>181</v>
      </c>
      <c r="G39" s="904">
        <f>F39*100/C39</f>
        <v>95.263157894736835</v>
      </c>
      <c r="H39" s="901">
        <v>113</v>
      </c>
      <c r="I39" s="901">
        <v>113</v>
      </c>
      <c r="J39" s="905">
        <f>I39*100/F39</f>
        <v>62.430939226519335</v>
      </c>
      <c r="K39" s="906" t="s">
        <v>686</v>
      </c>
      <c r="L39" s="907">
        <f>(C39/F39)*(I39/F39)</f>
        <v>0.65535240072036871</v>
      </c>
      <c r="M39" s="902">
        <f>B39/E39</f>
        <v>1.054945054945055</v>
      </c>
    </row>
    <row r="40" spans="1:13" ht="12" customHeight="1" x14ac:dyDescent="0.2">
      <c r="A40" s="900"/>
      <c r="B40" s="901">
        <v>641</v>
      </c>
      <c r="C40" s="901">
        <v>551</v>
      </c>
      <c r="D40" s="902">
        <f>B40/C40</f>
        <v>1.1633393829401089</v>
      </c>
      <c r="E40" s="903">
        <v>414</v>
      </c>
      <c r="F40" s="901">
        <v>370</v>
      </c>
      <c r="G40" s="904">
        <f>F40*100/C40</f>
        <v>67.150635208711435</v>
      </c>
      <c r="H40" s="901">
        <v>272</v>
      </c>
      <c r="I40" s="901">
        <v>271</v>
      </c>
      <c r="J40" s="905">
        <f>I40*100/F40</f>
        <v>73.243243243243242</v>
      </c>
      <c r="K40" s="906" t="s">
        <v>723</v>
      </c>
      <c r="L40" s="907">
        <f>(C40/F40)*(I40/F40)</f>
        <v>1.0907304601899197</v>
      </c>
      <c r="M40" s="902">
        <f>B40/E40</f>
        <v>1.5483091787439613</v>
      </c>
    </row>
    <row r="41" spans="1:13" ht="25.5" customHeight="1" x14ac:dyDescent="0.2">
      <c r="A41" s="897"/>
      <c r="B41" s="933">
        <v>1865</v>
      </c>
      <c r="C41" s="933">
        <v>1628</v>
      </c>
      <c r="D41" s="934">
        <f t="shared" si="0"/>
        <v>1.1455773955773956</v>
      </c>
      <c r="E41" s="935">
        <v>1514</v>
      </c>
      <c r="F41" s="933">
        <v>1383</v>
      </c>
      <c r="G41" s="936">
        <f>F41*100/C41</f>
        <v>84.95085995085995</v>
      </c>
      <c r="H41" s="933">
        <v>1036</v>
      </c>
      <c r="I41" s="933">
        <v>1035</v>
      </c>
      <c r="J41" s="937">
        <f>I41*100/F41</f>
        <v>74.837310195227772</v>
      </c>
      <c r="K41" s="938" t="s">
        <v>852</v>
      </c>
      <c r="L41" s="939">
        <f>(C41/F41)*(I41/F41)</f>
        <v>0.88094823570376579</v>
      </c>
      <c r="M41" s="934">
        <f>B41/E41</f>
        <v>1.2318361955085866</v>
      </c>
    </row>
    <row r="42" spans="1:13" ht="5.25" customHeight="1" x14ac:dyDescent="0.2">
      <c r="A42" s="897"/>
      <c r="B42" s="915"/>
      <c r="C42" s="916"/>
      <c r="D42" s="898"/>
      <c r="E42" s="915"/>
      <c r="F42" s="916"/>
      <c r="G42" s="917"/>
      <c r="H42" s="915"/>
      <c r="I42" s="916"/>
      <c r="J42" s="918"/>
    </row>
    <row r="43" spans="1:13" ht="12" customHeight="1" x14ac:dyDescent="0.2">
      <c r="A43" s="900"/>
      <c r="B43" s="901">
        <v>1843</v>
      </c>
      <c r="C43" s="901">
        <v>1703</v>
      </c>
      <c r="D43" s="902">
        <f t="shared" ref="D43:D54" si="15">B43/C43</f>
        <v>1.0822078684674103</v>
      </c>
      <c r="E43" s="903">
        <v>1089</v>
      </c>
      <c r="F43" s="901">
        <v>1048</v>
      </c>
      <c r="G43" s="904">
        <f t="shared" ref="G43:G55" si="16">F43*100/C43</f>
        <v>61.53846153846154</v>
      </c>
      <c r="H43" s="901">
        <v>886</v>
      </c>
      <c r="I43" s="901">
        <v>884</v>
      </c>
      <c r="J43" s="905">
        <f t="shared" ref="J43:J55" si="17">I43*100/F43</f>
        <v>84.351145038167942</v>
      </c>
      <c r="K43" s="906" t="s">
        <v>861</v>
      </c>
      <c r="L43" s="907">
        <f t="shared" ref="L43:L55" si="18">(C43/F43)*(I43/F43)</f>
        <v>1.3707061068702291</v>
      </c>
      <c r="M43" s="902">
        <f t="shared" ref="M43:M55" si="19">B43/E43</f>
        <v>1.6923783287419651</v>
      </c>
    </row>
    <row r="44" spans="1:13" ht="12" customHeight="1" x14ac:dyDescent="0.2">
      <c r="A44" s="900"/>
      <c r="B44" s="901">
        <v>10538</v>
      </c>
      <c r="C44" s="901">
        <v>7522</v>
      </c>
      <c r="D44" s="902">
        <f t="shared" si="15"/>
        <v>1.4009571922361075</v>
      </c>
      <c r="E44" s="903">
        <v>7128</v>
      </c>
      <c r="F44" s="901">
        <v>6131</v>
      </c>
      <c r="G44" s="904">
        <f t="shared" si="16"/>
        <v>81.50757777186918</v>
      </c>
      <c r="H44" s="901">
        <v>5184</v>
      </c>
      <c r="I44" s="901">
        <v>5144</v>
      </c>
      <c r="J44" s="905">
        <f t="shared" si="17"/>
        <v>83.901484260316423</v>
      </c>
      <c r="K44" s="906" t="s">
        <v>759</v>
      </c>
      <c r="L44" s="907">
        <f t="shared" si="18"/>
        <v>1.0293703549275814</v>
      </c>
      <c r="M44" s="902">
        <f t="shared" si="19"/>
        <v>1.478395061728395</v>
      </c>
    </row>
    <row r="45" spans="1:13" ht="12" customHeight="1" x14ac:dyDescent="0.2">
      <c r="A45" s="900"/>
      <c r="B45" s="901">
        <v>234</v>
      </c>
      <c r="C45" s="901">
        <v>228</v>
      </c>
      <c r="D45" s="902">
        <f t="shared" si="15"/>
        <v>1.0263157894736843</v>
      </c>
      <c r="E45" s="903">
        <v>64</v>
      </c>
      <c r="F45" s="901">
        <v>63</v>
      </c>
      <c r="G45" s="904">
        <f t="shared" si="16"/>
        <v>27.631578947368421</v>
      </c>
      <c r="H45" s="901">
        <v>53</v>
      </c>
      <c r="I45" s="901">
        <v>53</v>
      </c>
      <c r="J45" s="905">
        <f t="shared" si="17"/>
        <v>84.126984126984127</v>
      </c>
      <c r="K45" s="906" t="s">
        <v>862</v>
      </c>
      <c r="L45" s="907">
        <f t="shared" si="18"/>
        <v>3.0445956160241874</v>
      </c>
      <c r="M45" s="902">
        <f t="shared" si="19"/>
        <v>3.65625</v>
      </c>
    </row>
    <row r="46" spans="1:13" ht="12" customHeight="1" x14ac:dyDescent="0.2">
      <c r="A46" s="900"/>
      <c r="B46" s="901">
        <v>1780</v>
      </c>
      <c r="C46" s="901">
        <v>1524</v>
      </c>
      <c r="D46" s="902">
        <f t="shared" si="15"/>
        <v>1.1679790026246719</v>
      </c>
      <c r="E46" s="903">
        <v>1212</v>
      </c>
      <c r="F46" s="901">
        <v>1131</v>
      </c>
      <c r="G46" s="904">
        <f t="shared" si="16"/>
        <v>74.212598425196845</v>
      </c>
      <c r="H46" s="901">
        <v>860</v>
      </c>
      <c r="I46" s="901">
        <v>859</v>
      </c>
      <c r="J46" s="905">
        <f t="shared" si="17"/>
        <v>75.95048629531388</v>
      </c>
      <c r="K46" s="906" t="s">
        <v>791</v>
      </c>
      <c r="L46" s="907">
        <f t="shared" si="18"/>
        <v>1.0234176933161658</v>
      </c>
      <c r="M46" s="902">
        <f t="shared" si="19"/>
        <v>1.4686468646864685</v>
      </c>
    </row>
    <row r="47" spans="1:13" ht="12" customHeight="1" x14ac:dyDescent="0.2">
      <c r="A47" s="900"/>
      <c r="B47" s="901">
        <v>130</v>
      </c>
      <c r="C47" s="901">
        <v>118</v>
      </c>
      <c r="D47" s="902">
        <f t="shared" si="15"/>
        <v>1.1016949152542372</v>
      </c>
      <c r="E47" s="903">
        <v>114</v>
      </c>
      <c r="F47" s="901">
        <v>108</v>
      </c>
      <c r="G47" s="904">
        <f t="shared" si="16"/>
        <v>91.525423728813564</v>
      </c>
      <c r="H47" s="901">
        <v>82</v>
      </c>
      <c r="I47" s="901">
        <v>82</v>
      </c>
      <c r="J47" s="905">
        <f t="shared" si="17"/>
        <v>75.925925925925924</v>
      </c>
      <c r="K47" s="906" t="s">
        <v>863</v>
      </c>
      <c r="L47" s="907">
        <f t="shared" si="18"/>
        <v>0.82956104252400553</v>
      </c>
      <c r="M47" s="902">
        <f t="shared" si="19"/>
        <v>1.1403508771929824</v>
      </c>
    </row>
    <row r="48" spans="1:13" ht="12" customHeight="1" x14ac:dyDescent="0.2">
      <c r="A48" s="900"/>
      <c r="B48" s="901">
        <v>1412</v>
      </c>
      <c r="C48" s="901">
        <v>1232</v>
      </c>
      <c r="D48" s="902">
        <f t="shared" si="15"/>
        <v>1.1461038961038961</v>
      </c>
      <c r="E48" s="903">
        <v>899</v>
      </c>
      <c r="F48" s="901">
        <v>857</v>
      </c>
      <c r="G48" s="904">
        <f t="shared" si="16"/>
        <v>69.561688311688314</v>
      </c>
      <c r="H48" s="901">
        <v>610</v>
      </c>
      <c r="I48" s="901">
        <v>609</v>
      </c>
      <c r="J48" s="905">
        <f t="shared" si="17"/>
        <v>71.061843640606767</v>
      </c>
      <c r="K48" s="906" t="s">
        <v>613</v>
      </c>
      <c r="L48" s="907">
        <f t="shared" si="18"/>
        <v>1.0215658268988044</v>
      </c>
      <c r="M48" s="902">
        <f t="shared" si="19"/>
        <v>1.5706340378197998</v>
      </c>
    </row>
    <row r="49" spans="1:13" ht="12" customHeight="1" x14ac:dyDescent="0.2">
      <c r="A49" s="900"/>
      <c r="B49" s="901">
        <v>3306</v>
      </c>
      <c r="C49" s="901">
        <v>2757</v>
      </c>
      <c r="D49" s="902">
        <f t="shared" si="15"/>
        <v>1.1991294885745376</v>
      </c>
      <c r="E49" s="903">
        <v>2750</v>
      </c>
      <c r="F49" s="901">
        <v>2429</v>
      </c>
      <c r="G49" s="904">
        <f t="shared" si="16"/>
        <v>88.103010518679724</v>
      </c>
      <c r="H49" s="901">
        <v>1883</v>
      </c>
      <c r="I49" s="901">
        <v>1876</v>
      </c>
      <c r="J49" s="905">
        <f t="shared" si="17"/>
        <v>77.233429394812674</v>
      </c>
      <c r="K49" s="906" t="s">
        <v>782</v>
      </c>
      <c r="L49" s="907">
        <f t="shared" si="18"/>
        <v>0.87662645056195365</v>
      </c>
      <c r="M49" s="902">
        <f t="shared" si="19"/>
        <v>1.2021818181818182</v>
      </c>
    </row>
    <row r="50" spans="1:13" ht="12" customHeight="1" x14ac:dyDescent="0.2">
      <c r="A50" s="900"/>
      <c r="B50" s="901">
        <v>5538</v>
      </c>
      <c r="C50" s="901">
        <v>3692</v>
      </c>
      <c r="D50" s="902">
        <f t="shared" si="15"/>
        <v>1.5</v>
      </c>
      <c r="E50" s="903">
        <v>2052</v>
      </c>
      <c r="F50" s="901">
        <v>1818</v>
      </c>
      <c r="G50" s="904">
        <f t="shared" si="16"/>
        <v>49.241603466955581</v>
      </c>
      <c r="H50" s="901">
        <v>1222</v>
      </c>
      <c r="I50" s="901">
        <v>1219</v>
      </c>
      <c r="J50" s="905">
        <f t="shared" si="17"/>
        <v>67.051705170517053</v>
      </c>
      <c r="K50" s="906" t="s">
        <v>817</v>
      </c>
      <c r="L50" s="907">
        <f t="shared" si="18"/>
        <v>1.3616880940019194</v>
      </c>
      <c r="M50" s="902">
        <f t="shared" si="19"/>
        <v>2.698830409356725</v>
      </c>
    </row>
    <row r="51" spans="1:13" ht="12" customHeight="1" x14ac:dyDescent="0.2">
      <c r="A51" s="900"/>
      <c r="B51" s="901">
        <v>1489</v>
      </c>
      <c r="C51" s="901">
        <v>1419</v>
      </c>
      <c r="D51" s="902">
        <f t="shared" si="15"/>
        <v>1.0493305144467935</v>
      </c>
      <c r="E51" s="903">
        <v>1384</v>
      </c>
      <c r="F51" s="901">
        <v>1330</v>
      </c>
      <c r="G51" s="904">
        <f t="shared" si="16"/>
        <v>93.72797744890768</v>
      </c>
      <c r="H51" s="901">
        <v>992</v>
      </c>
      <c r="I51" s="901">
        <v>991</v>
      </c>
      <c r="J51" s="905">
        <f t="shared" si="17"/>
        <v>74.511278195488728</v>
      </c>
      <c r="K51" s="906" t="s">
        <v>818</v>
      </c>
      <c r="L51" s="907">
        <f t="shared" si="18"/>
        <v>0.79497371247668025</v>
      </c>
      <c r="M51" s="902">
        <f t="shared" si="19"/>
        <v>1.0758670520231215</v>
      </c>
    </row>
    <row r="52" spans="1:13" ht="12" customHeight="1" x14ac:dyDescent="0.2">
      <c r="A52" s="900"/>
      <c r="B52" s="901">
        <v>343</v>
      </c>
      <c r="C52" s="901">
        <v>327</v>
      </c>
      <c r="D52" s="902">
        <f t="shared" si="15"/>
        <v>1.0489296636085628</v>
      </c>
      <c r="E52" s="903">
        <v>239</v>
      </c>
      <c r="F52" s="901">
        <v>235</v>
      </c>
      <c r="G52" s="904">
        <f t="shared" si="16"/>
        <v>71.86544342507645</v>
      </c>
      <c r="H52" s="901">
        <v>142</v>
      </c>
      <c r="I52" s="901">
        <v>142</v>
      </c>
      <c r="J52" s="905">
        <f t="shared" si="17"/>
        <v>60.425531914893618</v>
      </c>
      <c r="K52" s="906" t="s">
        <v>749</v>
      </c>
      <c r="L52" s="907">
        <f t="shared" si="18"/>
        <v>0.84081484834766851</v>
      </c>
      <c r="M52" s="902">
        <f t="shared" si="19"/>
        <v>1.4351464435146444</v>
      </c>
    </row>
    <row r="53" spans="1:13" ht="12" customHeight="1" x14ac:dyDescent="0.2">
      <c r="A53" s="900"/>
      <c r="B53" s="901">
        <v>8899</v>
      </c>
      <c r="C53" s="901">
        <v>6507</v>
      </c>
      <c r="D53" s="902">
        <f t="shared" si="15"/>
        <v>1.3676041186414631</v>
      </c>
      <c r="E53" s="903">
        <v>6792</v>
      </c>
      <c r="F53" s="901">
        <v>5537</v>
      </c>
      <c r="G53" s="904">
        <f t="shared" si="16"/>
        <v>85.092976794221613</v>
      </c>
      <c r="H53" s="901">
        <v>4369</v>
      </c>
      <c r="I53" s="901">
        <v>4358</v>
      </c>
      <c r="J53" s="905">
        <f t="shared" si="17"/>
        <v>78.706880982481493</v>
      </c>
      <c r="K53" s="906" t="s">
        <v>812</v>
      </c>
      <c r="L53" s="907">
        <f t="shared" si="18"/>
        <v>0.92495155238036308</v>
      </c>
      <c r="M53" s="902">
        <f t="shared" si="19"/>
        <v>1.3102179034157833</v>
      </c>
    </row>
    <row r="54" spans="1:13" ht="12" customHeight="1" x14ac:dyDescent="0.2">
      <c r="A54" s="900"/>
      <c r="B54" s="901">
        <v>983</v>
      </c>
      <c r="C54" s="901">
        <v>781</v>
      </c>
      <c r="D54" s="902">
        <f t="shared" si="15"/>
        <v>1.2586427656850192</v>
      </c>
      <c r="E54" s="903">
        <v>668</v>
      </c>
      <c r="F54" s="901">
        <v>615</v>
      </c>
      <c r="G54" s="904">
        <f t="shared" si="16"/>
        <v>78.745198463508316</v>
      </c>
      <c r="H54" s="901">
        <v>515</v>
      </c>
      <c r="I54" s="901">
        <v>515</v>
      </c>
      <c r="J54" s="905">
        <f t="shared" si="17"/>
        <v>83.739837398373979</v>
      </c>
      <c r="K54" s="906" t="s">
        <v>864</v>
      </c>
      <c r="L54" s="907">
        <f t="shared" si="18"/>
        <v>1.0634278537907331</v>
      </c>
      <c r="M54" s="902">
        <f t="shared" si="19"/>
        <v>1.471556886227545</v>
      </c>
    </row>
    <row r="55" spans="1:13" ht="25.5" customHeight="1" x14ac:dyDescent="0.2">
      <c r="A55" s="897"/>
      <c r="B55" s="940">
        <v>36495</v>
      </c>
      <c r="C55" s="940">
        <v>23466</v>
      </c>
      <c r="D55" s="941">
        <f t="shared" si="0"/>
        <v>1.5552288417284581</v>
      </c>
      <c r="E55" s="942">
        <v>24391</v>
      </c>
      <c r="F55" s="940">
        <v>19641</v>
      </c>
      <c r="G55" s="943">
        <f t="shared" si="16"/>
        <v>83.699821017642549</v>
      </c>
      <c r="H55" s="940">
        <v>16798</v>
      </c>
      <c r="I55" s="940">
        <v>16695</v>
      </c>
      <c r="J55" s="944">
        <f t="shared" si="17"/>
        <v>85.000763708568812</v>
      </c>
      <c r="K55" s="945" t="s">
        <v>853</v>
      </c>
      <c r="L55" s="946">
        <f t="shared" si="18"/>
        <v>1.0155429566647705</v>
      </c>
      <c r="M55" s="941">
        <f t="shared" si="19"/>
        <v>1.496248616292895</v>
      </c>
    </row>
    <row r="56" spans="1:13" ht="5.25" customHeight="1" x14ac:dyDescent="0.2">
      <c r="A56" s="897"/>
      <c r="B56" s="915"/>
      <c r="C56" s="916"/>
      <c r="D56" s="898"/>
      <c r="E56" s="915"/>
      <c r="F56" s="916"/>
      <c r="G56" s="917"/>
      <c r="H56" s="915"/>
      <c r="I56" s="916"/>
      <c r="J56" s="918"/>
    </row>
    <row r="57" spans="1:13" ht="12" customHeight="1" x14ac:dyDescent="0.2">
      <c r="A57" s="900"/>
      <c r="B57" s="901">
        <v>1894</v>
      </c>
      <c r="C57" s="901">
        <v>1424</v>
      </c>
      <c r="D57" s="902">
        <f>B57/C57</f>
        <v>1.3300561797752808</v>
      </c>
      <c r="E57" s="903">
        <v>1223</v>
      </c>
      <c r="F57" s="901">
        <v>1040</v>
      </c>
      <c r="G57" s="904">
        <f>F57*100/C57</f>
        <v>73.033707865168537</v>
      </c>
      <c r="H57" s="901">
        <v>723</v>
      </c>
      <c r="I57" s="901">
        <v>723</v>
      </c>
      <c r="J57" s="905">
        <f>I57*100/F57</f>
        <v>69.519230769230774</v>
      </c>
      <c r="K57" s="906" t="s">
        <v>865</v>
      </c>
      <c r="L57" s="907">
        <f>(C57/F57)*(I57/F57)</f>
        <v>0.95187869822485205</v>
      </c>
      <c r="M57" s="902">
        <f>B57/E57</f>
        <v>1.5486508585445626</v>
      </c>
    </row>
    <row r="58" spans="1:13" ht="12" customHeight="1" x14ac:dyDescent="0.2">
      <c r="A58" s="900"/>
      <c r="B58" s="901">
        <v>442</v>
      </c>
      <c r="C58" s="901">
        <v>407</v>
      </c>
      <c r="D58" s="902">
        <f>B58/C58</f>
        <v>1.085995085995086</v>
      </c>
      <c r="E58" s="903">
        <v>326</v>
      </c>
      <c r="F58" s="901">
        <v>308</v>
      </c>
      <c r="G58" s="904">
        <f>F58*100/C58</f>
        <v>75.675675675675677</v>
      </c>
      <c r="H58" s="901">
        <v>195</v>
      </c>
      <c r="I58" s="901">
        <v>195</v>
      </c>
      <c r="J58" s="905">
        <f>I58*100/F58</f>
        <v>63.311688311688314</v>
      </c>
      <c r="K58" s="906" t="s">
        <v>748</v>
      </c>
      <c r="L58" s="907">
        <f>(C58/F58)*(I58/F58)</f>
        <v>0.83661873840445267</v>
      </c>
      <c r="M58" s="902">
        <f>B58/E58</f>
        <v>1.3558282208588956</v>
      </c>
    </row>
    <row r="59" spans="1:13" ht="12" customHeight="1" x14ac:dyDescent="0.2">
      <c r="A59" s="900"/>
      <c r="B59" s="901">
        <v>616</v>
      </c>
      <c r="C59" s="901">
        <v>489</v>
      </c>
      <c r="D59" s="902">
        <f>B59/C59</f>
        <v>1.2597137014314927</v>
      </c>
      <c r="E59" s="903">
        <v>416</v>
      </c>
      <c r="F59" s="901">
        <v>373</v>
      </c>
      <c r="G59" s="904">
        <f>F59*100/C59</f>
        <v>76.27811860940696</v>
      </c>
      <c r="H59" s="901">
        <v>254</v>
      </c>
      <c r="I59" s="901">
        <v>254</v>
      </c>
      <c r="J59" s="905">
        <f>I59*100/F59</f>
        <v>68.096514745308312</v>
      </c>
      <c r="K59" s="906" t="s">
        <v>615</v>
      </c>
      <c r="L59" s="907">
        <f>(C59/F59)*(I59/F59)</f>
        <v>0.89273983137951107</v>
      </c>
      <c r="M59" s="902">
        <f>B59/E59</f>
        <v>1.4807692307692308</v>
      </c>
    </row>
    <row r="60" spans="1:13" ht="12" customHeight="1" x14ac:dyDescent="0.2">
      <c r="A60" s="900"/>
      <c r="B60" s="901">
        <v>164</v>
      </c>
      <c r="C60" s="901">
        <v>162</v>
      </c>
      <c r="D60" s="902">
        <f>B60/C60</f>
        <v>1.0123456790123457</v>
      </c>
      <c r="E60" s="903">
        <v>158</v>
      </c>
      <c r="F60" s="901">
        <v>156</v>
      </c>
      <c r="G60" s="904">
        <f>F60*100/C60</f>
        <v>96.296296296296291</v>
      </c>
      <c r="H60" s="901">
        <v>130</v>
      </c>
      <c r="I60" s="901">
        <v>129</v>
      </c>
      <c r="J60" s="905">
        <f>I60*100/F60</f>
        <v>82.692307692307693</v>
      </c>
      <c r="K60" s="906" t="s">
        <v>755</v>
      </c>
      <c r="L60" s="907">
        <f>(C60/F60)*(I60/F60)</f>
        <v>0.85872781065088755</v>
      </c>
      <c r="M60" s="902">
        <f>B60/E60</f>
        <v>1.0379746835443038</v>
      </c>
    </row>
    <row r="61" spans="1:13" ht="12" customHeight="1" x14ac:dyDescent="0.2">
      <c r="A61" s="900"/>
      <c r="B61" s="901">
        <v>256</v>
      </c>
      <c r="C61" s="901">
        <v>243</v>
      </c>
      <c r="D61" s="902">
        <f>B61/C61</f>
        <v>1.0534979423868314</v>
      </c>
      <c r="E61" s="903">
        <v>168</v>
      </c>
      <c r="F61" s="901">
        <v>163</v>
      </c>
      <c r="G61" s="904">
        <f>F61*100/C61</f>
        <v>67.078189300411523</v>
      </c>
      <c r="H61" s="901">
        <v>108</v>
      </c>
      <c r="I61" s="901">
        <v>108</v>
      </c>
      <c r="J61" s="905">
        <f>I61*100/F61</f>
        <v>66.257668711656436</v>
      </c>
      <c r="K61" s="906" t="s">
        <v>824</v>
      </c>
      <c r="L61" s="907">
        <f>(C61/F61)*(I61/F61)</f>
        <v>0.98776769919831375</v>
      </c>
      <c r="M61" s="902">
        <f>B61/E61</f>
        <v>1.5238095238095237</v>
      </c>
    </row>
    <row r="62" spans="1:13" ht="25.5" customHeight="1" x14ac:dyDescent="0.2">
      <c r="A62" s="897"/>
      <c r="B62" s="947">
        <v>3372</v>
      </c>
      <c r="C62" s="947">
        <v>2518</v>
      </c>
      <c r="D62" s="948">
        <f t="shared" si="0"/>
        <v>1.3391580619539316</v>
      </c>
      <c r="E62" s="949">
        <v>2291</v>
      </c>
      <c r="F62" s="947">
        <v>1952</v>
      </c>
      <c r="G62" s="950">
        <f t="shared" ref="G62" si="20">F62*100/C62</f>
        <v>77.521842732327244</v>
      </c>
      <c r="H62" s="947">
        <v>1410</v>
      </c>
      <c r="I62" s="947">
        <v>1407</v>
      </c>
      <c r="J62" s="951">
        <f t="shared" ref="J62" si="21">I62*100/F62</f>
        <v>72.079918032786878</v>
      </c>
      <c r="K62" s="952" t="s">
        <v>854</v>
      </c>
      <c r="L62" s="953">
        <f t="shared" ref="L62" si="22">(C62/F62)*(I62/F62)</f>
        <v>0.92980140167293734</v>
      </c>
      <c r="M62" s="948">
        <f t="shared" ref="M62" si="23">B62/E62</f>
        <v>1.4718463553033609</v>
      </c>
    </row>
    <row r="63" spans="1:13" ht="5.25" customHeight="1" x14ac:dyDescent="0.2">
      <c r="A63" s="897"/>
      <c r="B63" s="915"/>
      <c r="C63" s="916"/>
      <c r="D63" s="898"/>
      <c r="E63" s="915"/>
      <c r="F63" s="916"/>
      <c r="G63" s="917"/>
      <c r="H63" s="915"/>
      <c r="I63" s="916"/>
      <c r="J63" s="918"/>
    </row>
    <row r="64" spans="1:13" ht="12" customHeight="1" x14ac:dyDescent="0.2">
      <c r="A64" s="900"/>
      <c r="B64" s="901">
        <v>1782</v>
      </c>
      <c r="C64" s="901">
        <v>1414</v>
      </c>
      <c r="D64" s="902">
        <f t="shared" si="0"/>
        <v>1.2602545968882604</v>
      </c>
      <c r="E64" s="903">
        <v>567</v>
      </c>
      <c r="F64" s="901">
        <v>538</v>
      </c>
      <c r="G64" s="904">
        <f>F64*100/C64</f>
        <v>38.048090523338047</v>
      </c>
      <c r="H64" s="901">
        <v>483</v>
      </c>
      <c r="I64" s="901">
        <v>483</v>
      </c>
      <c r="J64" s="905">
        <f>I64*100/F64</f>
        <v>89.776951672862452</v>
      </c>
      <c r="K64" s="954" t="s">
        <v>830</v>
      </c>
      <c r="L64" s="907">
        <f>(C64/F64)*(I64/F64)</f>
        <v>2.3595652354168681</v>
      </c>
      <c r="M64" s="902">
        <f>B64/E64</f>
        <v>3.1428571428571428</v>
      </c>
    </row>
    <row r="65" spans="1:13" ht="25.5" customHeight="1" x14ac:dyDescent="0.2">
      <c r="A65" s="897"/>
      <c r="B65" s="955">
        <v>1782</v>
      </c>
      <c r="C65" s="955">
        <v>1414</v>
      </c>
      <c r="D65" s="956">
        <f t="shared" si="0"/>
        <v>1.2602545968882604</v>
      </c>
      <c r="E65" s="957">
        <v>567</v>
      </c>
      <c r="F65" s="955">
        <v>538</v>
      </c>
      <c r="G65" s="958">
        <f>F65*100/C65</f>
        <v>38.048090523338047</v>
      </c>
      <c r="H65" s="955">
        <v>483</v>
      </c>
      <c r="I65" s="955">
        <v>483</v>
      </c>
      <c r="J65" s="959">
        <f>I65*100/F65</f>
        <v>89.776951672862452</v>
      </c>
      <c r="K65" s="960" t="s">
        <v>855</v>
      </c>
      <c r="L65" s="961">
        <f>(C65/F65)*(I65/F65)</f>
        <v>2.3595652354168681</v>
      </c>
      <c r="M65" s="956">
        <f>B65/E65</f>
        <v>3.1428571428571428</v>
      </c>
    </row>
    <row r="66" spans="1:13" ht="5.25" customHeight="1" x14ac:dyDescent="0.2">
      <c r="B66" s="962"/>
      <c r="C66" s="963"/>
      <c r="E66" s="962"/>
      <c r="F66" s="963"/>
      <c r="G66" s="918"/>
      <c r="H66" s="962"/>
      <c r="I66" s="963"/>
      <c r="J66" s="918"/>
    </row>
    <row r="67" spans="1:13" ht="24.75" customHeight="1" x14ac:dyDescent="0.2">
      <c r="B67" s="964">
        <v>72343</v>
      </c>
      <c r="C67" s="964">
        <v>40981</v>
      </c>
      <c r="D67" s="965">
        <f t="shared" ref="D67" si="24">B67/C67</f>
        <v>1.765281471901613</v>
      </c>
      <c r="E67" s="966">
        <v>46765</v>
      </c>
      <c r="F67" s="964">
        <v>35055</v>
      </c>
      <c r="G67" s="967">
        <f>F67*100/C67</f>
        <v>85.539640321124423</v>
      </c>
      <c r="H67" s="966">
        <v>31384</v>
      </c>
      <c r="I67" s="964">
        <v>31144</v>
      </c>
      <c r="J67" s="967">
        <f>I67*100/F67</f>
        <v>88.84324632720012</v>
      </c>
      <c r="K67" s="968" t="s">
        <v>1</v>
      </c>
      <c r="L67" s="969">
        <f>(C67/F67)*(I67/F67)</f>
        <v>1.0386207610141172</v>
      </c>
      <c r="M67" s="970">
        <f t="shared" ref="M67" si="25">B67/E67</f>
        <v>1.546947503474821</v>
      </c>
    </row>
    <row r="68" spans="1:13" x14ac:dyDescent="0.2">
      <c r="B68" s="878" t="s">
        <v>847</v>
      </c>
      <c r="C68" s="65"/>
      <c r="D68" s="65"/>
      <c r="E68" s="65"/>
      <c r="F68" s="65"/>
      <c r="G68" s="65"/>
      <c r="H68" s="65"/>
      <c r="I68" s="65"/>
      <c r="J68" s="65"/>
      <c r="K68" s="65"/>
      <c r="L68" s="65"/>
      <c r="M68" s="65"/>
    </row>
  </sheetData>
  <mergeCells count="1">
    <mergeCell ref="B2:M2"/>
  </mergeCells>
  <conditionalFormatting sqref="G64">
    <cfRule type="cellIs" dxfId="130" priority="2" operator="between">
      <formula>3.45</formula>
      <formula>4</formula>
    </cfRule>
  </conditionalFormatting>
  <conditionalFormatting sqref="G43:G54">
    <cfRule type="cellIs" dxfId="129" priority="4" operator="between">
      <formula>3.45</formula>
      <formula>4</formula>
    </cfRule>
  </conditionalFormatting>
  <conditionalFormatting sqref="G67">
    <cfRule type="cellIs" dxfId="128" priority="17" operator="between">
      <formula>3.45</formula>
      <formula>4</formula>
    </cfRule>
  </conditionalFormatting>
  <conditionalFormatting sqref="G5">
    <cfRule type="cellIs" dxfId="127" priority="16" operator="between">
      <formula>3.45</formula>
      <formula>4</formula>
    </cfRule>
  </conditionalFormatting>
  <conditionalFormatting sqref="G13">
    <cfRule type="cellIs" dxfId="126" priority="15" operator="between">
      <formula>3.45</formula>
      <formula>4</formula>
    </cfRule>
  </conditionalFormatting>
  <conditionalFormatting sqref="G26">
    <cfRule type="cellIs" dxfId="125" priority="14" operator="between">
      <formula>3.45</formula>
      <formula>4</formula>
    </cfRule>
  </conditionalFormatting>
  <conditionalFormatting sqref="G35">
    <cfRule type="cellIs" dxfId="124" priority="13" operator="between">
      <formula>3.45</formula>
      <formula>4</formula>
    </cfRule>
  </conditionalFormatting>
  <conditionalFormatting sqref="G41">
    <cfRule type="cellIs" dxfId="123" priority="12" operator="between">
      <formula>3.45</formula>
      <formula>4</formula>
    </cfRule>
  </conditionalFormatting>
  <conditionalFormatting sqref="G57:G61">
    <cfRule type="cellIs" dxfId="122" priority="3" operator="between">
      <formula>3.45</formula>
      <formula>4</formula>
    </cfRule>
  </conditionalFormatting>
  <conditionalFormatting sqref="G55">
    <cfRule type="cellIs" dxfId="121" priority="11" operator="between">
      <formula>3.45</formula>
      <formula>4</formula>
    </cfRule>
  </conditionalFormatting>
  <conditionalFormatting sqref="G62">
    <cfRule type="cellIs" dxfId="120" priority="10" operator="between">
      <formula>3.45</formula>
      <formula>4</formula>
    </cfRule>
  </conditionalFormatting>
  <conditionalFormatting sqref="G65">
    <cfRule type="cellIs" dxfId="119" priority="9" operator="between">
      <formula>3.45</formula>
      <formula>4</formula>
    </cfRule>
  </conditionalFormatting>
  <conditionalFormatting sqref="G6:G12">
    <cfRule type="cellIs" dxfId="118" priority="8" operator="between">
      <formula>3.45</formula>
      <formula>4</formula>
    </cfRule>
  </conditionalFormatting>
  <conditionalFormatting sqref="G15:G25">
    <cfRule type="cellIs" dxfId="117" priority="7" operator="between">
      <formula>3.45</formula>
      <formula>4</formula>
    </cfRule>
  </conditionalFormatting>
  <conditionalFormatting sqref="G28:G34">
    <cfRule type="cellIs" dxfId="116" priority="6" operator="between">
      <formula>3.45</formula>
      <formula>4</formula>
    </cfRule>
  </conditionalFormatting>
  <conditionalFormatting sqref="G37:G40">
    <cfRule type="cellIs" dxfId="115" priority="5" operator="between">
      <formula>3.45</formula>
      <formula>4</formula>
    </cfRule>
  </conditionalFormatting>
  <conditionalFormatting sqref="G2:G3">
    <cfRule type="cellIs" dxfId="114" priority="1" operator="between">
      <formula>3.45</formula>
      <formula>4</formula>
    </cfRule>
  </conditionalFormatting>
  <printOptions horizontalCentered="1"/>
  <pageMargins left="0.59055118110236227" right="0.59055118110236227" top="0.70866141732283472" bottom="0.70866141732283472" header="0.39370078740157483" footer="0.39370078740157483"/>
  <pageSetup paperSize="9" scale="95" firstPageNumber="34" fitToHeight="2" orientation="landscape" useFirstPageNumber="1" r:id="rId1"/>
  <headerFooter alignWithMargins="0">
    <oddHeader>&amp;R&amp;"Times New Roman,Kurzíva"&amp;10T 07b</oddHeader>
    <oddFooter>&amp;L&amp;"Times New Roman,Kurzíva"&amp;10CVTI SR&amp;C&amp;"Times New Roman,Normálne"&amp;10&amp;P&amp;R&amp;"Times New Roman,Kurzíva"&amp;10PK na VŠ SR  2024   1. stupeň</oddFooter>
  </headerFooter>
  <rowBreaks count="1" manualBreakCount="1">
    <brk id="35" min="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autoPageBreaks="0"/>
  </sheetPr>
  <dimension ref="B1:O32"/>
  <sheetViews>
    <sheetView showGridLines="0" showRowColHeaders="0" showOutlineSymbols="0" zoomScaleNormal="100" workbookViewId="0"/>
  </sheetViews>
  <sheetFormatPr defaultColWidth="16.28515625" defaultRowHeight="12.75" x14ac:dyDescent="0.2"/>
  <cols>
    <col min="1" max="1" width="2.7109375" style="766" customWidth="1"/>
    <col min="2" max="15" width="9.42578125" style="766" customWidth="1"/>
    <col min="16" max="17" width="16.28515625" style="766"/>
    <col min="18" max="18" width="9.28515625" style="766" customWidth="1"/>
    <col min="19" max="19" width="9.42578125" style="766" customWidth="1"/>
    <col min="20" max="257" width="16.28515625" style="766"/>
    <col min="258" max="271" width="9.42578125" style="766" customWidth="1"/>
    <col min="272" max="273" width="16.28515625" style="766"/>
    <col min="274" max="274" width="9.28515625" style="766" customWidth="1"/>
    <col min="275" max="275" width="9.42578125" style="766" customWidth="1"/>
    <col min="276" max="513" width="16.28515625" style="766"/>
    <col min="514" max="527" width="9.42578125" style="766" customWidth="1"/>
    <col min="528" max="529" width="16.28515625" style="766"/>
    <col min="530" max="530" width="9.28515625" style="766" customWidth="1"/>
    <col min="531" max="531" width="9.42578125" style="766" customWidth="1"/>
    <col min="532" max="769" width="16.28515625" style="766"/>
    <col min="770" max="783" width="9.42578125" style="766" customWidth="1"/>
    <col min="784" max="785" width="16.28515625" style="766"/>
    <col min="786" max="786" width="9.28515625" style="766" customWidth="1"/>
    <col min="787" max="787" width="9.42578125" style="766" customWidth="1"/>
    <col min="788" max="1025" width="16.28515625" style="766"/>
    <col min="1026" max="1039" width="9.42578125" style="766" customWidth="1"/>
    <col min="1040" max="1041" width="16.28515625" style="766"/>
    <col min="1042" max="1042" width="9.28515625" style="766" customWidth="1"/>
    <col min="1043" max="1043" width="9.42578125" style="766" customWidth="1"/>
    <col min="1044" max="1281" width="16.28515625" style="766"/>
    <col min="1282" max="1295" width="9.42578125" style="766" customWidth="1"/>
    <col min="1296" max="1297" width="16.28515625" style="766"/>
    <col min="1298" max="1298" width="9.28515625" style="766" customWidth="1"/>
    <col min="1299" max="1299" width="9.42578125" style="766" customWidth="1"/>
    <col min="1300" max="1537" width="16.28515625" style="766"/>
    <col min="1538" max="1551" width="9.42578125" style="766" customWidth="1"/>
    <col min="1552" max="1553" width="16.28515625" style="766"/>
    <col min="1554" max="1554" width="9.28515625" style="766" customWidth="1"/>
    <col min="1555" max="1555" width="9.42578125" style="766" customWidth="1"/>
    <col min="1556" max="1793" width="16.28515625" style="766"/>
    <col min="1794" max="1807" width="9.42578125" style="766" customWidth="1"/>
    <col min="1808" max="1809" width="16.28515625" style="766"/>
    <col min="1810" max="1810" width="9.28515625" style="766" customWidth="1"/>
    <col min="1811" max="1811" width="9.42578125" style="766" customWidth="1"/>
    <col min="1812" max="2049" width="16.28515625" style="766"/>
    <col min="2050" max="2063" width="9.42578125" style="766" customWidth="1"/>
    <col min="2064" max="2065" width="16.28515625" style="766"/>
    <col min="2066" max="2066" width="9.28515625" style="766" customWidth="1"/>
    <col min="2067" max="2067" width="9.42578125" style="766" customWidth="1"/>
    <col min="2068" max="2305" width="16.28515625" style="766"/>
    <col min="2306" max="2319" width="9.42578125" style="766" customWidth="1"/>
    <col min="2320" max="2321" width="16.28515625" style="766"/>
    <col min="2322" max="2322" width="9.28515625" style="766" customWidth="1"/>
    <col min="2323" max="2323" width="9.42578125" style="766" customWidth="1"/>
    <col min="2324" max="2561" width="16.28515625" style="766"/>
    <col min="2562" max="2575" width="9.42578125" style="766" customWidth="1"/>
    <col min="2576" max="2577" width="16.28515625" style="766"/>
    <col min="2578" max="2578" width="9.28515625" style="766" customWidth="1"/>
    <col min="2579" max="2579" width="9.42578125" style="766" customWidth="1"/>
    <col min="2580" max="2817" width="16.28515625" style="766"/>
    <col min="2818" max="2831" width="9.42578125" style="766" customWidth="1"/>
    <col min="2832" max="2833" width="16.28515625" style="766"/>
    <col min="2834" max="2834" width="9.28515625" style="766" customWidth="1"/>
    <col min="2835" max="2835" width="9.42578125" style="766" customWidth="1"/>
    <col min="2836" max="3073" width="16.28515625" style="766"/>
    <col min="3074" max="3087" width="9.42578125" style="766" customWidth="1"/>
    <col min="3088" max="3089" width="16.28515625" style="766"/>
    <col min="3090" max="3090" width="9.28515625" style="766" customWidth="1"/>
    <col min="3091" max="3091" width="9.42578125" style="766" customWidth="1"/>
    <col min="3092" max="3329" width="16.28515625" style="766"/>
    <col min="3330" max="3343" width="9.42578125" style="766" customWidth="1"/>
    <col min="3344" max="3345" width="16.28515625" style="766"/>
    <col min="3346" max="3346" width="9.28515625" style="766" customWidth="1"/>
    <col min="3347" max="3347" width="9.42578125" style="766" customWidth="1"/>
    <col min="3348" max="3585" width="16.28515625" style="766"/>
    <col min="3586" max="3599" width="9.42578125" style="766" customWidth="1"/>
    <col min="3600" max="3601" width="16.28515625" style="766"/>
    <col min="3602" max="3602" width="9.28515625" style="766" customWidth="1"/>
    <col min="3603" max="3603" width="9.42578125" style="766" customWidth="1"/>
    <col min="3604" max="3841" width="16.28515625" style="766"/>
    <col min="3842" max="3855" width="9.42578125" style="766" customWidth="1"/>
    <col min="3856" max="3857" width="16.28515625" style="766"/>
    <col min="3858" max="3858" width="9.28515625" style="766" customWidth="1"/>
    <col min="3859" max="3859" width="9.42578125" style="766" customWidth="1"/>
    <col min="3860" max="4097" width="16.28515625" style="766"/>
    <col min="4098" max="4111" width="9.42578125" style="766" customWidth="1"/>
    <col min="4112" max="4113" width="16.28515625" style="766"/>
    <col min="4114" max="4114" width="9.28515625" style="766" customWidth="1"/>
    <col min="4115" max="4115" width="9.42578125" style="766" customWidth="1"/>
    <col min="4116" max="4353" width="16.28515625" style="766"/>
    <col min="4354" max="4367" width="9.42578125" style="766" customWidth="1"/>
    <col min="4368" max="4369" width="16.28515625" style="766"/>
    <col min="4370" max="4370" width="9.28515625" style="766" customWidth="1"/>
    <col min="4371" max="4371" width="9.42578125" style="766" customWidth="1"/>
    <col min="4372" max="4609" width="16.28515625" style="766"/>
    <col min="4610" max="4623" width="9.42578125" style="766" customWidth="1"/>
    <col min="4624" max="4625" width="16.28515625" style="766"/>
    <col min="4626" max="4626" width="9.28515625" style="766" customWidth="1"/>
    <col min="4627" max="4627" width="9.42578125" style="766" customWidth="1"/>
    <col min="4628" max="4865" width="16.28515625" style="766"/>
    <col min="4866" max="4879" width="9.42578125" style="766" customWidth="1"/>
    <col min="4880" max="4881" width="16.28515625" style="766"/>
    <col min="4882" max="4882" width="9.28515625" style="766" customWidth="1"/>
    <col min="4883" max="4883" width="9.42578125" style="766" customWidth="1"/>
    <col min="4884" max="5121" width="16.28515625" style="766"/>
    <col min="5122" max="5135" width="9.42578125" style="766" customWidth="1"/>
    <col min="5136" max="5137" width="16.28515625" style="766"/>
    <col min="5138" max="5138" width="9.28515625" style="766" customWidth="1"/>
    <col min="5139" max="5139" width="9.42578125" style="766" customWidth="1"/>
    <col min="5140" max="5377" width="16.28515625" style="766"/>
    <col min="5378" max="5391" width="9.42578125" style="766" customWidth="1"/>
    <col min="5392" max="5393" width="16.28515625" style="766"/>
    <col min="5394" max="5394" width="9.28515625" style="766" customWidth="1"/>
    <col min="5395" max="5395" width="9.42578125" style="766" customWidth="1"/>
    <col min="5396" max="5633" width="16.28515625" style="766"/>
    <col min="5634" max="5647" width="9.42578125" style="766" customWidth="1"/>
    <col min="5648" max="5649" width="16.28515625" style="766"/>
    <col min="5650" max="5650" width="9.28515625" style="766" customWidth="1"/>
    <col min="5651" max="5651" width="9.42578125" style="766" customWidth="1"/>
    <col min="5652" max="5889" width="16.28515625" style="766"/>
    <col min="5890" max="5903" width="9.42578125" style="766" customWidth="1"/>
    <col min="5904" max="5905" width="16.28515625" style="766"/>
    <col min="5906" max="5906" width="9.28515625" style="766" customWidth="1"/>
    <col min="5907" max="5907" width="9.42578125" style="766" customWidth="1"/>
    <col min="5908" max="6145" width="16.28515625" style="766"/>
    <col min="6146" max="6159" width="9.42578125" style="766" customWidth="1"/>
    <col min="6160" max="6161" width="16.28515625" style="766"/>
    <col min="6162" max="6162" width="9.28515625" style="766" customWidth="1"/>
    <col min="6163" max="6163" width="9.42578125" style="766" customWidth="1"/>
    <col min="6164" max="6401" width="16.28515625" style="766"/>
    <col min="6402" max="6415" width="9.42578125" style="766" customWidth="1"/>
    <col min="6416" max="6417" width="16.28515625" style="766"/>
    <col min="6418" max="6418" width="9.28515625" style="766" customWidth="1"/>
    <col min="6419" max="6419" width="9.42578125" style="766" customWidth="1"/>
    <col min="6420" max="6657" width="16.28515625" style="766"/>
    <col min="6658" max="6671" width="9.42578125" style="766" customWidth="1"/>
    <col min="6672" max="6673" width="16.28515625" style="766"/>
    <col min="6674" max="6674" width="9.28515625" style="766" customWidth="1"/>
    <col min="6675" max="6675" width="9.42578125" style="766" customWidth="1"/>
    <col min="6676" max="6913" width="16.28515625" style="766"/>
    <col min="6914" max="6927" width="9.42578125" style="766" customWidth="1"/>
    <col min="6928" max="6929" width="16.28515625" style="766"/>
    <col min="6930" max="6930" width="9.28515625" style="766" customWidth="1"/>
    <col min="6931" max="6931" width="9.42578125" style="766" customWidth="1"/>
    <col min="6932" max="7169" width="16.28515625" style="766"/>
    <col min="7170" max="7183" width="9.42578125" style="766" customWidth="1"/>
    <col min="7184" max="7185" width="16.28515625" style="766"/>
    <col min="7186" max="7186" width="9.28515625" style="766" customWidth="1"/>
    <col min="7187" max="7187" width="9.42578125" style="766" customWidth="1"/>
    <col min="7188" max="7425" width="16.28515625" style="766"/>
    <col min="7426" max="7439" width="9.42578125" style="766" customWidth="1"/>
    <col min="7440" max="7441" width="16.28515625" style="766"/>
    <col min="7442" max="7442" width="9.28515625" style="766" customWidth="1"/>
    <col min="7443" max="7443" width="9.42578125" style="766" customWidth="1"/>
    <col min="7444" max="7681" width="16.28515625" style="766"/>
    <col min="7682" max="7695" width="9.42578125" style="766" customWidth="1"/>
    <col min="7696" max="7697" width="16.28515625" style="766"/>
    <col min="7698" max="7698" width="9.28515625" style="766" customWidth="1"/>
    <col min="7699" max="7699" width="9.42578125" style="766" customWidth="1"/>
    <col min="7700" max="7937" width="16.28515625" style="766"/>
    <col min="7938" max="7951" width="9.42578125" style="766" customWidth="1"/>
    <col min="7952" max="7953" width="16.28515625" style="766"/>
    <col min="7954" max="7954" width="9.28515625" style="766" customWidth="1"/>
    <col min="7955" max="7955" width="9.42578125" style="766" customWidth="1"/>
    <col min="7956" max="8193" width="16.28515625" style="766"/>
    <col min="8194" max="8207" width="9.42578125" style="766" customWidth="1"/>
    <col min="8208" max="8209" width="16.28515625" style="766"/>
    <col min="8210" max="8210" width="9.28515625" style="766" customWidth="1"/>
    <col min="8211" max="8211" width="9.42578125" style="766" customWidth="1"/>
    <col min="8212" max="8449" width="16.28515625" style="766"/>
    <col min="8450" max="8463" width="9.42578125" style="766" customWidth="1"/>
    <col min="8464" max="8465" width="16.28515625" style="766"/>
    <col min="8466" max="8466" width="9.28515625" style="766" customWidth="1"/>
    <col min="8467" max="8467" width="9.42578125" style="766" customWidth="1"/>
    <col min="8468" max="8705" width="16.28515625" style="766"/>
    <col min="8706" max="8719" width="9.42578125" style="766" customWidth="1"/>
    <col min="8720" max="8721" width="16.28515625" style="766"/>
    <col min="8722" max="8722" width="9.28515625" style="766" customWidth="1"/>
    <col min="8723" max="8723" width="9.42578125" style="766" customWidth="1"/>
    <col min="8724" max="8961" width="16.28515625" style="766"/>
    <col min="8962" max="8975" width="9.42578125" style="766" customWidth="1"/>
    <col min="8976" max="8977" width="16.28515625" style="766"/>
    <col min="8978" max="8978" width="9.28515625" style="766" customWidth="1"/>
    <col min="8979" max="8979" width="9.42578125" style="766" customWidth="1"/>
    <col min="8980" max="9217" width="16.28515625" style="766"/>
    <col min="9218" max="9231" width="9.42578125" style="766" customWidth="1"/>
    <col min="9232" max="9233" width="16.28515625" style="766"/>
    <col min="9234" max="9234" width="9.28515625" style="766" customWidth="1"/>
    <col min="9235" max="9235" width="9.42578125" style="766" customWidth="1"/>
    <col min="9236" max="9473" width="16.28515625" style="766"/>
    <col min="9474" max="9487" width="9.42578125" style="766" customWidth="1"/>
    <col min="9488" max="9489" width="16.28515625" style="766"/>
    <col min="9490" max="9490" width="9.28515625" style="766" customWidth="1"/>
    <col min="9491" max="9491" width="9.42578125" style="766" customWidth="1"/>
    <col min="9492" max="9729" width="16.28515625" style="766"/>
    <col min="9730" max="9743" width="9.42578125" style="766" customWidth="1"/>
    <col min="9744" max="9745" width="16.28515625" style="766"/>
    <col min="9746" max="9746" width="9.28515625" style="766" customWidth="1"/>
    <col min="9747" max="9747" width="9.42578125" style="766" customWidth="1"/>
    <col min="9748" max="9985" width="16.28515625" style="766"/>
    <col min="9986" max="9999" width="9.42578125" style="766" customWidth="1"/>
    <col min="10000" max="10001" width="16.28515625" style="766"/>
    <col min="10002" max="10002" width="9.28515625" style="766" customWidth="1"/>
    <col min="10003" max="10003" width="9.42578125" style="766" customWidth="1"/>
    <col min="10004" max="10241" width="16.28515625" style="766"/>
    <col min="10242" max="10255" width="9.42578125" style="766" customWidth="1"/>
    <col min="10256" max="10257" width="16.28515625" style="766"/>
    <col min="10258" max="10258" width="9.28515625" style="766" customWidth="1"/>
    <col min="10259" max="10259" width="9.42578125" style="766" customWidth="1"/>
    <col min="10260" max="10497" width="16.28515625" style="766"/>
    <col min="10498" max="10511" width="9.42578125" style="766" customWidth="1"/>
    <col min="10512" max="10513" width="16.28515625" style="766"/>
    <col min="10514" max="10514" width="9.28515625" style="766" customWidth="1"/>
    <col min="10515" max="10515" width="9.42578125" style="766" customWidth="1"/>
    <col min="10516" max="10753" width="16.28515625" style="766"/>
    <col min="10754" max="10767" width="9.42578125" style="766" customWidth="1"/>
    <col min="10768" max="10769" width="16.28515625" style="766"/>
    <col min="10770" max="10770" width="9.28515625" style="766" customWidth="1"/>
    <col min="10771" max="10771" width="9.42578125" style="766" customWidth="1"/>
    <col min="10772" max="11009" width="16.28515625" style="766"/>
    <col min="11010" max="11023" width="9.42578125" style="766" customWidth="1"/>
    <col min="11024" max="11025" width="16.28515625" style="766"/>
    <col min="11026" max="11026" width="9.28515625" style="766" customWidth="1"/>
    <col min="11027" max="11027" width="9.42578125" style="766" customWidth="1"/>
    <col min="11028" max="11265" width="16.28515625" style="766"/>
    <col min="11266" max="11279" width="9.42578125" style="766" customWidth="1"/>
    <col min="11280" max="11281" width="16.28515625" style="766"/>
    <col min="11282" max="11282" width="9.28515625" style="766" customWidth="1"/>
    <col min="11283" max="11283" width="9.42578125" style="766" customWidth="1"/>
    <col min="11284" max="11521" width="16.28515625" style="766"/>
    <col min="11522" max="11535" width="9.42578125" style="766" customWidth="1"/>
    <col min="11536" max="11537" width="16.28515625" style="766"/>
    <col min="11538" max="11538" width="9.28515625" style="766" customWidth="1"/>
    <col min="11539" max="11539" width="9.42578125" style="766" customWidth="1"/>
    <col min="11540" max="11777" width="16.28515625" style="766"/>
    <col min="11778" max="11791" width="9.42578125" style="766" customWidth="1"/>
    <col min="11792" max="11793" width="16.28515625" style="766"/>
    <col min="11794" max="11794" width="9.28515625" style="766" customWidth="1"/>
    <col min="11795" max="11795" width="9.42578125" style="766" customWidth="1"/>
    <col min="11796" max="12033" width="16.28515625" style="766"/>
    <col min="12034" max="12047" width="9.42578125" style="766" customWidth="1"/>
    <col min="12048" max="12049" width="16.28515625" style="766"/>
    <col min="12050" max="12050" width="9.28515625" style="766" customWidth="1"/>
    <col min="12051" max="12051" width="9.42578125" style="766" customWidth="1"/>
    <col min="12052" max="12289" width="16.28515625" style="766"/>
    <col min="12290" max="12303" width="9.42578125" style="766" customWidth="1"/>
    <col min="12304" max="12305" width="16.28515625" style="766"/>
    <col min="12306" max="12306" width="9.28515625" style="766" customWidth="1"/>
    <col min="12307" max="12307" width="9.42578125" style="766" customWidth="1"/>
    <col min="12308" max="12545" width="16.28515625" style="766"/>
    <col min="12546" max="12559" width="9.42578125" style="766" customWidth="1"/>
    <col min="12560" max="12561" width="16.28515625" style="766"/>
    <col min="12562" max="12562" width="9.28515625" style="766" customWidth="1"/>
    <col min="12563" max="12563" width="9.42578125" style="766" customWidth="1"/>
    <col min="12564" max="12801" width="16.28515625" style="766"/>
    <col min="12802" max="12815" width="9.42578125" style="766" customWidth="1"/>
    <col min="12816" max="12817" width="16.28515625" style="766"/>
    <col min="12818" max="12818" width="9.28515625" style="766" customWidth="1"/>
    <col min="12819" max="12819" width="9.42578125" style="766" customWidth="1"/>
    <col min="12820" max="13057" width="16.28515625" style="766"/>
    <col min="13058" max="13071" width="9.42578125" style="766" customWidth="1"/>
    <col min="13072" max="13073" width="16.28515625" style="766"/>
    <col min="13074" max="13074" width="9.28515625" style="766" customWidth="1"/>
    <col min="13075" max="13075" width="9.42578125" style="766" customWidth="1"/>
    <col min="13076" max="13313" width="16.28515625" style="766"/>
    <col min="13314" max="13327" width="9.42578125" style="766" customWidth="1"/>
    <col min="13328" max="13329" width="16.28515625" style="766"/>
    <col min="13330" max="13330" width="9.28515625" style="766" customWidth="1"/>
    <col min="13331" max="13331" width="9.42578125" style="766" customWidth="1"/>
    <col min="13332" max="13569" width="16.28515625" style="766"/>
    <col min="13570" max="13583" width="9.42578125" style="766" customWidth="1"/>
    <col min="13584" max="13585" width="16.28515625" style="766"/>
    <col min="13586" max="13586" width="9.28515625" style="766" customWidth="1"/>
    <col min="13587" max="13587" width="9.42578125" style="766" customWidth="1"/>
    <col min="13588" max="13825" width="16.28515625" style="766"/>
    <col min="13826" max="13839" width="9.42578125" style="766" customWidth="1"/>
    <col min="13840" max="13841" width="16.28515625" style="766"/>
    <col min="13842" max="13842" width="9.28515625" style="766" customWidth="1"/>
    <col min="13843" max="13843" width="9.42578125" style="766" customWidth="1"/>
    <col min="13844" max="14081" width="16.28515625" style="766"/>
    <col min="14082" max="14095" width="9.42578125" style="766" customWidth="1"/>
    <col min="14096" max="14097" width="16.28515625" style="766"/>
    <col min="14098" max="14098" width="9.28515625" style="766" customWidth="1"/>
    <col min="14099" max="14099" width="9.42578125" style="766" customWidth="1"/>
    <col min="14100" max="14337" width="16.28515625" style="766"/>
    <col min="14338" max="14351" width="9.42578125" style="766" customWidth="1"/>
    <col min="14352" max="14353" width="16.28515625" style="766"/>
    <col min="14354" max="14354" width="9.28515625" style="766" customWidth="1"/>
    <col min="14355" max="14355" width="9.42578125" style="766" customWidth="1"/>
    <col min="14356" max="14593" width="16.28515625" style="766"/>
    <col min="14594" max="14607" width="9.42578125" style="766" customWidth="1"/>
    <col min="14608" max="14609" width="16.28515625" style="766"/>
    <col min="14610" max="14610" width="9.28515625" style="766" customWidth="1"/>
    <col min="14611" max="14611" width="9.42578125" style="766" customWidth="1"/>
    <col min="14612" max="14849" width="16.28515625" style="766"/>
    <col min="14850" max="14863" width="9.42578125" style="766" customWidth="1"/>
    <col min="14864" max="14865" width="16.28515625" style="766"/>
    <col min="14866" max="14866" width="9.28515625" style="766" customWidth="1"/>
    <col min="14867" max="14867" width="9.42578125" style="766" customWidth="1"/>
    <col min="14868" max="15105" width="16.28515625" style="766"/>
    <col min="15106" max="15119" width="9.42578125" style="766" customWidth="1"/>
    <col min="15120" max="15121" width="16.28515625" style="766"/>
    <col min="15122" max="15122" width="9.28515625" style="766" customWidth="1"/>
    <col min="15123" max="15123" width="9.42578125" style="766" customWidth="1"/>
    <col min="15124" max="15361" width="16.28515625" style="766"/>
    <col min="15362" max="15375" width="9.42578125" style="766" customWidth="1"/>
    <col min="15376" max="15377" width="16.28515625" style="766"/>
    <col min="15378" max="15378" width="9.28515625" style="766" customWidth="1"/>
    <col min="15379" max="15379" width="9.42578125" style="766" customWidth="1"/>
    <col min="15380" max="15617" width="16.28515625" style="766"/>
    <col min="15618" max="15631" width="9.42578125" style="766" customWidth="1"/>
    <col min="15632" max="15633" width="16.28515625" style="766"/>
    <col min="15634" max="15634" width="9.28515625" style="766" customWidth="1"/>
    <col min="15635" max="15635" width="9.42578125" style="766" customWidth="1"/>
    <col min="15636" max="15873" width="16.28515625" style="766"/>
    <col min="15874" max="15887" width="9.42578125" style="766" customWidth="1"/>
    <col min="15888" max="15889" width="16.28515625" style="766"/>
    <col min="15890" max="15890" width="9.28515625" style="766" customWidth="1"/>
    <col min="15891" max="15891" width="9.42578125" style="766" customWidth="1"/>
    <col min="15892" max="16129" width="16.28515625" style="766"/>
    <col min="16130" max="16143" width="9.42578125" style="766" customWidth="1"/>
    <col min="16144" max="16145" width="16.28515625" style="766"/>
    <col min="16146" max="16146" width="9.28515625" style="766" customWidth="1"/>
    <col min="16147" max="16147" width="9.42578125" style="766" customWidth="1"/>
    <col min="16148" max="16384" width="16.28515625" style="766"/>
  </cols>
  <sheetData>
    <row r="1" spans="2:15" s="765" customFormat="1" ht="33" customHeight="1" x14ac:dyDescent="0.2">
      <c r="B1" s="1228" t="s">
        <v>848</v>
      </c>
      <c r="C1" s="1229"/>
      <c r="D1" s="1229"/>
      <c r="E1" s="1229"/>
      <c r="F1" s="1229"/>
      <c r="G1" s="1229"/>
      <c r="H1" s="1229"/>
      <c r="I1" s="1229"/>
      <c r="J1" s="1229"/>
      <c r="K1" s="1229"/>
      <c r="L1" s="1229"/>
      <c r="M1" s="1229"/>
      <c r="N1" s="1229"/>
      <c r="O1" s="1229"/>
    </row>
    <row r="2" spans="2:15" s="765" customFormat="1" ht="45.75" customHeight="1" x14ac:dyDescent="0.2"/>
    <row r="3" spans="2:15" s="879" customFormat="1" x14ac:dyDescent="0.2">
      <c r="C3" s="880" t="s">
        <v>313</v>
      </c>
      <c r="D3" s="881" t="s">
        <v>155</v>
      </c>
      <c r="E3" s="882"/>
      <c r="F3" s="882"/>
      <c r="G3" s="882"/>
      <c r="K3" s="881" t="s">
        <v>626</v>
      </c>
    </row>
    <row r="4" spans="2:15" s="879" customFormat="1" x14ac:dyDescent="0.2">
      <c r="C4" s="883" t="s">
        <v>849</v>
      </c>
      <c r="D4" s="884">
        <v>9672</v>
      </c>
      <c r="F4" s="879">
        <f>D4/D11*100</f>
        <v>13.369641845099043</v>
      </c>
      <c r="G4" s="885">
        <f>D4/D11</f>
        <v>0.13369641845099042</v>
      </c>
      <c r="H4" s="879">
        <v>13.5</v>
      </c>
      <c r="J4" s="883" t="s">
        <v>849</v>
      </c>
      <c r="K4" s="884">
        <v>6513</v>
      </c>
      <c r="M4" s="879">
        <f>K4/K11*100</f>
        <v>13.927082219608684</v>
      </c>
      <c r="N4" s="885">
        <f>K4/K11</f>
        <v>0.13927082219608683</v>
      </c>
      <c r="O4" s="879">
        <v>14</v>
      </c>
    </row>
    <row r="5" spans="2:15" s="879" customFormat="1" x14ac:dyDescent="0.2">
      <c r="C5" s="883" t="s">
        <v>850</v>
      </c>
      <c r="D5" s="884">
        <v>6393</v>
      </c>
      <c r="F5" s="879">
        <f>D5/D11*100</f>
        <v>8.8370678572909611</v>
      </c>
      <c r="G5" s="885">
        <f>D5/D11</f>
        <v>8.8370678572909617E-2</v>
      </c>
      <c r="H5" s="879">
        <v>9</v>
      </c>
      <c r="J5" s="883" t="s">
        <v>850</v>
      </c>
      <c r="K5" s="884">
        <v>5554</v>
      </c>
      <c r="M5" s="879">
        <f>K5/K11*100</f>
        <v>11.876403293061049</v>
      </c>
      <c r="N5" s="885">
        <f>K5/K11</f>
        <v>0.1187640329306105</v>
      </c>
      <c r="O5" s="879">
        <v>12</v>
      </c>
    </row>
    <row r="6" spans="2:15" s="879" customFormat="1" x14ac:dyDescent="0.2">
      <c r="C6" s="883" t="s">
        <v>851</v>
      </c>
      <c r="D6" s="884">
        <v>12764</v>
      </c>
      <c r="F6" s="879">
        <f>D6/D11*100</f>
        <v>17.643725032138562</v>
      </c>
      <c r="G6" s="885">
        <f>D6/D11</f>
        <v>0.17643725032138563</v>
      </c>
      <c r="H6" s="879">
        <v>17.5</v>
      </c>
      <c r="J6" s="883" t="s">
        <v>851</v>
      </c>
      <c r="K6" s="884">
        <v>5935</v>
      </c>
      <c r="M6" s="879">
        <f>K6/K11*100</f>
        <v>12.691115150219181</v>
      </c>
      <c r="N6" s="885">
        <f>K6/K11</f>
        <v>0.12691115150219182</v>
      </c>
      <c r="O6" s="879">
        <v>12.5</v>
      </c>
    </row>
    <row r="7" spans="2:15" s="879" customFormat="1" x14ac:dyDescent="0.2">
      <c r="C7" s="883" t="s">
        <v>852</v>
      </c>
      <c r="D7" s="884">
        <v>1865</v>
      </c>
      <c r="F7" s="879">
        <f>D7/D11*100</f>
        <v>2.5779964889484814</v>
      </c>
      <c r="G7" s="885">
        <f>D7/D11</f>
        <v>2.5779964889484815E-2</v>
      </c>
      <c r="H7" s="879">
        <v>2.5</v>
      </c>
      <c r="J7" s="883" t="s">
        <v>852</v>
      </c>
      <c r="K7" s="884">
        <v>1514</v>
      </c>
      <c r="M7" s="879">
        <f>K7/K11*100</f>
        <v>3.2374639153212872</v>
      </c>
      <c r="N7" s="885">
        <f>K7/K11</f>
        <v>3.237463915321287E-2</v>
      </c>
      <c r="O7" s="879">
        <v>3.5</v>
      </c>
    </row>
    <row r="8" spans="2:15" s="879" customFormat="1" x14ac:dyDescent="0.2">
      <c r="C8" s="883" t="s">
        <v>853</v>
      </c>
      <c r="D8" s="884">
        <v>36495</v>
      </c>
      <c r="F8" s="879">
        <f>D8/D11*100</f>
        <v>50.447175262292134</v>
      </c>
      <c r="G8" s="885">
        <f>D8/D11</f>
        <v>0.50447175262292132</v>
      </c>
      <c r="H8" s="879">
        <v>50.5</v>
      </c>
      <c r="J8" s="883" t="s">
        <v>853</v>
      </c>
      <c r="K8" s="884">
        <v>24391</v>
      </c>
      <c r="M8" s="879">
        <f>K8/K11*100</f>
        <v>52.156527317438247</v>
      </c>
      <c r="N8" s="885">
        <f>K8/K11</f>
        <v>0.5215652731743825</v>
      </c>
      <c r="O8" s="879">
        <v>52</v>
      </c>
    </row>
    <row r="9" spans="2:15" s="879" customFormat="1" x14ac:dyDescent="0.2">
      <c r="C9" s="883" t="s">
        <v>854</v>
      </c>
      <c r="D9" s="884">
        <v>3372</v>
      </c>
      <c r="F9" s="879">
        <f>D9/D11*100</f>
        <v>4.6611282363186488</v>
      </c>
      <c r="G9" s="885">
        <f>D9/D11</f>
        <v>4.6611282363186485E-2</v>
      </c>
      <c r="H9" s="879">
        <v>4.5</v>
      </c>
      <c r="J9" s="883" t="s">
        <v>854</v>
      </c>
      <c r="K9" s="884">
        <v>2291</v>
      </c>
      <c r="M9" s="879">
        <f>K9/K11*100</f>
        <v>4.8989628996044052</v>
      </c>
      <c r="N9" s="885">
        <f>K9/K11</f>
        <v>4.8989628996044053E-2</v>
      </c>
      <c r="O9" s="879">
        <v>5</v>
      </c>
    </row>
    <row r="10" spans="2:15" s="879" customFormat="1" x14ac:dyDescent="0.2">
      <c r="C10" s="883" t="s">
        <v>855</v>
      </c>
      <c r="D10" s="884">
        <v>1782</v>
      </c>
      <c r="F10" s="879">
        <f>D10/D11*100</f>
        <v>2.4632652779121686</v>
      </c>
      <c r="G10" s="885">
        <f>D10/D11</f>
        <v>2.4632652779121685E-2</v>
      </c>
      <c r="H10" s="879">
        <v>2.5</v>
      </c>
      <c r="J10" s="883" t="s">
        <v>855</v>
      </c>
      <c r="K10" s="884">
        <v>567</v>
      </c>
      <c r="M10" s="879">
        <f>K10/K11*100</f>
        <v>1.2124452047471399</v>
      </c>
      <c r="N10" s="885">
        <f>K10/K11</f>
        <v>1.2124452047471399E-2</v>
      </c>
      <c r="O10" s="879">
        <v>1</v>
      </c>
    </row>
    <row r="11" spans="2:15" s="879" customFormat="1" x14ac:dyDescent="0.2">
      <c r="D11" s="879">
        <f>SUM(D4:D10)</f>
        <v>72343</v>
      </c>
      <c r="F11" s="879">
        <f>D11/D11*100</f>
        <v>100</v>
      </c>
      <c r="G11" s="885">
        <f>SUM(G4:G10)</f>
        <v>0.99999999999999989</v>
      </c>
      <c r="H11" s="879">
        <f>SUM(H4:H10)</f>
        <v>100</v>
      </c>
      <c r="K11" s="886">
        <f>SUM(K4:K10)</f>
        <v>46765</v>
      </c>
      <c r="M11" s="879">
        <f>K11/K11*100</f>
        <v>100</v>
      </c>
      <c r="N11" s="885">
        <f>SUM(N4:N10)</f>
        <v>0.99999999999999989</v>
      </c>
      <c r="O11" s="879">
        <f>SUM(O4:O10)</f>
        <v>100</v>
      </c>
    </row>
    <row r="12" spans="2:15" s="765" customFormat="1" x14ac:dyDescent="0.2">
      <c r="G12" s="887"/>
    </row>
    <row r="13" spans="2:15" s="765" customFormat="1" x14ac:dyDescent="0.2">
      <c r="G13" s="887"/>
    </row>
    <row r="14" spans="2:15" s="888" customFormat="1" x14ac:dyDescent="0.2">
      <c r="G14" s="889"/>
    </row>
    <row r="15" spans="2:15" s="888" customFormat="1" x14ac:dyDescent="0.2">
      <c r="G15" s="889"/>
    </row>
    <row r="16" spans="2:15" s="888" customFormat="1" x14ac:dyDescent="0.2">
      <c r="G16" s="889"/>
    </row>
    <row r="17" spans="7:7" s="888" customFormat="1" x14ac:dyDescent="0.2">
      <c r="G17" s="889"/>
    </row>
    <row r="18" spans="7:7" s="888" customFormat="1" x14ac:dyDescent="0.2">
      <c r="G18" s="889"/>
    </row>
    <row r="19" spans="7:7" s="888" customFormat="1" x14ac:dyDescent="0.2">
      <c r="G19" s="889"/>
    </row>
    <row r="20" spans="7:7" s="888" customFormat="1" x14ac:dyDescent="0.2">
      <c r="G20" s="889"/>
    </row>
    <row r="21" spans="7:7" s="888" customFormat="1" x14ac:dyDescent="0.2">
      <c r="G21" s="889"/>
    </row>
    <row r="22" spans="7:7" s="888" customFormat="1" x14ac:dyDescent="0.2">
      <c r="G22" s="889"/>
    </row>
    <row r="23" spans="7:7" s="888" customFormat="1" x14ac:dyDescent="0.2">
      <c r="G23" s="889"/>
    </row>
    <row r="24" spans="7:7" s="888" customFormat="1" x14ac:dyDescent="0.2">
      <c r="G24" s="889"/>
    </row>
    <row r="25" spans="7:7" s="888" customFormat="1" x14ac:dyDescent="0.2">
      <c r="G25" s="889"/>
    </row>
    <row r="26" spans="7:7" s="888" customFormat="1" x14ac:dyDescent="0.2">
      <c r="G26" s="889"/>
    </row>
    <row r="27" spans="7:7" s="888" customFormat="1" x14ac:dyDescent="0.2"/>
    <row r="28" spans="7:7" s="888" customFormat="1" x14ac:dyDescent="0.2"/>
    <row r="29" spans="7:7" s="888" customFormat="1" x14ac:dyDescent="0.2"/>
    <row r="30" spans="7:7" s="888" customFormat="1" x14ac:dyDescent="0.2"/>
    <row r="31" spans="7:7" s="888" customFormat="1" x14ac:dyDescent="0.2"/>
    <row r="32" spans="7:7" s="890" customFormat="1" x14ac:dyDescent="0.2"/>
  </sheetData>
  <sheetProtection algorithmName="SHA-512" hashValue="PL/57vnsx4L8EiEcLq25vfq7tn81aNLa1N3HKCiny8OnyO7CAdh71kegpNwd7vY9RpIXygsokjcdGiP86RXtLg==" saltValue="ZYMUPWUbhW5D6SuPc4sVJA==" spinCount="100000" sheet="1" objects="1" scenarios="1"/>
  <mergeCells count="1">
    <mergeCell ref="B1:O1"/>
  </mergeCells>
  <printOptions horizontalCentered="1"/>
  <pageMargins left="0.59055118110236227" right="0.59055118110236227" top="0.70866141732283472" bottom="0.70866141732283472" header="0.39370078740157483" footer="0.39370078740157483"/>
  <pageSetup paperSize="9" scale="97" firstPageNumber="36" orientation="landscape" useFirstPageNumber="1" r:id="rId1"/>
  <headerFooter alignWithMargins="0">
    <oddHeader>&amp;R&amp;"Times New Roman,Kurzíva"&amp;10G 02b</oddHeader>
    <oddFooter>&amp;L&amp;"Times New Roman,Kurzíva"&amp;10CVTI SR&amp;C&amp;"Times New Roman,Normálne"&amp;10&amp;P&amp;R&amp;"Times New Roman,Kurzíva"&amp;10PK na VŠ SR  2024   1. stupeň</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231"/>
  <sheetViews>
    <sheetView showGridLines="0" showRowColHeaders="0" zoomScaleNormal="100" workbookViewId="0">
      <pane ySplit="3" topLeftCell="A4" activePane="bottomLeft" state="frozen"/>
      <selection pane="bottomLeft" activeCell="A3" sqref="A3"/>
    </sheetView>
  </sheetViews>
  <sheetFormatPr defaultColWidth="8.85546875" defaultRowHeight="12.75" x14ac:dyDescent="0.2"/>
  <cols>
    <col min="1" max="1" width="2.7109375" style="65" customWidth="1"/>
    <col min="2" max="10" width="8.7109375" style="65" customWidth="1"/>
    <col min="11" max="11" width="50.85546875" style="65" customWidth="1"/>
    <col min="12" max="13" width="7.7109375" style="65" customWidth="1"/>
    <col min="14" max="16384" width="8.85546875" style="65"/>
  </cols>
  <sheetData>
    <row r="1" spans="1:13" x14ac:dyDescent="0.2">
      <c r="A1" s="65" t="s">
        <v>1380</v>
      </c>
    </row>
    <row r="2" spans="1:13" ht="30.75" customHeight="1" x14ac:dyDescent="0.2">
      <c r="A2" s="65" t="s">
        <v>1380</v>
      </c>
      <c r="B2" s="1230" t="s">
        <v>623</v>
      </c>
      <c r="C2" s="1231"/>
      <c r="D2" s="1231"/>
      <c r="E2" s="1231"/>
      <c r="F2" s="1231"/>
      <c r="G2" s="1231"/>
      <c r="H2" s="1231"/>
      <c r="I2" s="1231"/>
      <c r="J2" s="1231"/>
      <c r="K2" s="1231"/>
      <c r="L2" s="1231"/>
      <c r="M2" s="1231"/>
    </row>
    <row r="3" spans="1:13" ht="123" customHeight="1" x14ac:dyDescent="0.2">
      <c r="A3" s="767"/>
      <c r="B3" s="768" t="s">
        <v>624</v>
      </c>
      <c r="C3" s="769" t="s">
        <v>339</v>
      </c>
      <c r="D3" s="770" t="s">
        <v>625</v>
      </c>
      <c r="E3" s="768" t="s">
        <v>626</v>
      </c>
      <c r="F3" s="769" t="s">
        <v>214</v>
      </c>
      <c r="G3" s="771" t="s">
        <v>627</v>
      </c>
      <c r="H3" s="768" t="s">
        <v>170</v>
      </c>
      <c r="I3" s="769" t="s">
        <v>417</v>
      </c>
      <c r="J3" s="770" t="s">
        <v>628</v>
      </c>
      <c r="K3" s="772" t="s">
        <v>629</v>
      </c>
      <c r="L3" s="773" t="s">
        <v>630</v>
      </c>
      <c r="M3" s="774" t="s">
        <v>631</v>
      </c>
    </row>
    <row r="4" spans="1:13" s="776" customFormat="1" ht="7.15" customHeight="1" x14ac:dyDescent="0.25">
      <c r="A4" s="775"/>
    </row>
    <row r="5" spans="1:13" ht="12.75" customHeight="1" x14ac:dyDescent="0.2">
      <c r="A5" s="777"/>
      <c r="B5" s="778">
        <v>276</v>
      </c>
      <c r="C5" s="779">
        <v>248</v>
      </c>
      <c r="D5" s="780">
        <f t="shared" ref="D5:D24" si="0">B5/C5</f>
        <v>1.1129032258064515</v>
      </c>
      <c r="E5" s="781">
        <v>129</v>
      </c>
      <c r="F5" s="779">
        <v>127</v>
      </c>
      <c r="G5" s="782">
        <f t="shared" ref="G5:G24" si="1">F5*100/C5</f>
        <v>51.20967741935484</v>
      </c>
      <c r="H5" s="778">
        <v>66</v>
      </c>
      <c r="I5" s="779">
        <v>66</v>
      </c>
      <c r="J5" s="783">
        <f t="shared" ref="J5:J24" si="2">I5*100/F5</f>
        <v>51.968503937007874</v>
      </c>
      <c r="K5" s="784" t="s">
        <v>632</v>
      </c>
      <c r="L5" s="785">
        <f t="shared" ref="L5:L24" si="3">(C5/F5)*(I5/F5)</f>
        <v>1.0148180296360592</v>
      </c>
      <c r="M5" s="786">
        <f t="shared" ref="M5:M24" si="4">B5/E5</f>
        <v>2.13953488372093</v>
      </c>
    </row>
    <row r="6" spans="1:13" ht="12.75" customHeight="1" x14ac:dyDescent="0.2">
      <c r="A6" s="777"/>
      <c r="B6" s="778">
        <v>264</v>
      </c>
      <c r="C6" s="779">
        <v>198</v>
      </c>
      <c r="D6" s="780">
        <f t="shared" si="0"/>
        <v>1.3333333333333333</v>
      </c>
      <c r="E6" s="781">
        <v>110</v>
      </c>
      <c r="F6" s="779">
        <v>110</v>
      </c>
      <c r="G6" s="782">
        <f t="shared" si="1"/>
        <v>55.555555555555557</v>
      </c>
      <c r="H6" s="778">
        <v>70</v>
      </c>
      <c r="I6" s="779">
        <v>70</v>
      </c>
      <c r="J6" s="783">
        <f t="shared" si="2"/>
        <v>63.636363636363633</v>
      </c>
      <c r="K6" s="784" t="s">
        <v>633</v>
      </c>
      <c r="L6" s="785">
        <f t="shared" si="3"/>
        <v>1.1454545454545455</v>
      </c>
      <c r="M6" s="786">
        <f t="shared" si="4"/>
        <v>2.4</v>
      </c>
    </row>
    <row r="7" spans="1:13" ht="12.75" customHeight="1" x14ac:dyDescent="0.2">
      <c r="A7" s="777"/>
      <c r="B7" s="778">
        <v>263</v>
      </c>
      <c r="C7" s="779">
        <v>200</v>
      </c>
      <c r="D7" s="780">
        <f t="shared" si="0"/>
        <v>1.3149999999999999</v>
      </c>
      <c r="E7" s="781">
        <v>131</v>
      </c>
      <c r="F7" s="779">
        <v>130</v>
      </c>
      <c r="G7" s="782">
        <f t="shared" si="1"/>
        <v>65</v>
      </c>
      <c r="H7" s="778">
        <v>80</v>
      </c>
      <c r="I7" s="779">
        <v>80</v>
      </c>
      <c r="J7" s="783">
        <f t="shared" si="2"/>
        <v>61.53846153846154</v>
      </c>
      <c r="K7" s="784" t="s">
        <v>634</v>
      </c>
      <c r="L7" s="785">
        <f t="shared" si="3"/>
        <v>0.94674556213017758</v>
      </c>
      <c r="M7" s="786">
        <f t="shared" si="4"/>
        <v>2.0076335877862594</v>
      </c>
    </row>
    <row r="8" spans="1:13" ht="12.75" customHeight="1" x14ac:dyDescent="0.2">
      <c r="A8" s="787"/>
      <c r="B8" s="788">
        <v>803</v>
      </c>
      <c r="C8" s="789">
        <v>537</v>
      </c>
      <c r="D8" s="790">
        <f t="shared" si="0"/>
        <v>1.4953445065176909</v>
      </c>
      <c r="E8" s="791">
        <v>370</v>
      </c>
      <c r="F8" s="789">
        <v>358</v>
      </c>
      <c r="G8" s="792">
        <f t="shared" si="1"/>
        <v>66.666666666666671</v>
      </c>
      <c r="H8" s="788">
        <v>216</v>
      </c>
      <c r="I8" s="789">
        <v>215</v>
      </c>
      <c r="J8" s="793">
        <f t="shared" si="2"/>
        <v>60.055865921787706</v>
      </c>
      <c r="K8" s="794" t="s">
        <v>635</v>
      </c>
      <c r="L8" s="795">
        <f t="shared" si="3"/>
        <v>0.90083798882681565</v>
      </c>
      <c r="M8" s="796">
        <f t="shared" si="4"/>
        <v>2.1702702702702701</v>
      </c>
    </row>
    <row r="9" spans="1:13" ht="12.75" customHeight="1" x14ac:dyDescent="0.2">
      <c r="A9" s="777"/>
      <c r="B9" s="778">
        <v>24</v>
      </c>
      <c r="C9" s="779">
        <v>24</v>
      </c>
      <c r="D9" s="780">
        <f t="shared" si="0"/>
        <v>1</v>
      </c>
      <c r="E9" s="781">
        <v>19</v>
      </c>
      <c r="F9" s="779">
        <v>19</v>
      </c>
      <c r="G9" s="782">
        <f t="shared" si="1"/>
        <v>79.166666666666671</v>
      </c>
      <c r="H9" s="778">
        <v>14</v>
      </c>
      <c r="I9" s="779">
        <v>14</v>
      </c>
      <c r="J9" s="783">
        <f t="shared" si="2"/>
        <v>73.684210526315795</v>
      </c>
      <c r="K9" s="784" t="s">
        <v>636</v>
      </c>
      <c r="L9" s="785">
        <f t="shared" si="3"/>
        <v>0.93074792243767301</v>
      </c>
      <c r="M9" s="786">
        <f t="shared" si="4"/>
        <v>1.263157894736842</v>
      </c>
    </row>
    <row r="10" spans="1:13" ht="12.75" customHeight="1" x14ac:dyDescent="0.2">
      <c r="A10" s="777"/>
      <c r="B10" s="778">
        <v>39</v>
      </c>
      <c r="C10" s="779">
        <v>39</v>
      </c>
      <c r="D10" s="780">
        <f t="shared" si="0"/>
        <v>1</v>
      </c>
      <c r="E10" s="781">
        <v>26</v>
      </c>
      <c r="F10" s="779">
        <v>26</v>
      </c>
      <c r="G10" s="782">
        <f t="shared" si="1"/>
        <v>66.666666666666671</v>
      </c>
      <c r="H10" s="778">
        <v>14</v>
      </c>
      <c r="I10" s="779">
        <v>14</v>
      </c>
      <c r="J10" s="783">
        <f t="shared" si="2"/>
        <v>53.846153846153847</v>
      </c>
      <c r="K10" s="784" t="s">
        <v>637</v>
      </c>
      <c r="L10" s="785">
        <f t="shared" si="3"/>
        <v>0.80769230769230771</v>
      </c>
      <c r="M10" s="786">
        <f t="shared" si="4"/>
        <v>1.5</v>
      </c>
    </row>
    <row r="11" spans="1:13" ht="12.75" customHeight="1" x14ac:dyDescent="0.2">
      <c r="A11" s="777"/>
      <c r="B11" s="778">
        <v>19</v>
      </c>
      <c r="C11" s="779">
        <v>19</v>
      </c>
      <c r="D11" s="780">
        <f t="shared" si="0"/>
        <v>1</v>
      </c>
      <c r="E11" s="781">
        <v>18</v>
      </c>
      <c r="F11" s="779">
        <v>18</v>
      </c>
      <c r="G11" s="782">
        <f t="shared" si="1"/>
        <v>94.736842105263165</v>
      </c>
      <c r="H11" s="778">
        <v>10</v>
      </c>
      <c r="I11" s="779">
        <v>10</v>
      </c>
      <c r="J11" s="783">
        <f t="shared" si="2"/>
        <v>55.555555555555557</v>
      </c>
      <c r="K11" s="784" t="s">
        <v>638</v>
      </c>
      <c r="L11" s="785">
        <f t="shared" si="3"/>
        <v>0.5864197530864198</v>
      </c>
      <c r="M11" s="786">
        <f t="shared" si="4"/>
        <v>1.0555555555555556</v>
      </c>
    </row>
    <row r="12" spans="1:13" ht="12.75" customHeight="1" x14ac:dyDescent="0.2">
      <c r="A12" s="787"/>
      <c r="B12" s="788">
        <v>82</v>
      </c>
      <c r="C12" s="789">
        <v>80</v>
      </c>
      <c r="D12" s="790">
        <f t="shared" si="0"/>
        <v>1.0249999999999999</v>
      </c>
      <c r="E12" s="791">
        <v>63</v>
      </c>
      <c r="F12" s="789">
        <v>61</v>
      </c>
      <c r="G12" s="792">
        <f t="shared" si="1"/>
        <v>76.25</v>
      </c>
      <c r="H12" s="788">
        <v>38</v>
      </c>
      <c r="I12" s="789">
        <v>38</v>
      </c>
      <c r="J12" s="793">
        <f t="shared" si="2"/>
        <v>62.295081967213115</v>
      </c>
      <c r="K12" s="794" t="s">
        <v>639</v>
      </c>
      <c r="L12" s="795">
        <f t="shared" si="3"/>
        <v>0.81698468153722115</v>
      </c>
      <c r="M12" s="796">
        <f t="shared" si="4"/>
        <v>1.3015873015873016</v>
      </c>
    </row>
    <row r="13" spans="1:13" ht="12.75" customHeight="1" x14ac:dyDescent="0.2">
      <c r="A13" s="777"/>
      <c r="B13" s="778">
        <v>175</v>
      </c>
      <c r="C13" s="779">
        <v>152</v>
      </c>
      <c r="D13" s="780">
        <f t="shared" si="0"/>
        <v>1.1513157894736843</v>
      </c>
      <c r="E13" s="781">
        <v>123</v>
      </c>
      <c r="F13" s="779">
        <v>112</v>
      </c>
      <c r="G13" s="782">
        <f t="shared" si="1"/>
        <v>73.684210526315795</v>
      </c>
      <c r="H13" s="778">
        <v>60</v>
      </c>
      <c r="I13" s="779">
        <v>60</v>
      </c>
      <c r="J13" s="783">
        <f t="shared" si="2"/>
        <v>53.571428571428569</v>
      </c>
      <c r="K13" s="784" t="s">
        <v>640</v>
      </c>
      <c r="L13" s="785">
        <f t="shared" si="3"/>
        <v>0.72704081632653061</v>
      </c>
      <c r="M13" s="786">
        <f t="shared" si="4"/>
        <v>1.4227642276422765</v>
      </c>
    </row>
    <row r="14" spans="1:13" ht="12.75" customHeight="1" x14ac:dyDescent="0.2">
      <c r="A14" s="787"/>
      <c r="B14" s="788">
        <v>175</v>
      </c>
      <c r="C14" s="789">
        <v>152</v>
      </c>
      <c r="D14" s="790">
        <f t="shared" si="0"/>
        <v>1.1513157894736843</v>
      </c>
      <c r="E14" s="791">
        <v>123</v>
      </c>
      <c r="F14" s="789">
        <v>112</v>
      </c>
      <c r="G14" s="792">
        <f t="shared" si="1"/>
        <v>73.684210526315795</v>
      </c>
      <c r="H14" s="788">
        <v>60</v>
      </c>
      <c r="I14" s="789">
        <v>60</v>
      </c>
      <c r="J14" s="793">
        <f t="shared" si="2"/>
        <v>53.571428571428569</v>
      </c>
      <c r="K14" s="794" t="s">
        <v>641</v>
      </c>
      <c r="L14" s="795">
        <f t="shared" si="3"/>
        <v>0.72704081632653061</v>
      </c>
      <c r="M14" s="796">
        <f t="shared" si="4"/>
        <v>1.4227642276422765</v>
      </c>
    </row>
    <row r="15" spans="1:13" ht="12.75" customHeight="1" x14ac:dyDescent="0.2">
      <c r="A15" s="777"/>
      <c r="B15" s="778">
        <v>738</v>
      </c>
      <c r="C15" s="779">
        <v>633</v>
      </c>
      <c r="D15" s="780">
        <f t="shared" si="0"/>
        <v>1.1658767772511849</v>
      </c>
      <c r="E15" s="781">
        <v>573</v>
      </c>
      <c r="F15" s="779">
        <v>499</v>
      </c>
      <c r="G15" s="782">
        <f t="shared" si="1"/>
        <v>78.830963665086884</v>
      </c>
      <c r="H15" s="778">
        <v>235</v>
      </c>
      <c r="I15" s="779">
        <v>235</v>
      </c>
      <c r="J15" s="783">
        <f t="shared" si="2"/>
        <v>47.094188376753507</v>
      </c>
      <c r="K15" s="784" t="s">
        <v>642</v>
      </c>
      <c r="L15" s="785">
        <f t="shared" si="3"/>
        <v>0.59740723932835615</v>
      </c>
      <c r="M15" s="786">
        <f t="shared" si="4"/>
        <v>1.287958115183246</v>
      </c>
    </row>
    <row r="16" spans="1:13" ht="12.75" customHeight="1" x14ac:dyDescent="0.2">
      <c r="A16" s="787"/>
      <c r="B16" s="788">
        <v>738</v>
      </c>
      <c r="C16" s="789">
        <v>633</v>
      </c>
      <c r="D16" s="790">
        <f t="shared" si="0"/>
        <v>1.1658767772511849</v>
      </c>
      <c r="E16" s="791">
        <v>573</v>
      </c>
      <c r="F16" s="789">
        <v>499</v>
      </c>
      <c r="G16" s="792">
        <f t="shared" si="1"/>
        <v>78.830963665086884</v>
      </c>
      <c r="H16" s="788">
        <v>235</v>
      </c>
      <c r="I16" s="789">
        <v>235</v>
      </c>
      <c r="J16" s="793">
        <f t="shared" si="2"/>
        <v>47.094188376753507</v>
      </c>
      <c r="K16" s="794" t="s">
        <v>643</v>
      </c>
      <c r="L16" s="795">
        <f t="shared" si="3"/>
        <v>0.59740723932835615</v>
      </c>
      <c r="M16" s="796">
        <f t="shared" si="4"/>
        <v>1.287958115183246</v>
      </c>
    </row>
    <row r="17" spans="1:13" ht="12.75" customHeight="1" x14ac:dyDescent="0.2">
      <c r="A17" s="777"/>
      <c r="B17" s="778">
        <v>1540</v>
      </c>
      <c r="C17" s="779">
        <v>1205</v>
      </c>
      <c r="D17" s="780">
        <f t="shared" si="0"/>
        <v>1.2780082987551866</v>
      </c>
      <c r="E17" s="781">
        <v>1070</v>
      </c>
      <c r="F17" s="779">
        <v>936</v>
      </c>
      <c r="G17" s="782">
        <f t="shared" si="1"/>
        <v>77.676348547717836</v>
      </c>
      <c r="H17" s="778">
        <v>478</v>
      </c>
      <c r="I17" s="779">
        <v>478</v>
      </c>
      <c r="J17" s="783">
        <f t="shared" si="2"/>
        <v>51.068376068376068</v>
      </c>
      <c r="K17" s="784" t="s">
        <v>644</v>
      </c>
      <c r="L17" s="785">
        <f t="shared" si="3"/>
        <v>0.65745078164949955</v>
      </c>
      <c r="M17" s="786">
        <f t="shared" si="4"/>
        <v>1.4392523364485981</v>
      </c>
    </row>
    <row r="18" spans="1:13" ht="12.75" customHeight="1" x14ac:dyDescent="0.2">
      <c r="A18" s="787"/>
      <c r="B18" s="788">
        <v>1540</v>
      </c>
      <c r="C18" s="789">
        <v>1205</v>
      </c>
      <c r="D18" s="790">
        <f t="shared" si="0"/>
        <v>1.2780082987551866</v>
      </c>
      <c r="E18" s="791">
        <v>1070</v>
      </c>
      <c r="F18" s="789">
        <v>936</v>
      </c>
      <c r="G18" s="792">
        <f t="shared" si="1"/>
        <v>77.676348547717836</v>
      </c>
      <c r="H18" s="788">
        <v>478</v>
      </c>
      <c r="I18" s="789">
        <v>478</v>
      </c>
      <c r="J18" s="793">
        <f t="shared" si="2"/>
        <v>51.068376068376068</v>
      </c>
      <c r="K18" s="794" t="s">
        <v>645</v>
      </c>
      <c r="L18" s="795">
        <f t="shared" si="3"/>
        <v>0.65745078164949955</v>
      </c>
      <c r="M18" s="796">
        <f t="shared" si="4"/>
        <v>1.4392523364485981</v>
      </c>
    </row>
    <row r="19" spans="1:13" ht="12.75" customHeight="1" x14ac:dyDescent="0.2">
      <c r="A19" s="777"/>
      <c r="B19" s="778">
        <v>35</v>
      </c>
      <c r="C19" s="779">
        <v>35</v>
      </c>
      <c r="D19" s="780">
        <f t="shared" si="0"/>
        <v>1</v>
      </c>
      <c r="E19" s="781">
        <v>25</v>
      </c>
      <c r="F19" s="779">
        <v>25</v>
      </c>
      <c r="G19" s="782">
        <f t="shared" si="1"/>
        <v>71.428571428571431</v>
      </c>
      <c r="H19" s="778">
        <v>17</v>
      </c>
      <c r="I19" s="779">
        <v>17</v>
      </c>
      <c r="J19" s="783">
        <f t="shared" si="2"/>
        <v>68</v>
      </c>
      <c r="K19" s="784" t="s">
        <v>646</v>
      </c>
      <c r="L19" s="785">
        <f t="shared" si="3"/>
        <v>0.95199999999999996</v>
      </c>
      <c r="M19" s="786">
        <f t="shared" si="4"/>
        <v>1.4</v>
      </c>
    </row>
    <row r="20" spans="1:13" ht="12.75" customHeight="1" x14ac:dyDescent="0.2">
      <c r="A20" s="777"/>
      <c r="B20" s="778">
        <v>105</v>
      </c>
      <c r="C20" s="779">
        <v>104</v>
      </c>
      <c r="D20" s="780">
        <f t="shared" si="0"/>
        <v>1.0096153846153846</v>
      </c>
      <c r="E20" s="781">
        <v>97</v>
      </c>
      <c r="F20" s="779">
        <v>96</v>
      </c>
      <c r="G20" s="782">
        <f t="shared" si="1"/>
        <v>92.307692307692307</v>
      </c>
      <c r="H20" s="778">
        <v>59</v>
      </c>
      <c r="I20" s="779">
        <v>59</v>
      </c>
      <c r="J20" s="783">
        <f t="shared" si="2"/>
        <v>61.458333333333336</v>
      </c>
      <c r="K20" s="784" t="s">
        <v>647</v>
      </c>
      <c r="L20" s="785">
        <f t="shared" si="3"/>
        <v>0.66579861111111116</v>
      </c>
      <c r="M20" s="786">
        <f t="shared" si="4"/>
        <v>1.0824742268041236</v>
      </c>
    </row>
    <row r="21" spans="1:13" ht="12.75" customHeight="1" x14ac:dyDescent="0.2">
      <c r="A21" s="777"/>
      <c r="B21" s="778">
        <v>32</v>
      </c>
      <c r="C21" s="779">
        <v>32</v>
      </c>
      <c r="D21" s="780">
        <f t="shared" si="0"/>
        <v>1</v>
      </c>
      <c r="E21" s="781">
        <v>28</v>
      </c>
      <c r="F21" s="779">
        <v>28</v>
      </c>
      <c r="G21" s="782">
        <f t="shared" si="1"/>
        <v>87.5</v>
      </c>
      <c r="H21" s="778">
        <v>13</v>
      </c>
      <c r="I21" s="779">
        <v>13</v>
      </c>
      <c r="J21" s="783">
        <f t="shared" si="2"/>
        <v>46.428571428571431</v>
      </c>
      <c r="K21" s="784" t="s">
        <v>648</v>
      </c>
      <c r="L21" s="785">
        <f t="shared" si="3"/>
        <v>0.53061224489795922</v>
      </c>
      <c r="M21" s="786">
        <f t="shared" si="4"/>
        <v>1.1428571428571428</v>
      </c>
    </row>
    <row r="22" spans="1:13" ht="12.75" customHeight="1" x14ac:dyDescent="0.2">
      <c r="A22" s="777"/>
      <c r="B22" s="778">
        <v>139</v>
      </c>
      <c r="C22" s="779">
        <v>130</v>
      </c>
      <c r="D22" s="780">
        <f t="shared" si="0"/>
        <v>1.0692307692307692</v>
      </c>
      <c r="E22" s="781">
        <v>124</v>
      </c>
      <c r="F22" s="779">
        <v>116</v>
      </c>
      <c r="G22" s="782">
        <f t="shared" si="1"/>
        <v>89.230769230769226</v>
      </c>
      <c r="H22" s="778">
        <v>64</v>
      </c>
      <c r="I22" s="779">
        <v>64</v>
      </c>
      <c r="J22" s="783">
        <f t="shared" si="2"/>
        <v>55.172413793103445</v>
      </c>
      <c r="K22" s="784" t="s">
        <v>649</v>
      </c>
      <c r="L22" s="785">
        <f t="shared" si="3"/>
        <v>0.61831153388822824</v>
      </c>
      <c r="M22" s="786">
        <f t="shared" si="4"/>
        <v>1.1209677419354838</v>
      </c>
    </row>
    <row r="23" spans="1:13" ht="12.75" customHeight="1" x14ac:dyDescent="0.2">
      <c r="A23" s="787"/>
      <c r="B23" s="788">
        <v>311</v>
      </c>
      <c r="C23" s="789">
        <v>276</v>
      </c>
      <c r="D23" s="790">
        <f t="shared" si="0"/>
        <v>1.1268115942028984</v>
      </c>
      <c r="E23" s="791">
        <v>274</v>
      </c>
      <c r="F23" s="789">
        <v>248</v>
      </c>
      <c r="G23" s="792">
        <f t="shared" si="1"/>
        <v>89.85507246376811</v>
      </c>
      <c r="H23" s="788">
        <v>153</v>
      </c>
      <c r="I23" s="789">
        <v>153</v>
      </c>
      <c r="J23" s="793">
        <f t="shared" si="2"/>
        <v>61.693548387096776</v>
      </c>
      <c r="K23" s="794" t="s">
        <v>650</v>
      </c>
      <c r="L23" s="795">
        <f t="shared" si="3"/>
        <v>0.68658949011446402</v>
      </c>
      <c r="M23" s="796">
        <f t="shared" si="4"/>
        <v>1.135036496350365</v>
      </c>
    </row>
    <row r="24" spans="1:13" ht="12.75" customHeight="1" x14ac:dyDescent="0.2">
      <c r="A24" s="797"/>
      <c r="B24" s="798">
        <v>3649</v>
      </c>
      <c r="C24" s="799">
        <v>2615</v>
      </c>
      <c r="D24" s="800">
        <f t="shared" si="0"/>
        <v>1.3954110898661567</v>
      </c>
      <c r="E24" s="801">
        <v>2473</v>
      </c>
      <c r="F24" s="799">
        <v>2052</v>
      </c>
      <c r="G24" s="802">
        <f t="shared" si="1"/>
        <v>78.470363288718929</v>
      </c>
      <c r="H24" s="798">
        <v>1180</v>
      </c>
      <c r="I24" s="799">
        <v>1178</v>
      </c>
      <c r="J24" s="803">
        <f t="shared" si="2"/>
        <v>57.407407407407405</v>
      </c>
      <c r="K24" s="804" t="s">
        <v>651</v>
      </c>
      <c r="L24" s="805">
        <f t="shared" si="3"/>
        <v>0.73158075229225328</v>
      </c>
      <c r="M24" s="806">
        <f t="shared" si="4"/>
        <v>1.4755357864941367</v>
      </c>
    </row>
    <row r="25" spans="1:13" ht="9" customHeight="1" x14ac:dyDescent="0.2">
      <c r="A25" s="777"/>
      <c r="B25" s="778"/>
      <c r="C25" s="779"/>
      <c r="D25" s="780"/>
      <c r="E25" s="781"/>
      <c r="F25" s="779"/>
      <c r="G25" s="782"/>
      <c r="H25" s="778"/>
      <c r="I25" s="779"/>
      <c r="J25" s="783"/>
      <c r="K25" s="784"/>
      <c r="L25" s="785"/>
      <c r="M25" s="786"/>
    </row>
    <row r="26" spans="1:13" ht="12.75" customHeight="1" x14ac:dyDescent="0.2">
      <c r="A26" s="777"/>
      <c r="B26" s="778">
        <v>134</v>
      </c>
      <c r="C26" s="779">
        <v>130</v>
      </c>
      <c r="D26" s="780">
        <f t="shared" ref="D26:D84" si="5">B26/C26</f>
        <v>1.0307692307692307</v>
      </c>
      <c r="E26" s="781">
        <v>148</v>
      </c>
      <c r="F26" s="779">
        <v>143</v>
      </c>
      <c r="G26" s="782">
        <f t="shared" ref="G26:G57" si="6">F26*100/C26</f>
        <v>110</v>
      </c>
      <c r="H26" s="778">
        <v>89</v>
      </c>
      <c r="I26" s="779">
        <v>89</v>
      </c>
      <c r="J26" s="783">
        <f t="shared" ref="J26:J57" si="7">I26*100/F26</f>
        <v>62.23776223776224</v>
      </c>
      <c r="K26" s="784" t="s">
        <v>652</v>
      </c>
      <c r="L26" s="785">
        <f t="shared" ref="L26:L57" si="8">(C26/F26)*(I26/F26)</f>
        <v>0.56579783852511123</v>
      </c>
      <c r="M26" s="786">
        <f t="shared" ref="M26:M57" si="9">B26/E26</f>
        <v>0.90540540540540537</v>
      </c>
    </row>
    <row r="27" spans="1:13" ht="12.75" customHeight="1" x14ac:dyDescent="0.2">
      <c r="A27" s="777"/>
      <c r="B27" s="778">
        <v>8</v>
      </c>
      <c r="C27" s="779">
        <v>8</v>
      </c>
      <c r="D27" s="780">
        <f t="shared" si="5"/>
        <v>1</v>
      </c>
      <c r="E27" s="781">
        <v>8</v>
      </c>
      <c r="F27" s="779">
        <v>8</v>
      </c>
      <c r="G27" s="782">
        <f t="shared" si="6"/>
        <v>100</v>
      </c>
      <c r="H27" s="778">
        <v>4</v>
      </c>
      <c r="I27" s="779">
        <v>4</v>
      </c>
      <c r="J27" s="783">
        <f t="shared" si="7"/>
        <v>50</v>
      </c>
      <c r="K27" s="784" t="s">
        <v>653</v>
      </c>
      <c r="L27" s="785">
        <f t="shared" si="8"/>
        <v>0.5</v>
      </c>
      <c r="M27" s="786">
        <f t="shared" si="9"/>
        <v>1</v>
      </c>
    </row>
    <row r="28" spans="1:13" ht="12.75" customHeight="1" x14ac:dyDescent="0.2">
      <c r="A28" s="777"/>
      <c r="B28" s="778">
        <v>26</v>
      </c>
      <c r="C28" s="779">
        <v>26</v>
      </c>
      <c r="D28" s="780">
        <f t="shared" si="5"/>
        <v>1</v>
      </c>
      <c r="E28" s="781">
        <v>26</v>
      </c>
      <c r="F28" s="779">
        <v>26</v>
      </c>
      <c r="G28" s="782">
        <f t="shared" si="6"/>
        <v>100</v>
      </c>
      <c r="H28" s="778">
        <v>13</v>
      </c>
      <c r="I28" s="779">
        <v>13</v>
      </c>
      <c r="J28" s="783">
        <f t="shared" si="7"/>
        <v>50</v>
      </c>
      <c r="K28" s="784" t="s">
        <v>654</v>
      </c>
      <c r="L28" s="785">
        <f t="shared" si="8"/>
        <v>0.5</v>
      </c>
      <c r="M28" s="786">
        <f t="shared" si="9"/>
        <v>1</v>
      </c>
    </row>
    <row r="29" spans="1:13" ht="12.75" customHeight="1" x14ac:dyDescent="0.2">
      <c r="A29" s="777"/>
      <c r="B29" s="778">
        <v>89</v>
      </c>
      <c r="C29" s="779">
        <v>89</v>
      </c>
      <c r="D29" s="780">
        <f t="shared" si="5"/>
        <v>1</v>
      </c>
      <c r="E29" s="781">
        <v>89</v>
      </c>
      <c r="F29" s="779">
        <v>89</v>
      </c>
      <c r="G29" s="782">
        <f t="shared" si="6"/>
        <v>100</v>
      </c>
      <c r="H29" s="778">
        <v>59</v>
      </c>
      <c r="I29" s="779">
        <v>59</v>
      </c>
      <c r="J29" s="783">
        <f t="shared" si="7"/>
        <v>66.292134831460672</v>
      </c>
      <c r="K29" s="784" t="s">
        <v>655</v>
      </c>
      <c r="L29" s="785">
        <f t="shared" si="8"/>
        <v>0.6629213483146067</v>
      </c>
      <c r="M29" s="786">
        <f t="shared" si="9"/>
        <v>1</v>
      </c>
    </row>
    <row r="30" spans="1:13" ht="12.75" customHeight="1" x14ac:dyDescent="0.2">
      <c r="A30" s="787"/>
      <c r="B30" s="788">
        <v>257</v>
      </c>
      <c r="C30" s="789">
        <v>238</v>
      </c>
      <c r="D30" s="790">
        <f t="shared" si="5"/>
        <v>1.0798319327731092</v>
      </c>
      <c r="E30" s="791">
        <v>271</v>
      </c>
      <c r="F30" s="789">
        <v>251</v>
      </c>
      <c r="G30" s="792">
        <f t="shared" si="6"/>
        <v>105.46218487394958</v>
      </c>
      <c r="H30" s="788">
        <v>165</v>
      </c>
      <c r="I30" s="789">
        <v>165</v>
      </c>
      <c r="J30" s="793">
        <f t="shared" si="7"/>
        <v>65.73705179282868</v>
      </c>
      <c r="K30" s="794" t="s">
        <v>656</v>
      </c>
      <c r="L30" s="795">
        <f t="shared" si="8"/>
        <v>0.62332343931048717</v>
      </c>
      <c r="M30" s="796">
        <f t="shared" si="9"/>
        <v>0.94833948339483398</v>
      </c>
    </row>
    <row r="31" spans="1:13" ht="12.75" customHeight="1" x14ac:dyDescent="0.2">
      <c r="A31" s="777"/>
      <c r="B31" s="778">
        <v>7</v>
      </c>
      <c r="C31" s="779">
        <v>7</v>
      </c>
      <c r="D31" s="780">
        <f t="shared" si="5"/>
        <v>1</v>
      </c>
      <c r="E31" s="781">
        <v>7</v>
      </c>
      <c r="F31" s="779">
        <v>7</v>
      </c>
      <c r="G31" s="782">
        <f t="shared" si="6"/>
        <v>100</v>
      </c>
      <c r="H31" s="778">
        <v>5</v>
      </c>
      <c r="I31" s="779">
        <v>5</v>
      </c>
      <c r="J31" s="783">
        <f t="shared" si="7"/>
        <v>71.428571428571431</v>
      </c>
      <c r="K31" s="784" t="s">
        <v>657</v>
      </c>
      <c r="L31" s="785">
        <f t="shared" si="8"/>
        <v>0.7142857142857143</v>
      </c>
      <c r="M31" s="786">
        <f t="shared" si="9"/>
        <v>1</v>
      </c>
    </row>
    <row r="32" spans="1:13" ht="12.75" customHeight="1" x14ac:dyDescent="0.2">
      <c r="A32" s="787"/>
      <c r="B32" s="788">
        <v>7</v>
      </c>
      <c r="C32" s="789">
        <v>7</v>
      </c>
      <c r="D32" s="790">
        <f t="shared" si="5"/>
        <v>1</v>
      </c>
      <c r="E32" s="791">
        <v>7</v>
      </c>
      <c r="F32" s="789">
        <v>7</v>
      </c>
      <c r="G32" s="792">
        <f t="shared" si="6"/>
        <v>100</v>
      </c>
      <c r="H32" s="788">
        <v>5</v>
      </c>
      <c r="I32" s="789">
        <v>5</v>
      </c>
      <c r="J32" s="793">
        <f t="shared" si="7"/>
        <v>71.428571428571431</v>
      </c>
      <c r="K32" s="794" t="s">
        <v>658</v>
      </c>
      <c r="L32" s="795">
        <f t="shared" si="8"/>
        <v>0.7142857142857143</v>
      </c>
      <c r="M32" s="796">
        <f t="shared" si="9"/>
        <v>1</v>
      </c>
    </row>
    <row r="33" spans="1:13" ht="12.75" customHeight="1" x14ac:dyDescent="0.2">
      <c r="A33" s="777"/>
      <c r="B33" s="778">
        <v>208</v>
      </c>
      <c r="C33" s="779">
        <v>204</v>
      </c>
      <c r="D33" s="780">
        <f t="shared" si="5"/>
        <v>1.0196078431372548</v>
      </c>
      <c r="E33" s="781">
        <v>175</v>
      </c>
      <c r="F33" s="779">
        <v>172</v>
      </c>
      <c r="G33" s="782">
        <f t="shared" si="6"/>
        <v>84.313725490196077</v>
      </c>
      <c r="H33" s="778">
        <v>133</v>
      </c>
      <c r="I33" s="779">
        <v>133</v>
      </c>
      <c r="J33" s="783">
        <f t="shared" si="7"/>
        <v>77.325581395348834</v>
      </c>
      <c r="K33" s="784" t="s">
        <v>659</v>
      </c>
      <c r="L33" s="785">
        <f t="shared" si="8"/>
        <v>0.91711736073553285</v>
      </c>
      <c r="M33" s="786">
        <f t="shared" si="9"/>
        <v>1.1885714285714286</v>
      </c>
    </row>
    <row r="34" spans="1:13" ht="12.75" customHeight="1" x14ac:dyDescent="0.2">
      <c r="A34" s="777"/>
      <c r="B34" s="778">
        <v>49</v>
      </c>
      <c r="C34" s="779">
        <v>48</v>
      </c>
      <c r="D34" s="780">
        <f t="shared" si="5"/>
        <v>1.0208333333333333</v>
      </c>
      <c r="E34" s="781">
        <v>42</v>
      </c>
      <c r="F34" s="779">
        <v>42</v>
      </c>
      <c r="G34" s="782">
        <f t="shared" si="6"/>
        <v>87.5</v>
      </c>
      <c r="H34" s="778">
        <v>29</v>
      </c>
      <c r="I34" s="779">
        <v>29</v>
      </c>
      <c r="J34" s="783">
        <f t="shared" si="7"/>
        <v>69.047619047619051</v>
      </c>
      <c r="K34" s="784" t="s">
        <v>660</v>
      </c>
      <c r="L34" s="785">
        <f t="shared" si="8"/>
        <v>0.78911564625850339</v>
      </c>
      <c r="M34" s="786">
        <f t="shared" si="9"/>
        <v>1.1666666666666667</v>
      </c>
    </row>
    <row r="35" spans="1:13" ht="12.75" customHeight="1" x14ac:dyDescent="0.2">
      <c r="A35" s="777"/>
      <c r="B35" s="778">
        <v>446</v>
      </c>
      <c r="C35" s="779">
        <v>412</v>
      </c>
      <c r="D35" s="780">
        <f t="shared" si="5"/>
        <v>1.0825242718446602</v>
      </c>
      <c r="E35" s="781">
        <v>438</v>
      </c>
      <c r="F35" s="779">
        <v>404</v>
      </c>
      <c r="G35" s="782">
        <f t="shared" si="6"/>
        <v>98.05825242718447</v>
      </c>
      <c r="H35" s="778">
        <v>290</v>
      </c>
      <c r="I35" s="779">
        <v>290</v>
      </c>
      <c r="J35" s="783">
        <f t="shared" si="7"/>
        <v>71.78217821782178</v>
      </c>
      <c r="K35" s="784" t="s">
        <v>661</v>
      </c>
      <c r="L35" s="785">
        <f t="shared" si="8"/>
        <v>0.73203607489461819</v>
      </c>
      <c r="M35" s="786">
        <f t="shared" si="9"/>
        <v>1.0182648401826484</v>
      </c>
    </row>
    <row r="36" spans="1:13" ht="12.75" customHeight="1" x14ac:dyDescent="0.2">
      <c r="A36" s="777"/>
      <c r="B36" s="778">
        <v>208</v>
      </c>
      <c r="C36" s="779">
        <v>203</v>
      </c>
      <c r="D36" s="780">
        <f t="shared" si="5"/>
        <v>1.0246305418719213</v>
      </c>
      <c r="E36" s="781">
        <v>206</v>
      </c>
      <c r="F36" s="779">
        <v>201</v>
      </c>
      <c r="G36" s="782">
        <f t="shared" si="6"/>
        <v>99.014778325123146</v>
      </c>
      <c r="H36" s="778">
        <v>151</v>
      </c>
      <c r="I36" s="779">
        <v>151</v>
      </c>
      <c r="J36" s="783">
        <f t="shared" si="7"/>
        <v>75.124378109452735</v>
      </c>
      <c r="K36" s="784" t="s">
        <v>662</v>
      </c>
      <c r="L36" s="785">
        <f t="shared" si="8"/>
        <v>0.75871884359298036</v>
      </c>
      <c r="M36" s="786">
        <f t="shared" si="9"/>
        <v>1.0097087378640777</v>
      </c>
    </row>
    <row r="37" spans="1:13" ht="12.75" customHeight="1" x14ac:dyDescent="0.2">
      <c r="A37" s="777"/>
      <c r="B37" s="778">
        <v>68</v>
      </c>
      <c r="C37" s="779">
        <v>68</v>
      </c>
      <c r="D37" s="780">
        <f t="shared" si="5"/>
        <v>1</v>
      </c>
      <c r="E37" s="781">
        <v>60</v>
      </c>
      <c r="F37" s="779">
        <v>60</v>
      </c>
      <c r="G37" s="782">
        <f t="shared" si="6"/>
        <v>88.235294117647058</v>
      </c>
      <c r="H37" s="778">
        <v>41</v>
      </c>
      <c r="I37" s="779">
        <v>41</v>
      </c>
      <c r="J37" s="783">
        <f t="shared" si="7"/>
        <v>68.333333333333329</v>
      </c>
      <c r="K37" s="784" t="s">
        <v>663</v>
      </c>
      <c r="L37" s="785">
        <f t="shared" si="8"/>
        <v>0.77444444444444449</v>
      </c>
      <c r="M37" s="786">
        <f t="shared" si="9"/>
        <v>1.1333333333333333</v>
      </c>
    </row>
    <row r="38" spans="1:13" ht="12.75" customHeight="1" x14ac:dyDescent="0.2">
      <c r="A38" s="777"/>
      <c r="B38" s="778">
        <v>16</v>
      </c>
      <c r="C38" s="779">
        <v>16</v>
      </c>
      <c r="D38" s="780">
        <f t="shared" si="5"/>
        <v>1</v>
      </c>
      <c r="E38" s="781">
        <v>16</v>
      </c>
      <c r="F38" s="779">
        <v>16</v>
      </c>
      <c r="G38" s="782">
        <f t="shared" si="6"/>
        <v>100</v>
      </c>
      <c r="H38" s="778">
        <v>11</v>
      </c>
      <c r="I38" s="779">
        <v>11</v>
      </c>
      <c r="J38" s="783">
        <f t="shared" si="7"/>
        <v>68.75</v>
      </c>
      <c r="K38" s="784" t="s">
        <v>664</v>
      </c>
      <c r="L38" s="785">
        <f t="shared" si="8"/>
        <v>0.6875</v>
      </c>
      <c r="M38" s="786">
        <f t="shared" si="9"/>
        <v>1</v>
      </c>
    </row>
    <row r="39" spans="1:13" ht="12.75" customHeight="1" x14ac:dyDescent="0.2">
      <c r="A39" s="777"/>
      <c r="B39" s="778">
        <v>53</v>
      </c>
      <c r="C39" s="779">
        <v>53</v>
      </c>
      <c r="D39" s="780">
        <f t="shared" si="5"/>
        <v>1</v>
      </c>
      <c r="E39" s="781">
        <v>47</v>
      </c>
      <c r="F39" s="779">
        <v>47</v>
      </c>
      <c r="G39" s="782">
        <f t="shared" si="6"/>
        <v>88.679245283018872</v>
      </c>
      <c r="H39" s="778">
        <v>40</v>
      </c>
      <c r="I39" s="779">
        <v>40</v>
      </c>
      <c r="J39" s="783">
        <f t="shared" si="7"/>
        <v>85.106382978723403</v>
      </c>
      <c r="K39" s="784" t="s">
        <v>665</v>
      </c>
      <c r="L39" s="785">
        <f t="shared" si="8"/>
        <v>0.95971027614305116</v>
      </c>
      <c r="M39" s="786">
        <f t="shared" si="9"/>
        <v>1.1276595744680851</v>
      </c>
    </row>
    <row r="40" spans="1:13" ht="12.75" customHeight="1" x14ac:dyDescent="0.2">
      <c r="A40" s="777"/>
      <c r="B40" s="778">
        <v>410</v>
      </c>
      <c r="C40" s="779">
        <v>397</v>
      </c>
      <c r="D40" s="780">
        <f t="shared" si="5"/>
        <v>1.0327455919395465</v>
      </c>
      <c r="E40" s="781">
        <v>391</v>
      </c>
      <c r="F40" s="779">
        <v>379</v>
      </c>
      <c r="G40" s="782">
        <f t="shared" si="6"/>
        <v>95.465994962216627</v>
      </c>
      <c r="H40" s="778">
        <v>274</v>
      </c>
      <c r="I40" s="779">
        <v>274</v>
      </c>
      <c r="J40" s="783">
        <f t="shared" si="7"/>
        <v>72.29551451187335</v>
      </c>
      <c r="K40" s="784" t="s">
        <v>666</v>
      </c>
      <c r="L40" s="785">
        <f t="shared" si="8"/>
        <v>0.75729074567846222</v>
      </c>
      <c r="M40" s="786">
        <f t="shared" si="9"/>
        <v>1.0485933503836318</v>
      </c>
    </row>
    <row r="41" spans="1:13" ht="12.75" customHeight="1" x14ac:dyDescent="0.2">
      <c r="A41" s="777"/>
      <c r="B41" s="778">
        <v>45</v>
      </c>
      <c r="C41" s="779">
        <v>45</v>
      </c>
      <c r="D41" s="780">
        <f t="shared" si="5"/>
        <v>1</v>
      </c>
      <c r="E41" s="781">
        <v>45</v>
      </c>
      <c r="F41" s="779">
        <v>45</v>
      </c>
      <c r="G41" s="782">
        <f t="shared" si="6"/>
        <v>100</v>
      </c>
      <c r="H41" s="778">
        <v>20</v>
      </c>
      <c r="I41" s="779">
        <v>20</v>
      </c>
      <c r="J41" s="783">
        <f t="shared" si="7"/>
        <v>44.444444444444443</v>
      </c>
      <c r="K41" s="784" t="s">
        <v>667</v>
      </c>
      <c r="L41" s="785">
        <f t="shared" si="8"/>
        <v>0.44444444444444442</v>
      </c>
      <c r="M41" s="786">
        <f t="shared" si="9"/>
        <v>1</v>
      </c>
    </row>
    <row r="42" spans="1:13" ht="12.75" customHeight="1" x14ac:dyDescent="0.2">
      <c r="A42" s="777"/>
      <c r="B42" s="778">
        <v>12</v>
      </c>
      <c r="C42" s="779">
        <v>12</v>
      </c>
      <c r="D42" s="780">
        <f t="shared" si="5"/>
        <v>1</v>
      </c>
      <c r="E42" s="781">
        <v>12</v>
      </c>
      <c r="F42" s="779">
        <v>12</v>
      </c>
      <c r="G42" s="782">
        <f t="shared" si="6"/>
        <v>100</v>
      </c>
      <c r="H42" s="778">
        <v>8</v>
      </c>
      <c r="I42" s="779">
        <v>8</v>
      </c>
      <c r="J42" s="783">
        <f t="shared" si="7"/>
        <v>66.666666666666671</v>
      </c>
      <c r="K42" s="784" t="s">
        <v>668</v>
      </c>
      <c r="L42" s="785">
        <f t="shared" si="8"/>
        <v>0.66666666666666663</v>
      </c>
      <c r="M42" s="786">
        <f t="shared" si="9"/>
        <v>1</v>
      </c>
    </row>
    <row r="43" spans="1:13" ht="12.75" customHeight="1" x14ac:dyDescent="0.2">
      <c r="A43" s="777"/>
      <c r="B43" s="778">
        <v>185</v>
      </c>
      <c r="C43" s="779">
        <v>182</v>
      </c>
      <c r="D43" s="780">
        <f t="shared" si="5"/>
        <v>1.0164835164835164</v>
      </c>
      <c r="E43" s="781">
        <v>161</v>
      </c>
      <c r="F43" s="779">
        <v>160</v>
      </c>
      <c r="G43" s="782">
        <f t="shared" si="6"/>
        <v>87.912087912087912</v>
      </c>
      <c r="H43" s="778">
        <v>93</v>
      </c>
      <c r="I43" s="779">
        <v>93</v>
      </c>
      <c r="J43" s="783">
        <f t="shared" si="7"/>
        <v>58.125</v>
      </c>
      <c r="K43" s="784" t="s">
        <v>669</v>
      </c>
      <c r="L43" s="785">
        <f t="shared" si="8"/>
        <v>0.66117187500000008</v>
      </c>
      <c r="M43" s="786">
        <f t="shared" si="9"/>
        <v>1.1490683229813665</v>
      </c>
    </row>
    <row r="44" spans="1:13" ht="12.75" customHeight="1" x14ac:dyDescent="0.2">
      <c r="A44" s="787"/>
      <c r="B44" s="788">
        <v>1700</v>
      </c>
      <c r="C44" s="789">
        <v>1480</v>
      </c>
      <c r="D44" s="790">
        <f t="shared" si="5"/>
        <v>1.1486486486486487</v>
      </c>
      <c r="E44" s="791">
        <v>1593</v>
      </c>
      <c r="F44" s="789">
        <v>1407</v>
      </c>
      <c r="G44" s="792">
        <f t="shared" si="6"/>
        <v>95.067567567567565</v>
      </c>
      <c r="H44" s="788">
        <v>1090</v>
      </c>
      <c r="I44" s="789">
        <v>1089</v>
      </c>
      <c r="J44" s="793">
        <f t="shared" si="7"/>
        <v>77.398720682302766</v>
      </c>
      <c r="K44" s="794" t="s">
        <v>670</v>
      </c>
      <c r="L44" s="795">
        <f t="shared" si="8"/>
        <v>0.81414432558498995</v>
      </c>
      <c r="M44" s="796">
        <f t="shared" si="9"/>
        <v>1.0671688637790333</v>
      </c>
    </row>
    <row r="45" spans="1:13" ht="12.75" customHeight="1" x14ac:dyDescent="0.2">
      <c r="A45" s="777"/>
      <c r="B45" s="778">
        <v>3021</v>
      </c>
      <c r="C45" s="779">
        <v>2330</v>
      </c>
      <c r="D45" s="780">
        <f t="shared" si="5"/>
        <v>1.2965665236051502</v>
      </c>
      <c r="E45" s="781">
        <v>2002</v>
      </c>
      <c r="F45" s="779">
        <v>1751</v>
      </c>
      <c r="G45" s="782">
        <f t="shared" si="6"/>
        <v>75.150214592274679</v>
      </c>
      <c r="H45" s="778">
        <v>1275</v>
      </c>
      <c r="I45" s="779">
        <v>1272</v>
      </c>
      <c r="J45" s="783">
        <f t="shared" si="7"/>
        <v>72.644203312392918</v>
      </c>
      <c r="K45" s="784" t="s">
        <v>671</v>
      </c>
      <c r="L45" s="785">
        <f t="shared" si="8"/>
        <v>0.9666533050706767</v>
      </c>
      <c r="M45" s="786">
        <f t="shared" si="9"/>
        <v>1.508991008991009</v>
      </c>
    </row>
    <row r="46" spans="1:13" ht="12.75" customHeight="1" x14ac:dyDescent="0.2">
      <c r="A46" s="777"/>
      <c r="B46" s="778">
        <v>1498</v>
      </c>
      <c r="C46" s="779">
        <v>1298</v>
      </c>
      <c r="D46" s="780">
        <f t="shared" si="5"/>
        <v>1.1540832049306626</v>
      </c>
      <c r="E46" s="781">
        <v>891</v>
      </c>
      <c r="F46" s="779">
        <v>819</v>
      </c>
      <c r="G46" s="782">
        <f t="shared" si="6"/>
        <v>63.097072419106318</v>
      </c>
      <c r="H46" s="778">
        <v>592</v>
      </c>
      <c r="I46" s="779">
        <v>591</v>
      </c>
      <c r="J46" s="783">
        <f t="shared" si="7"/>
        <v>72.161172161172161</v>
      </c>
      <c r="K46" s="784" t="s">
        <v>672</v>
      </c>
      <c r="L46" s="785">
        <f t="shared" si="8"/>
        <v>1.1436532535433634</v>
      </c>
      <c r="M46" s="786">
        <f t="shared" si="9"/>
        <v>1.6812570145903478</v>
      </c>
    </row>
    <row r="47" spans="1:13" ht="12.75" customHeight="1" x14ac:dyDescent="0.2">
      <c r="A47" s="777"/>
      <c r="B47" s="778">
        <v>186</v>
      </c>
      <c r="C47" s="779">
        <v>185</v>
      </c>
      <c r="D47" s="780">
        <f t="shared" si="5"/>
        <v>1.0054054054054054</v>
      </c>
      <c r="E47" s="781">
        <v>182</v>
      </c>
      <c r="F47" s="779">
        <v>181</v>
      </c>
      <c r="G47" s="782">
        <f t="shared" si="6"/>
        <v>97.837837837837839</v>
      </c>
      <c r="H47" s="778">
        <v>113</v>
      </c>
      <c r="I47" s="779">
        <v>113</v>
      </c>
      <c r="J47" s="783">
        <f t="shared" si="7"/>
        <v>62.430939226519335</v>
      </c>
      <c r="K47" s="784" t="s">
        <v>673</v>
      </c>
      <c r="L47" s="785">
        <f t="shared" si="8"/>
        <v>0.63810628491193788</v>
      </c>
      <c r="M47" s="786">
        <f t="shared" si="9"/>
        <v>1.0219780219780219</v>
      </c>
    </row>
    <row r="48" spans="1:13" ht="12.75" customHeight="1" x14ac:dyDescent="0.2">
      <c r="A48" s="787"/>
      <c r="B48" s="788">
        <v>4705</v>
      </c>
      <c r="C48" s="789">
        <v>3171</v>
      </c>
      <c r="D48" s="790">
        <f t="shared" si="5"/>
        <v>1.4837590665405236</v>
      </c>
      <c r="E48" s="791">
        <v>3075</v>
      </c>
      <c r="F48" s="789">
        <v>2546</v>
      </c>
      <c r="G48" s="792">
        <f t="shared" si="6"/>
        <v>80.290129296751815</v>
      </c>
      <c r="H48" s="788">
        <v>1980</v>
      </c>
      <c r="I48" s="789">
        <v>1971</v>
      </c>
      <c r="J48" s="793">
        <f t="shared" si="7"/>
        <v>77.415553809897872</v>
      </c>
      <c r="K48" s="794" t="s">
        <v>674</v>
      </c>
      <c r="L48" s="795">
        <f t="shared" si="8"/>
        <v>0.96419764780513018</v>
      </c>
      <c r="M48" s="796">
        <f t="shared" si="9"/>
        <v>1.5300813008130081</v>
      </c>
    </row>
    <row r="49" spans="1:13" ht="12.75" customHeight="1" x14ac:dyDescent="0.2">
      <c r="A49" s="777"/>
      <c r="B49" s="778">
        <v>101</v>
      </c>
      <c r="C49" s="779">
        <v>101</v>
      </c>
      <c r="D49" s="780">
        <f t="shared" si="5"/>
        <v>1</v>
      </c>
      <c r="E49" s="781">
        <v>92</v>
      </c>
      <c r="F49" s="779">
        <v>92</v>
      </c>
      <c r="G49" s="782">
        <f t="shared" si="6"/>
        <v>91.089108910891085</v>
      </c>
      <c r="H49" s="778">
        <v>58</v>
      </c>
      <c r="I49" s="779">
        <v>58</v>
      </c>
      <c r="J49" s="783">
        <f t="shared" si="7"/>
        <v>63.043478260869563</v>
      </c>
      <c r="K49" s="784" t="s">
        <v>675</v>
      </c>
      <c r="L49" s="785">
        <f t="shared" si="8"/>
        <v>0.69210775047258977</v>
      </c>
      <c r="M49" s="786">
        <f t="shared" si="9"/>
        <v>1.0978260869565217</v>
      </c>
    </row>
    <row r="50" spans="1:13" ht="12.75" customHeight="1" x14ac:dyDescent="0.2">
      <c r="A50" s="777"/>
      <c r="B50" s="778">
        <v>401</v>
      </c>
      <c r="C50" s="779">
        <v>387</v>
      </c>
      <c r="D50" s="780">
        <f t="shared" si="5"/>
        <v>1.0361757105943152</v>
      </c>
      <c r="E50" s="781">
        <v>351</v>
      </c>
      <c r="F50" s="779">
        <v>342</v>
      </c>
      <c r="G50" s="782">
        <f t="shared" si="6"/>
        <v>88.372093023255815</v>
      </c>
      <c r="H50" s="778">
        <v>234</v>
      </c>
      <c r="I50" s="779">
        <v>234</v>
      </c>
      <c r="J50" s="783">
        <f t="shared" si="7"/>
        <v>68.421052631578945</v>
      </c>
      <c r="K50" s="784" t="s">
        <v>676</v>
      </c>
      <c r="L50" s="785">
        <f t="shared" si="8"/>
        <v>0.77423822714681445</v>
      </c>
      <c r="M50" s="786">
        <f t="shared" si="9"/>
        <v>1.1424501424501425</v>
      </c>
    </row>
    <row r="51" spans="1:13" ht="12.75" customHeight="1" x14ac:dyDescent="0.2">
      <c r="A51" s="777"/>
      <c r="B51" s="778">
        <v>154</v>
      </c>
      <c r="C51" s="779">
        <v>154</v>
      </c>
      <c r="D51" s="780">
        <f t="shared" si="5"/>
        <v>1</v>
      </c>
      <c r="E51" s="781">
        <v>86</v>
      </c>
      <c r="F51" s="779">
        <v>86</v>
      </c>
      <c r="G51" s="782">
        <f t="shared" si="6"/>
        <v>55.844155844155843</v>
      </c>
      <c r="H51" s="778">
        <v>72</v>
      </c>
      <c r="I51" s="779">
        <v>72</v>
      </c>
      <c r="J51" s="783">
        <f t="shared" si="7"/>
        <v>83.720930232558146</v>
      </c>
      <c r="K51" s="784" t="s">
        <v>677</v>
      </c>
      <c r="L51" s="785">
        <f t="shared" si="8"/>
        <v>1.4991887506760413</v>
      </c>
      <c r="M51" s="786">
        <f t="shared" si="9"/>
        <v>1.7906976744186047</v>
      </c>
    </row>
    <row r="52" spans="1:13" ht="12.75" customHeight="1" x14ac:dyDescent="0.2">
      <c r="A52" s="777"/>
      <c r="B52" s="778">
        <v>289</v>
      </c>
      <c r="C52" s="779">
        <v>283</v>
      </c>
      <c r="D52" s="780">
        <f t="shared" si="5"/>
        <v>1.0212014134275618</v>
      </c>
      <c r="E52" s="781">
        <v>280</v>
      </c>
      <c r="F52" s="779">
        <v>276</v>
      </c>
      <c r="G52" s="782">
        <f t="shared" si="6"/>
        <v>97.526501766784449</v>
      </c>
      <c r="H52" s="778">
        <v>185</v>
      </c>
      <c r="I52" s="779">
        <v>185</v>
      </c>
      <c r="J52" s="783">
        <f t="shared" si="7"/>
        <v>67.028985507246375</v>
      </c>
      <c r="K52" s="784" t="s">
        <v>678</v>
      </c>
      <c r="L52" s="785">
        <f t="shared" si="8"/>
        <v>0.6872899600924175</v>
      </c>
      <c r="M52" s="786">
        <f t="shared" si="9"/>
        <v>1.0321428571428573</v>
      </c>
    </row>
    <row r="53" spans="1:13" ht="12.75" customHeight="1" x14ac:dyDescent="0.2">
      <c r="A53" s="777"/>
      <c r="B53" s="778">
        <v>260</v>
      </c>
      <c r="C53" s="779">
        <v>257</v>
      </c>
      <c r="D53" s="780">
        <f t="shared" si="5"/>
        <v>1.0116731517509727</v>
      </c>
      <c r="E53" s="781">
        <v>183</v>
      </c>
      <c r="F53" s="779">
        <v>183</v>
      </c>
      <c r="G53" s="782">
        <f t="shared" si="6"/>
        <v>71.206225680933855</v>
      </c>
      <c r="H53" s="778">
        <v>105</v>
      </c>
      <c r="I53" s="779">
        <v>105</v>
      </c>
      <c r="J53" s="783">
        <f t="shared" si="7"/>
        <v>57.377049180327866</v>
      </c>
      <c r="K53" s="784" t="s">
        <v>679</v>
      </c>
      <c r="L53" s="785">
        <f t="shared" si="8"/>
        <v>0.80578697482755524</v>
      </c>
      <c r="M53" s="786">
        <f t="shared" si="9"/>
        <v>1.4207650273224044</v>
      </c>
    </row>
    <row r="54" spans="1:13" ht="12.75" customHeight="1" x14ac:dyDescent="0.2">
      <c r="A54" s="777"/>
      <c r="B54" s="778">
        <v>111</v>
      </c>
      <c r="C54" s="779">
        <v>108</v>
      </c>
      <c r="D54" s="780">
        <f t="shared" si="5"/>
        <v>1.0277777777777777</v>
      </c>
      <c r="E54" s="781">
        <v>101</v>
      </c>
      <c r="F54" s="779">
        <v>99</v>
      </c>
      <c r="G54" s="782">
        <f t="shared" si="6"/>
        <v>91.666666666666671</v>
      </c>
      <c r="H54" s="778">
        <v>60</v>
      </c>
      <c r="I54" s="779">
        <v>60</v>
      </c>
      <c r="J54" s="783">
        <f t="shared" si="7"/>
        <v>60.606060606060609</v>
      </c>
      <c r="K54" s="784" t="s">
        <v>680</v>
      </c>
      <c r="L54" s="785">
        <f t="shared" si="8"/>
        <v>0.66115702479338845</v>
      </c>
      <c r="M54" s="786">
        <f t="shared" si="9"/>
        <v>1.0990099009900991</v>
      </c>
    </row>
    <row r="55" spans="1:13" ht="12.75" customHeight="1" x14ac:dyDescent="0.2">
      <c r="A55" s="777"/>
      <c r="B55" s="778">
        <v>580</v>
      </c>
      <c r="C55" s="779">
        <v>482</v>
      </c>
      <c r="D55" s="780">
        <f t="shared" si="5"/>
        <v>1.2033195020746887</v>
      </c>
      <c r="E55" s="781">
        <v>453</v>
      </c>
      <c r="F55" s="779">
        <v>393</v>
      </c>
      <c r="G55" s="782">
        <f t="shared" si="6"/>
        <v>81.53526970954357</v>
      </c>
      <c r="H55" s="778">
        <v>276</v>
      </c>
      <c r="I55" s="779">
        <v>276</v>
      </c>
      <c r="J55" s="783">
        <f t="shared" si="7"/>
        <v>70.229007633587784</v>
      </c>
      <c r="K55" s="784" t="s">
        <v>681</v>
      </c>
      <c r="L55" s="785">
        <f t="shared" si="8"/>
        <v>0.86133286716003332</v>
      </c>
      <c r="M55" s="786">
        <f t="shared" si="9"/>
        <v>1.2803532008830023</v>
      </c>
    </row>
    <row r="56" spans="1:13" ht="12.75" customHeight="1" x14ac:dyDescent="0.2">
      <c r="A56" s="787"/>
      <c r="B56" s="788">
        <v>1896</v>
      </c>
      <c r="C56" s="789">
        <v>1644</v>
      </c>
      <c r="D56" s="790">
        <f t="shared" si="5"/>
        <v>1.1532846715328466</v>
      </c>
      <c r="E56" s="791">
        <v>1546</v>
      </c>
      <c r="F56" s="789">
        <v>1387</v>
      </c>
      <c r="G56" s="792">
        <f t="shared" si="6"/>
        <v>84.367396593673959</v>
      </c>
      <c r="H56" s="788">
        <v>990</v>
      </c>
      <c r="I56" s="789">
        <v>990</v>
      </c>
      <c r="J56" s="793">
        <f t="shared" si="7"/>
        <v>71.377072819033884</v>
      </c>
      <c r="K56" s="794" t="s">
        <v>682</v>
      </c>
      <c r="L56" s="795">
        <f t="shared" si="8"/>
        <v>0.84602673189972388</v>
      </c>
      <c r="M56" s="796">
        <f t="shared" si="9"/>
        <v>1.2263906856403621</v>
      </c>
    </row>
    <row r="57" spans="1:13" ht="12.75" customHeight="1" x14ac:dyDescent="0.2">
      <c r="A57" s="777"/>
      <c r="B57" s="778">
        <v>68</v>
      </c>
      <c r="C57" s="779">
        <v>66</v>
      </c>
      <c r="D57" s="780">
        <f t="shared" si="5"/>
        <v>1.0303030303030303</v>
      </c>
      <c r="E57" s="781">
        <v>68</v>
      </c>
      <c r="F57" s="779">
        <v>66</v>
      </c>
      <c r="G57" s="782">
        <f t="shared" si="6"/>
        <v>100</v>
      </c>
      <c r="H57" s="778">
        <v>29</v>
      </c>
      <c r="I57" s="779">
        <v>29</v>
      </c>
      <c r="J57" s="783">
        <f t="shared" si="7"/>
        <v>43.939393939393938</v>
      </c>
      <c r="K57" s="784" t="s">
        <v>683</v>
      </c>
      <c r="L57" s="785">
        <f t="shared" si="8"/>
        <v>0.43939393939393939</v>
      </c>
      <c r="M57" s="786">
        <f t="shared" si="9"/>
        <v>1</v>
      </c>
    </row>
    <row r="58" spans="1:13" ht="12.75" customHeight="1" x14ac:dyDescent="0.2">
      <c r="A58" s="787"/>
      <c r="B58" s="788">
        <v>68</v>
      </c>
      <c r="C58" s="789">
        <v>66</v>
      </c>
      <c r="D58" s="790">
        <f t="shared" si="5"/>
        <v>1.0303030303030303</v>
      </c>
      <c r="E58" s="791">
        <v>68</v>
      </c>
      <c r="F58" s="789">
        <v>66</v>
      </c>
      <c r="G58" s="792">
        <f t="shared" ref="G58:G89" si="10">F58*100/C58</f>
        <v>100</v>
      </c>
      <c r="H58" s="788">
        <v>29</v>
      </c>
      <c r="I58" s="789">
        <v>29</v>
      </c>
      <c r="J58" s="793">
        <f t="shared" ref="J58:J89" si="11">I58*100/F58</f>
        <v>43.939393939393938</v>
      </c>
      <c r="K58" s="794" t="s">
        <v>684</v>
      </c>
      <c r="L58" s="795">
        <f t="shared" ref="L58:L84" si="12">(C58/F58)*(I58/F58)</f>
        <v>0.43939393939393939</v>
      </c>
      <c r="M58" s="796">
        <f t="shared" ref="M58:M84" si="13">B58/E58</f>
        <v>1</v>
      </c>
    </row>
    <row r="59" spans="1:13" ht="12.75" customHeight="1" x14ac:dyDescent="0.2">
      <c r="A59" s="777"/>
      <c r="B59" s="778">
        <v>129</v>
      </c>
      <c r="C59" s="779">
        <v>122</v>
      </c>
      <c r="D59" s="780">
        <f t="shared" si="5"/>
        <v>1.0573770491803278</v>
      </c>
      <c r="E59" s="781">
        <v>118</v>
      </c>
      <c r="F59" s="779">
        <v>113</v>
      </c>
      <c r="G59" s="782">
        <f t="shared" si="10"/>
        <v>92.622950819672127</v>
      </c>
      <c r="H59" s="778">
        <v>50</v>
      </c>
      <c r="I59" s="779">
        <v>50</v>
      </c>
      <c r="J59" s="783">
        <f t="shared" si="11"/>
        <v>44.247787610619469</v>
      </c>
      <c r="K59" s="784" t="s">
        <v>685</v>
      </c>
      <c r="L59" s="785">
        <f t="shared" si="12"/>
        <v>0.47771947685801547</v>
      </c>
      <c r="M59" s="786">
        <f t="shared" si="13"/>
        <v>1.0932203389830508</v>
      </c>
    </row>
    <row r="60" spans="1:13" ht="12.75" customHeight="1" x14ac:dyDescent="0.2">
      <c r="A60" s="777"/>
      <c r="B60" s="778">
        <v>86</v>
      </c>
      <c r="C60" s="779">
        <v>86</v>
      </c>
      <c r="D60" s="780">
        <f t="shared" si="5"/>
        <v>1</v>
      </c>
      <c r="E60" s="781">
        <v>86</v>
      </c>
      <c r="F60" s="779">
        <v>86</v>
      </c>
      <c r="G60" s="782">
        <f t="shared" si="10"/>
        <v>100</v>
      </c>
      <c r="H60" s="778">
        <v>44</v>
      </c>
      <c r="I60" s="779">
        <v>44</v>
      </c>
      <c r="J60" s="783">
        <f t="shared" si="11"/>
        <v>51.162790697674417</v>
      </c>
      <c r="K60" s="784" t="s">
        <v>686</v>
      </c>
      <c r="L60" s="785">
        <f t="shared" si="12"/>
        <v>0.51162790697674421</v>
      </c>
      <c r="M60" s="786">
        <f t="shared" si="13"/>
        <v>1</v>
      </c>
    </row>
    <row r="61" spans="1:13" ht="12.75" customHeight="1" x14ac:dyDescent="0.2">
      <c r="A61" s="787"/>
      <c r="B61" s="788">
        <v>215</v>
      </c>
      <c r="C61" s="789">
        <v>200</v>
      </c>
      <c r="D61" s="790">
        <f t="shared" si="5"/>
        <v>1.075</v>
      </c>
      <c r="E61" s="791">
        <v>204</v>
      </c>
      <c r="F61" s="789">
        <v>192</v>
      </c>
      <c r="G61" s="792">
        <f t="shared" si="10"/>
        <v>96</v>
      </c>
      <c r="H61" s="788">
        <v>94</v>
      </c>
      <c r="I61" s="789">
        <v>94</v>
      </c>
      <c r="J61" s="793">
        <f t="shared" si="11"/>
        <v>48.958333333333336</v>
      </c>
      <c r="K61" s="794" t="s">
        <v>687</v>
      </c>
      <c r="L61" s="795">
        <f t="shared" si="12"/>
        <v>0.50998263888888895</v>
      </c>
      <c r="M61" s="796">
        <f t="shared" si="13"/>
        <v>1.053921568627451</v>
      </c>
    </row>
    <row r="62" spans="1:13" ht="12.75" customHeight="1" x14ac:dyDescent="0.2">
      <c r="A62" s="777"/>
      <c r="B62" s="778">
        <v>30</v>
      </c>
      <c r="C62" s="779">
        <v>30</v>
      </c>
      <c r="D62" s="780">
        <f t="shared" si="5"/>
        <v>1</v>
      </c>
      <c r="E62" s="781">
        <v>29</v>
      </c>
      <c r="F62" s="779">
        <v>29</v>
      </c>
      <c r="G62" s="782">
        <f t="shared" si="10"/>
        <v>96.666666666666671</v>
      </c>
      <c r="H62" s="778">
        <v>21</v>
      </c>
      <c r="I62" s="779">
        <v>21</v>
      </c>
      <c r="J62" s="783">
        <f t="shared" si="11"/>
        <v>72.41379310344827</v>
      </c>
      <c r="K62" s="784" t="s">
        <v>688</v>
      </c>
      <c r="L62" s="785">
        <f t="shared" si="12"/>
        <v>0.74910820451843052</v>
      </c>
      <c r="M62" s="786">
        <f t="shared" si="13"/>
        <v>1.0344827586206897</v>
      </c>
    </row>
    <row r="63" spans="1:13" ht="12.75" customHeight="1" x14ac:dyDescent="0.2">
      <c r="A63" s="777"/>
      <c r="B63" s="778">
        <v>50</v>
      </c>
      <c r="C63" s="779">
        <v>50</v>
      </c>
      <c r="D63" s="780">
        <f t="shared" si="5"/>
        <v>1</v>
      </c>
      <c r="E63" s="781">
        <v>50</v>
      </c>
      <c r="F63" s="779">
        <v>50</v>
      </c>
      <c r="G63" s="782">
        <f t="shared" si="10"/>
        <v>100</v>
      </c>
      <c r="H63" s="778">
        <v>35</v>
      </c>
      <c r="I63" s="779">
        <v>35</v>
      </c>
      <c r="J63" s="783">
        <f t="shared" si="11"/>
        <v>70</v>
      </c>
      <c r="K63" s="784" t="s">
        <v>689</v>
      </c>
      <c r="L63" s="785">
        <f t="shared" si="12"/>
        <v>0.7</v>
      </c>
      <c r="M63" s="786">
        <f t="shared" si="13"/>
        <v>1</v>
      </c>
    </row>
    <row r="64" spans="1:13" ht="12.75" customHeight="1" x14ac:dyDescent="0.2">
      <c r="A64" s="787"/>
      <c r="B64" s="788">
        <v>80</v>
      </c>
      <c r="C64" s="789">
        <v>79</v>
      </c>
      <c r="D64" s="790">
        <f t="shared" si="5"/>
        <v>1.0126582278481013</v>
      </c>
      <c r="E64" s="791">
        <v>79</v>
      </c>
      <c r="F64" s="789">
        <v>78</v>
      </c>
      <c r="G64" s="792">
        <f t="shared" si="10"/>
        <v>98.734177215189874</v>
      </c>
      <c r="H64" s="788">
        <v>56</v>
      </c>
      <c r="I64" s="789">
        <v>56</v>
      </c>
      <c r="J64" s="793">
        <f t="shared" si="11"/>
        <v>71.794871794871796</v>
      </c>
      <c r="K64" s="794" t="s">
        <v>690</v>
      </c>
      <c r="L64" s="795">
        <f t="shared" si="12"/>
        <v>0.72715318869165024</v>
      </c>
      <c r="M64" s="796">
        <f t="shared" si="13"/>
        <v>1.0126582278481013</v>
      </c>
    </row>
    <row r="65" spans="1:13" ht="12.75" customHeight="1" x14ac:dyDescent="0.2">
      <c r="A65" s="777"/>
      <c r="B65" s="778">
        <v>421</v>
      </c>
      <c r="C65" s="779">
        <v>388</v>
      </c>
      <c r="D65" s="780">
        <f t="shared" si="5"/>
        <v>1.0850515463917525</v>
      </c>
      <c r="E65" s="781">
        <v>257</v>
      </c>
      <c r="F65" s="779">
        <v>239</v>
      </c>
      <c r="G65" s="782">
        <f t="shared" si="10"/>
        <v>61.597938144329895</v>
      </c>
      <c r="H65" s="778">
        <v>159</v>
      </c>
      <c r="I65" s="779">
        <v>159</v>
      </c>
      <c r="J65" s="783">
        <f t="shared" si="11"/>
        <v>66.527196652719667</v>
      </c>
      <c r="K65" s="784" t="s">
        <v>691</v>
      </c>
      <c r="L65" s="785">
        <f t="shared" si="12"/>
        <v>1.080023108839131</v>
      </c>
      <c r="M65" s="786">
        <f t="shared" si="13"/>
        <v>1.6381322957198443</v>
      </c>
    </row>
    <row r="66" spans="1:13" ht="12.75" customHeight="1" x14ac:dyDescent="0.2">
      <c r="A66" s="777"/>
      <c r="B66" s="778">
        <v>43</v>
      </c>
      <c r="C66" s="779">
        <v>43</v>
      </c>
      <c r="D66" s="780">
        <f t="shared" si="5"/>
        <v>1</v>
      </c>
      <c r="E66" s="781">
        <v>43</v>
      </c>
      <c r="F66" s="779">
        <v>43</v>
      </c>
      <c r="G66" s="782">
        <f t="shared" si="10"/>
        <v>100</v>
      </c>
      <c r="H66" s="778">
        <v>22</v>
      </c>
      <c r="I66" s="779">
        <v>22</v>
      </c>
      <c r="J66" s="783">
        <f t="shared" si="11"/>
        <v>51.162790697674417</v>
      </c>
      <c r="K66" s="784" t="s">
        <v>692</v>
      </c>
      <c r="L66" s="785">
        <f t="shared" si="12"/>
        <v>0.51162790697674421</v>
      </c>
      <c r="M66" s="786">
        <f t="shared" si="13"/>
        <v>1</v>
      </c>
    </row>
    <row r="67" spans="1:13" ht="12.75" customHeight="1" x14ac:dyDescent="0.2">
      <c r="A67" s="787"/>
      <c r="B67" s="788">
        <v>464</v>
      </c>
      <c r="C67" s="789">
        <v>428</v>
      </c>
      <c r="D67" s="790">
        <f t="shared" si="5"/>
        <v>1.0841121495327102</v>
      </c>
      <c r="E67" s="791">
        <v>300</v>
      </c>
      <c r="F67" s="789">
        <v>282</v>
      </c>
      <c r="G67" s="792">
        <f t="shared" si="10"/>
        <v>65.887850467289724</v>
      </c>
      <c r="H67" s="788">
        <v>181</v>
      </c>
      <c r="I67" s="789">
        <v>181</v>
      </c>
      <c r="J67" s="793">
        <f t="shared" si="11"/>
        <v>64.184397163120565</v>
      </c>
      <c r="K67" s="794" t="s">
        <v>693</v>
      </c>
      <c r="L67" s="795">
        <f t="shared" si="12"/>
        <v>0.97414616970977308</v>
      </c>
      <c r="M67" s="796">
        <f t="shared" si="13"/>
        <v>1.5466666666666666</v>
      </c>
    </row>
    <row r="68" spans="1:13" ht="12.75" customHeight="1" x14ac:dyDescent="0.2">
      <c r="A68" s="777"/>
      <c r="B68" s="778">
        <v>20</v>
      </c>
      <c r="C68" s="779">
        <v>20</v>
      </c>
      <c r="D68" s="780">
        <f t="shared" si="5"/>
        <v>1</v>
      </c>
      <c r="E68" s="781">
        <v>15</v>
      </c>
      <c r="F68" s="779">
        <v>15</v>
      </c>
      <c r="G68" s="782">
        <f t="shared" si="10"/>
        <v>75</v>
      </c>
      <c r="H68" s="778">
        <v>11</v>
      </c>
      <c r="I68" s="779">
        <v>11</v>
      </c>
      <c r="J68" s="783">
        <f t="shared" si="11"/>
        <v>73.333333333333329</v>
      </c>
      <c r="K68" s="784" t="s">
        <v>694</v>
      </c>
      <c r="L68" s="785">
        <f t="shared" si="12"/>
        <v>0.97777777777777763</v>
      </c>
      <c r="M68" s="786">
        <f t="shared" si="13"/>
        <v>1.3333333333333333</v>
      </c>
    </row>
    <row r="69" spans="1:13" ht="12.75" customHeight="1" x14ac:dyDescent="0.2">
      <c r="A69" s="777"/>
      <c r="B69" s="778">
        <v>909</v>
      </c>
      <c r="C69" s="779">
        <v>834</v>
      </c>
      <c r="D69" s="780">
        <f t="shared" si="5"/>
        <v>1.0899280575539569</v>
      </c>
      <c r="E69" s="781">
        <v>714</v>
      </c>
      <c r="F69" s="779">
        <v>689</v>
      </c>
      <c r="G69" s="782">
        <f t="shared" si="10"/>
        <v>82.613908872901675</v>
      </c>
      <c r="H69" s="778">
        <v>575</v>
      </c>
      <c r="I69" s="779">
        <v>574</v>
      </c>
      <c r="J69" s="783">
        <f t="shared" si="11"/>
        <v>83.309143686502182</v>
      </c>
      <c r="K69" s="784" t="s">
        <v>695</v>
      </c>
      <c r="L69" s="785">
        <f t="shared" si="12"/>
        <v>1.0084154692967027</v>
      </c>
      <c r="M69" s="786">
        <f t="shared" si="13"/>
        <v>1.2731092436974789</v>
      </c>
    </row>
    <row r="70" spans="1:13" ht="12.75" customHeight="1" x14ac:dyDescent="0.2">
      <c r="A70" s="777"/>
      <c r="B70" s="778">
        <v>259</v>
      </c>
      <c r="C70" s="779">
        <v>227</v>
      </c>
      <c r="D70" s="780">
        <f t="shared" si="5"/>
        <v>1.1409691629955947</v>
      </c>
      <c r="E70" s="781">
        <v>207</v>
      </c>
      <c r="F70" s="779">
        <v>197</v>
      </c>
      <c r="G70" s="782">
        <f t="shared" si="10"/>
        <v>86.784140969162991</v>
      </c>
      <c r="H70" s="778">
        <v>165</v>
      </c>
      <c r="I70" s="779">
        <v>164</v>
      </c>
      <c r="J70" s="783">
        <f t="shared" si="11"/>
        <v>83.248730964467001</v>
      </c>
      <c r="K70" s="784" t="s">
        <v>696</v>
      </c>
      <c r="L70" s="785">
        <f t="shared" si="12"/>
        <v>0.95926202684944217</v>
      </c>
      <c r="M70" s="786">
        <f t="shared" si="13"/>
        <v>1.251207729468599</v>
      </c>
    </row>
    <row r="71" spans="1:13" ht="12.75" customHeight="1" x14ac:dyDescent="0.2">
      <c r="A71" s="777"/>
      <c r="B71" s="778">
        <v>191</v>
      </c>
      <c r="C71" s="779">
        <v>174</v>
      </c>
      <c r="D71" s="780">
        <f t="shared" si="5"/>
        <v>1.0977011494252873</v>
      </c>
      <c r="E71" s="781">
        <v>147</v>
      </c>
      <c r="F71" s="779">
        <v>144</v>
      </c>
      <c r="G71" s="782">
        <f t="shared" si="10"/>
        <v>82.758620689655174</v>
      </c>
      <c r="H71" s="778">
        <v>108</v>
      </c>
      <c r="I71" s="779">
        <v>108</v>
      </c>
      <c r="J71" s="783">
        <f t="shared" si="11"/>
        <v>75</v>
      </c>
      <c r="K71" s="784" t="s">
        <v>697</v>
      </c>
      <c r="L71" s="785">
        <f t="shared" si="12"/>
        <v>0.90625</v>
      </c>
      <c r="M71" s="786">
        <f t="shared" si="13"/>
        <v>1.2993197278911566</v>
      </c>
    </row>
    <row r="72" spans="1:13" ht="12.75" customHeight="1" x14ac:dyDescent="0.2">
      <c r="A72" s="777"/>
      <c r="B72" s="778">
        <v>432</v>
      </c>
      <c r="C72" s="779">
        <v>409</v>
      </c>
      <c r="D72" s="780">
        <f t="shared" si="5"/>
        <v>1.0562347188264058</v>
      </c>
      <c r="E72" s="781">
        <v>365</v>
      </c>
      <c r="F72" s="779">
        <v>355</v>
      </c>
      <c r="G72" s="782">
        <f t="shared" si="10"/>
        <v>86.797066014669923</v>
      </c>
      <c r="H72" s="778">
        <v>306</v>
      </c>
      <c r="I72" s="779">
        <v>306</v>
      </c>
      <c r="J72" s="783">
        <f t="shared" si="11"/>
        <v>86.197183098591552</v>
      </c>
      <c r="K72" s="784" t="s">
        <v>698</v>
      </c>
      <c r="L72" s="785">
        <f t="shared" si="12"/>
        <v>0.99308867288236458</v>
      </c>
      <c r="M72" s="786">
        <f t="shared" si="13"/>
        <v>1.1835616438356165</v>
      </c>
    </row>
    <row r="73" spans="1:13" ht="12.75" customHeight="1" x14ac:dyDescent="0.2">
      <c r="A73" s="787"/>
      <c r="B73" s="788">
        <v>1811</v>
      </c>
      <c r="C73" s="789">
        <v>1543</v>
      </c>
      <c r="D73" s="790">
        <f t="shared" si="5"/>
        <v>1.1736876215165262</v>
      </c>
      <c r="E73" s="791">
        <v>1448</v>
      </c>
      <c r="F73" s="789">
        <v>1310</v>
      </c>
      <c r="G73" s="792">
        <f t="shared" si="10"/>
        <v>84.899546338302002</v>
      </c>
      <c r="H73" s="788">
        <v>1165</v>
      </c>
      <c r="I73" s="789">
        <v>1163</v>
      </c>
      <c r="J73" s="793">
        <f t="shared" si="11"/>
        <v>88.778625954198475</v>
      </c>
      <c r="K73" s="794" t="s">
        <v>699</v>
      </c>
      <c r="L73" s="795">
        <f t="shared" si="12"/>
        <v>1.0456902278422004</v>
      </c>
      <c r="M73" s="796">
        <f t="shared" si="13"/>
        <v>1.2506906077348066</v>
      </c>
    </row>
    <row r="74" spans="1:13" ht="12.75" customHeight="1" x14ac:dyDescent="0.2">
      <c r="A74" s="777"/>
      <c r="B74" s="778">
        <v>62</v>
      </c>
      <c r="C74" s="779">
        <v>62</v>
      </c>
      <c r="D74" s="780">
        <f t="shared" si="5"/>
        <v>1</v>
      </c>
      <c r="E74" s="781">
        <v>63</v>
      </c>
      <c r="F74" s="779">
        <v>63</v>
      </c>
      <c r="G74" s="782">
        <f t="shared" si="10"/>
        <v>101.61290322580645</v>
      </c>
      <c r="H74" s="778">
        <v>32</v>
      </c>
      <c r="I74" s="779">
        <v>32</v>
      </c>
      <c r="J74" s="783">
        <f t="shared" si="11"/>
        <v>50.793650793650791</v>
      </c>
      <c r="K74" s="784" t="s">
        <v>700</v>
      </c>
      <c r="L74" s="785">
        <f t="shared" si="12"/>
        <v>0.49987402368354744</v>
      </c>
      <c r="M74" s="786">
        <f t="shared" si="13"/>
        <v>0.98412698412698407</v>
      </c>
    </row>
    <row r="75" spans="1:13" ht="12.75" customHeight="1" x14ac:dyDescent="0.2">
      <c r="A75" s="777"/>
      <c r="B75" s="778">
        <v>587</v>
      </c>
      <c r="C75" s="779">
        <v>530</v>
      </c>
      <c r="D75" s="780">
        <f t="shared" si="5"/>
        <v>1.1075471698113208</v>
      </c>
      <c r="E75" s="781">
        <v>575</v>
      </c>
      <c r="F75" s="779">
        <v>522</v>
      </c>
      <c r="G75" s="782">
        <f t="shared" si="10"/>
        <v>98.490566037735846</v>
      </c>
      <c r="H75" s="778">
        <v>336</v>
      </c>
      <c r="I75" s="779">
        <v>336</v>
      </c>
      <c r="J75" s="783">
        <f t="shared" si="11"/>
        <v>64.367816091954026</v>
      </c>
      <c r="K75" s="784" t="s">
        <v>701</v>
      </c>
      <c r="L75" s="785">
        <f t="shared" si="12"/>
        <v>0.65354296032060588</v>
      </c>
      <c r="M75" s="786">
        <f t="shared" si="13"/>
        <v>1.0208695652173914</v>
      </c>
    </row>
    <row r="76" spans="1:13" ht="12.75" customHeight="1" x14ac:dyDescent="0.2">
      <c r="A76" s="787"/>
      <c r="B76" s="788">
        <v>649</v>
      </c>
      <c r="C76" s="789">
        <v>583</v>
      </c>
      <c r="D76" s="790">
        <f t="shared" si="5"/>
        <v>1.1132075471698113</v>
      </c>
      <c r="E76" s="791">
        <v>638</v>
      </c>
      <c r="F76" s="789">
        <v>577</v>
      </c>
      <c r="G76" s="792">
        <f t="shared" si="10"/>
        <v>98.970840480274447</v>
      </c>
      <c r="H76" s="788">
        <v>368</v>
      </c>
      <c r="I76" s="789">
        <v>368</v>
      </c>
      <c r="J76" s="793">
        <f t="shared" si="11"/>
        <v>63.778162911611787</v>
      </c>
      <c r="K76" s="794" t="s">
        <v>702</v>
      </c>
      <c r="L76" s="795">
        <f t="shared" si="12"/>
        <v>0.64441367378630265</v>
      </c>
      <c r="M76" s="796">
        <f t="shared" si="13"/>
        <v>1.0172413793103448</v>
      </c>
    </row>
    <row r="77" spans="1:13" ht="12.75" customHeight="1" x14ac:dyDescent="0.2">
      <c r="A77" s="777"/>
      <c r="B77" s="778">
        <v>89</v>
      </c>
      <c r="C77" s="779">
        <v>89</v>
      </c>
      <c r="D77" s="780">
        <f t="shared" si="5"/>
        <v>1</v>
      </c>
      <c r="E77" s="781">
        <v>63</v>
      </c>
      <c r="F77" s="779">
        <v>63</v>
      </c>
      <c r="G77" s="782">
        <f t="shared" si="10"/>
        <v>70.786516853932582</v>
      </c>
      <c r="H77" s="778">
        <v>42</v>
      </c>
      <c r="I77" s="779">
        <v>42</v>
      </c>
      <c r="J77" s="783">
        <f t="shared" si="11"/>
        <v>66.666666666666671</v>
      </c>
      <c r="K77" s="784" t="s">
        <v>703</v>
      </c>
      <c r="L77" s="785">
        <f t="shared" si="12"/>
        <v>0.94179894179894186</v>
      </c>
      <c r="M77" s="786">
        <f t="shared" si="13"/>
        <v>1.4126984126984128</v>
      </c>
    </row>
    <row r="78" spans="1:13" ht="12.75" customHeight="1" x14ac:dyDescent="0.2">
      <c r="A78" s="777"/>
      <c r="B78" s="778">
        <v>50</v>
      </c>
      <c r="C78" s="779">
        <v>50</v>
      </c>
      <c r="D78" s="780">
        <f t="shared" si="5"/>
        <v>1</v>
      </c>
      <c r="E78" s="781">
        <v>34</v>
      </c>
      <c r="F78" s="779">
        <v>34</v>
      </c>
      <c r="G78" s="782">
        <f t="shared" si="10"/>
        <v>68</v>
      </c>
      <c r="H78" s="778">
        <v>24</v>
      </c>
      <c r="I78" s="779">
        <v>24</v>
      </c>
      <c r="J78" s="783">
        <f t="shared" si="11"/>
        <v>70.588235294117652</v>
      </c>
      <c r="K78" s="784" t="s">
        <v>704</v>
      </c>
      <c r="L78" s="785">
        <f t="shared" si="12"/>
        <v>1.0380622837370244</v>
      </c>
      <c r="M78" s="786">
        <f t="shared" si="13"/>
        <v>1.4705882352941178</v>
      </c>
    </row>
    <row r="79" spans="1:13" ht="12.75" customHeight="1" x14ac:dyDescent="0.2">
      <c r="A79" s="777"/>
      <c r="B79" s="778">
        <v>174</v>
      </c>
      <c r="C79" s="779">
        <v>173</v>
      </c>
      <c r="D79" s="780">
        <f t="shared" si="5"/>
        <v>1.0057803468208093</v>
      </c>
      <c r="E79" s="781">
        <v>155</v>
      </c>
      <c r="F79" s="779">
        <v>155</v>
      </c>
      <c r="G79" s="782">
        <f t="shared" si="10"/>
        <v>89.595375722543352</v>
      </c>
      <c r="H79" s="778">
        <v>117</v>
      </c>
      <c r="I79" s="779">
        <v>117</v>
      </c>
      <c r="J79" s="783">
        <f t="shared" si="11"/>
        <v>75.483870967741936</v>
      </c>
      <c r="K79" s="784" t="s">
        <v>705</v>
      </c>
      <c r="L79" s="785">
        <f t="shared" si="12"/>
        <v>0.84249739854318428</v>
      </c>
      <c r="M79" s="786">
        <f t="shared" si="13"/>
        <v>1.1225806451612903</v>
      </c>
    </row>
    <row r="80" spans="1:13" ht="12.75" customHeight="1" x14ac:dyDescent="0.2">
      <c r="A80" s="777"/>
      <c r="B80" s="778">
        <v>55</v>
      </c>
      <c r="C80" s="779">
        <v>55</v>
      </c>
      <c r="D80" s="780">
        <f t="shared" si="5"/>
        <v>1</v>
      </c>
      <c r="E80" s="781">
        <v>55</v>
      </c>
      <c r="F80" s="779">
        <v>55</v>
      </c>
      <c r="G80" s="782">
        <f t="shared" si="10"/>
        <v>100</v>
      </c>
      <c r="H80" s="778">
        <v>31</v>
      </c>
      <c r="I80" s="779">
        <v>31</v>
      </c>
      <c r="J80" s="783">
        <f t="shared" si="11"/>
        <v>56.363636363636367</v>
      </c>
      <c r="K80" s="784" t="s">
        <v>706</v>
      </c>
      <c r="L80" s="785">
        <f t="shared" si="12"/>
        <v>0.5636363636363636</v>
      </c>
      <c r="M80" s="786">
        <f t="shared" si="13"/>
        <v>1</v>
      </c>
    </row>
    <row r="81" spans="1:13" ht="12.75" customHeight="1" x14ac:dyDescent="0.2">
      <c r="A81" s="777"/>
      <c r="B81" s="778">
        <v>130</v>
      </c>
      <c r="C81" s="779">
        <v>118</v>
      </c>
      <c r="D81" s="780">
        <f t="shared" si="5"/>
        <v>1.1016949152542372</v>
      </c>
      <c r="E81" s="781">
        <v>114</v>
      </c>
      <c r="F81" s="779">
        <v>108</v>
      </c>
      <c r="G81" s="782">
        <f t="shared" si="10"/>
        <v>91.525423728813564</v>
      </c>
      <c r="H81" s="778">
        <v>82</v>
      </c>
      <c r="I81" s="779">
        <v>82</v>
      </c>
      <c r="J81" s="783">
        <f t="shared" si="11"/>
        <v>75.925925925925924</v>
      </c>
      <c r="K81" s="784" t="s">
        <v>707</v>
      </c>
      <c r="L81" s="785">
        <f t="shared" si="12"/>
        <v>0.82956104252400553</v>
      </c>
      <c r="M81" s="786">
        <f t="shared" si="13"/>
        <v>1.1403508771929824</v>
      </c>
    </row>
    <row r="82" spans="1:13" ht="12.75" customHeight="1" x14ac:dyDescent="0.2">
      <c r="A82" s="777"/>
      <c r="B82" s="778">
        <v>19</v>
      </c>
      <c r="C82" s="779">
        <v>19</v>
      </c>
      <c r="D82" s="780">
        <f t="shared" si="5"/>
        <v>1</v>
      </c>
      <c r="E82" s="781">
        <v>15</v>
      </c>
      <c r="F82" s="779">
        <v>15</v>
      </c>
      <c r="G82" s="782">
        <f t="shared" si="10"/>
        <v>78.94736842105263</v>
      </c>
      <c r="H82" s="778">
        <v>6</v>
      </c>
      <c r="I82" s="779">
        <v>6</v>
      </c>
      <c r="J82" s="783">
        <f t="shared" si="11"/>
        <v>40</v>
      </c>
      <c r="K82" s="784" t="s">
        <v>708</v>
      </c>
      <c r="L82" s="785">
        <f t="shared" si="12"/>
        <v>0.50666666666666671</v>
      </c>
      <c r="M82" s="786">
        <f t="shared" si="13"/>
        <v>1.2666666666666666</v>
      </c>
    </row>
    <row r="83" spans="1:13" ht="12.75" customHeight="1" x14ac:dyDescent="0.2">
      <c r="A83" s="787"/>
      <c r="B83" s="788">
        <v>517</v>
      </c>
      <c r="C83" s="789">
        <v>495</v>
      </c>
      <c r="D83" s="790">
        <f t="shared" si="5"/>
        <v>1.0444444444444445</v>
      </c>
      <c r="E83" s="791">
        <v>436</v>
      </c>
      <c r="F83" s="789">
        <v>424</v>
      </c>
      <c r="G83" s="792">
        <f t="shared" si="10"/>
        <v>85.656565656565661</v>
      </c>
      <c r="H83" s="788">
        <v>302</v>
      </c>
      <c r="I83" s="789">
        <v>302</v>
      </c>
      <c r="J83" s="793">
        <f t="shared" si="11"/>
        <v>71.226415094339629</v>
      </c>
      <c r="K83" s="794" t="s">
        <v>709</v>
      </c>
      <c r="L83" s="795">
        <f t="shared" si="12"/>
        <v>0.83153479886080461</v>
      </c>
      <c r="M83" s="796">
        <f t="shared" si="13"/>
        <v>1.1857798165137614</v>
      </c>
    </row>
    <row r="84" spans="1:13" ht="12.75" customHeight="1" x14ac:dyDescent="0.2">
      <c r="A84" s="807"/>
      <c r="B84" s="808">
        <v>12369</v>
      </c>
      <c r="C84" s="809">
        <v>8778</v>
      </c>
      <c r="D84" s="810">
        <f t="shared" si="5"/>
        <v>1.4090909090909092</v>
      </c>
      <c r="E84" s="811">
        <v>9665</v>
      </c>
      <c r="F84" s="809">
        <v>7793</v>
      </c>
      <c r="G84" s="812">
        <f t="shared" si="10"/>
        <v>88.778765094554572</v>
      </c>
      <c r="H84" s="808">
        <v>6425</v>
      </c>
      <c r="I84" s="809">
        <v>6397</v>
      </c>
      <c r="J84" s="813">
        <f t="shared" si="11"/>
        <v>82.086487873732835</v>
      </c>
      <c r="K84" s="814" t="s">
        <v>710</v>
      </c>
      <c r="L84" s="815">
        <f t="shared" si="12"/>
        <v>0.92461849166640175</v>
      </c>
      <c r="M84" s="816">
        <f t="shared" si="13"/>
        <v>1.2797723745473357</v>
      </c>
    </row>
    <row r="85" spans="1:13" ht="9" customHeight="1" x14ac:dyDescent="0.2">
      <c r="A85" s="777"/>
      <c r="B85" s="778"/>
      <c r="C85" s="779"/>
      <c r="D85" s="780"/>
      <c r="E85" s="781"/>
      <c r="F85" s="779"/>
      <c r="G85" s="782"/>
      <c r="H85" s="778"/>
      <c r="I85" s="779"/>
      <c r="J85" s="783"/>
      <c r="K85" s="784"/>
      <c r="L85" s="785"/>
      <c r="M85" s="786"/>
    </row>
    <row r="86" spans="1:13" ht="12.75" customHeight="1" x14ac:dyDescent="0.2">
      <c r="A86" s="777"/>
      <c r="B86" s="778">
        <v>68</v>
      </c>
      <c r="C86" s="779">
        <v>68</v>
      </c>
      <c r="D86" s="780">
        <f t="shared" ref="D86:D103" si="14">B86/C86</f>
        <v>1</v>
      </c>
      <c r="E86" s="781">
        <v>60</v>
      </c>
      <c r="F86" s="779">
        <v>60</v>
      </c>
      <c r="G86" s="782">
        <f t="shared" ref="G86:G103" si="15">F86*100/C86</f>
        <v>88.235294117647058</v>
      </c>
      <c r="H86" s="778">
        <v>42</v>
      </c>
      <c r="I86" s="779">
        <v>42</v>
      </c>
      <c r="J86" s="783">
        <f t="shared" ref="J86:J103" si="16">I86*100/F86</f>
        <v>70</v>
      </c>
      <c r="K86" s="784" t="s">
        <v>711</v>
      </c>
      <c r="L86" s="785">
        <f t="shared" ref="L86:L103" si="17">(C86/F86)*(I86/F86)</f>
        <v>0.79333333333333322</v>
      </c>
      <c r="M86" s="786">
        <f t="shared" ref="M86:M103" si="18">B86/E86</f>
        <v>1.1333333333333333</v>
      </c>
    </row>
    <row r="87" spans="1:13" ht="12.75" customHeight="1" x14ac:dyDescent="0.2">
      <c r="A87" s="777"/>
      <c r="B87" s="778">
        <v>110</v>
      </c>
      <c r="C87" s="779">
        <v>103</v>
      </c>
      <c r="D87" s="780">
        <f t="shared" si="14"/>
        <v>1.0679611650485437</v>
      </c>
      <c r="E87" s="781">
        <v>87</v>
      </c>
      <c r="F87" s="779">
        <v>85</v>
      </c>
      <c r="G87" s="782">
        <f t="shared" si="15"/>
        <v>82.524271844660191</v>
      </c>
      <c r="H87" s="778">
        <v>56</v>
      </c>
      <c r="I87" s="779">
        <v>56</v>
      </c>
      <c r="J87" s="783">
        <f t="shared" si="16"/>
        <v>65.882352941176464</v>
      </c>
      <c r="K87" s="784" t="s">
        <v>712</v>
      </c>
      <c r="L87" s="785">
        <f t="shared" si="17"/>
        <v>0.79833910034602074</v>
      </c>
      <c r="M87" s="786">
        <f t="shared" si="18"/>
        <v>1.264367816091954</v>
      </c>
    </row>
    <row r="88" spans="1:13" ht="12.75" customHeight="1" x14ac:dyDescent="0.2">
      <c r="A88" s="777"/>
      <c r="B88" s="778">
        <v>94</v>
      </c>
      <c r="C88" s="779">
        <v>94</v>
      </c>
      <c r="D88" s="780">
        <f t="shared" si="14"/>
        <v>1</v>
      </c>
      <c r="E88" s="781">
        <v>76</v>
      </c>
      <c r="F88" s="779">
        <v>76</v>
      </c>
      <c r="G88" s="782">
        <f t="shared" si="15"/>
        <v>80.851063829787236</v>
      </c>
      <c r="H88" s="778">
        <v>57</v>
      </c>
      <c r="I88" s="779">
        <v>57</v>
      </c>
      <c r="J88" s="783">
        <f t="shared" si="16"/>
        <v>75</v>
      </c>
      <c r="K88" s="784" t="s">
        <v>713</v>
      </c>
      <c r="L88" s="785">
        <f t="shared" si="17"/>
        <v>0.92763157894736847</v>
      </c>
      <c r="M88" s="786">
        <f t="shared" si="18"/>
        <v>1.236842105263158</v>
      </c>
    </row>
    <row r="89" spans="1:13" ht="12.75" customHeight="1" x14ac:dyDescent="0.2">
      <c r="A89" s="777"/>
      <c r="B89" s="778">
        <v>72</v>
      </c>
      <c r="C89" s="779">
        <v>70</v>
      </c>
      <c r="D89" s="780">
        <f t="shared" si="14"/>
        <v>1.0285714285714285</v>
      </c>
      <c r="E89" s="781">
        <v>63</v>
      </c>
      <c r="F89" s="779">
        <v>62</v>
      </c>
      <c r="G89" s="782">
        <f t="shared" si="15"/>
        <v>88.571428571428569</v>
      </c>
      <c r="H89" s="778">
        <v>47</v>
      </c>
      <c r="I89" s="779">
        <v>47</v>
      </c>
      <c r="J89" s="783">
        <f t="shared" si="16"/>
        <v>75.806451612903231</v>
      </c>
      <c r="K89" s="784" t="s">
        <v>714</v>
      </c>
      <c r="L89" s="785">
        <f t="shared" si="17"/>
        <v>0.85587929240374616</v>
      </c>
      <c r="M89" s="786">
        <f t="shared" si="18"/>
        <v>1.1428571428571428</v>
      </c>
    </row>
    <row r="90" spans="1:13" ht="12.75" customHeight="1" x14ac:dyDescent="0.2">
      <c r="A90" s="777"/>
      <c r="B90" s="778">
        <v>111</v>
      </c>
      <c r="C90" s="779">
        <v>110</v>
      </c>
      <c r="D90" s="780">
        <f t="shared" si="14"/>
        <v>1.009090909090909</v>
      </c>
      <c r="E90" s="781">
        <v>111</v>
      </c>
      <c r="F90" s="779">
        <v>110</v>
      </c>
      <c r="G90" s="782">
        <f t="shared" si="15"/>
        <v>100</v>
      </c>
      <c r="H90" s="778">
        <v>82</v>
      </c>
      <c r="I90" s="779">
        <v>82</v>
      </c>
      <c r="J90" s="783">
        <f t="shared" si="16"/>
        <v>74.545454545454547</v>
      </c>
      <c r="K90" s="784" t="s">
        <v>715</v>
      </c>
      <c r="L90" s="785">
        <f t="shared" si="17"/>
        <v>0.74545454545454548</v>
      </c>
      <c r="M90" s="786">
        <f t="shared" si="18"/>
        <v>1</v>
      </c>
    </row>
    <row r="91" spans="1:13" ht="12.75" customHeight="1" x14ac:dyDescent="0.2">
      <c r="A91" s="777"/>
      <c r="B91" s="778">
        <v>106</v>
      </c>
      <c r="C91" s="779">
        <v>106</v>
      </c>
      <c r="D91" s="780">
        <f t="shared" si="14"/>
        <v>1</v>
      </c>
      <c r="E91" s="781">
        <v>96</v>
      </c>
      <c r="F91" s="779">
        <v>96</v>
      </c>
      <c r="G91" s="782">
        <f t="shared" si="15"/>
        <v>90.566037735849051</v>
      </c>
      <c r="H91" s="778">
        <v>69</v>
      </c>
      <c r="I91" s="779">
        <v>69</v>
      </c>
      <c r="J91" s="783">
        <f t="shared" si="16"/>
        <v>71.875</v>
      </c>
      <c r="K91" s="784" t="s">
        <v>716</v>
      </c>
      <c r="L91" s="785">
        <f t="shared" si="17"/>
        <v>0.79361979166666674</v>
      </c>
      <c r="M91" s="786">
        <f t="shared" si="18"/>
        <v>1.1041666666666667</v>
      </c>
    </row>
    <row r="92" spans="1:13" ht="12.75" customHeight="1" x14ac:dyDescent="0.2">
      <c r="A92" s="777"/>
      <c r="B92" s="778">
        <v>41</v>
      </c>
      <c r="C92" s="779">
        <v>41</v>
      </c>
      <c r="D92" s="780">
        <f t="shared" si="14"/>
        <v>1</v>
      </c>
      <c r="E92" s="781">
        <v>38</v>
      </c>
      <c r="F92" s="779">
        <v>38</v>
      </c>
      <c r="G92" s="782">
        <f t="shared" si="15"/>
        <v>92.682926829268297</v>
      </c>
      <c r="H92" s="778">
        <v>30</v>
      </c>
      <c r="I92" s="779">
        <v>30</v>
      </c>
      <c r="J92" s="783">
        <f t="shared" si="16"/>
        <v>78.94736842105263</v>
      </c>
      <c r="K92" s="784" t="s">
        <v>717</v>
      </c>
      <c r="L92" s="785">
        <f t="shared" si="17"/>
        <v>0.85180055401662058</v>
      </c>
      <c r="M92" s="786">
        <f t="shared" si="18"/>
        <v>1.0789473684210527</v>
      </c>
    </row>
    <row r="93" spans="1:13" ht="12.75" customHeight="1" x14ac:dyDescent="0.2">
      <c r="A93" s="777"/>
      <c r="B93" s="778">
        <v>197</v>
      </c>
      <c r="C93" s="779">
        <v>196</v>
      </c>
      <c r="D93" s="780">
        <f t="shared" si="14"/>
        <v>1.0051020408163265</v>
      </c>
      <c r="E93" s="781">
        <v>175</v>
      </c>
      <c r="F93" s="779">
        <v>175</v>
      </c>
      <c r="G93" s="782">
        <f t="shared" si="15"/>
        <v>89.285714285714292</v>
      </c>
      <c r="H93" s="778">
        <v>129</v>
      </c>
      <c r="I93" s="779">
        <v>129</v>
      </c>
      <c r="J93" s="783">
        <f t="shared" si="16"/>
        <v>73.714285714285708</v>
      </c>
      <c r="K93" s="784" t="s">
        <v>718</v>
      </c>
      <c r="L93" s="785">
        <f t="shared" si="17"/>
        <v>0.8256</v>
      </c>
      <c r="M93" s="786">
        <f t="shared" si="18"/>
        <v>1.1257142857142857</v>
      </c>
    </row>
    <row r="94" spans="1:13" ht="12.75" customHeight="1" x14ac:dyDescent="0.2">
      <c r="A94" s="777"/>
      <c r="B94" s="778">
        <v>159</v>
      </c>
      <c r="C94" s="779">
        <v>159</v>
      </c>
      <c r="D94" s="780">
        <f t="shared" si="14"/>
        <v>1</v>
      </c>
      <c r="E94" s="781">
        <v>128</v>
      </c>
      <c r="F94" s="779">
        <v>128</v>
      </c>
      <c r="G94" s="782">
        <f t="shared" si="15"/>
        <v>80.503144654088047</v>
      </c>
      <c r="H94" s="778">
        <v>86</v>
      </c>
      <c r="I94" s="779">
        <v>86</v>
      </c>
      <c r="J94" s="783">
        <f t="shared" si="16"/>
        <v>67.1875</v>
      </c>
      <c r="K94" s="784" t="s">
        <v>719</v>
      </c>
      <c r="L94" s="785">
        <f t="shared" si="17"/>
        <v>0.8345947265625</v>
      </c>
      <c r="M94" s="786">
        <f t="shared" si="18"/>
        <v>1.2421875</v>
      </c>
    </row>
    <row r="95" spans="1:13" ht="12.75" customHeight="1" x14ac:dyDescent="0.2">
      <c r="A95" s="787"/>
      <c r="B95" s="788">
        <v>958</v>
      </c>
      <c r="C95" s="789">
        <v>918</v>
      </c>
      <c r="D95" s="790">
        <f t="shared" si="14"/>
        <v>1.0435729847494553</v>
      </c>
      <c r="E95" s="791">
        <v>834</v>
      </c>
      <c r="F95" s="789">
        <v>813</v>
      </c>
      <c r="G95" s="792">
        <f t="shared" si="15"/>
        <v>88.562091503267979</v>
      </c>
      <c r="H95" s="788">
        <v>598</v>
      </c>
      <c r="I95" s="789">
        <v>598</v>
      </c>
      <c r="J95" s="793">
        <f t="shared" si="16"/>
        <v>73.554735547355477</v>
      </c>
      <c r="K95" s="794" t="s">
        <v>720</v>
      </c>
      <c r="L95" s="795">
        <f t="shared" si="17"/>
        <v>0.83054424640187363</v>
      </c>
      <c r="M95" s="796">
        <f t="shared" si="18"/>
        <v>1.1486810551558753</v>
      </c>
    </row>
    <row r="96" spans="1:13" ht="12.75" customHeight="1" x14ac:dyDescent="0.2">
      <c r="A96" s="777"/>
      <c r="B96" s="778">
        <v>180</v>
      </c>
      <c r="C96" s="779">
        <v>177</v>
      </c>
      <c r="D96" s="780">
        <f t="shared" si="14"/>
        <v>1.0169491525423728</v>
      </c>
      <c r="E96" s="781">
        <v>180</v>
      </c>
      <c r="F96" s="779">
        <v>177</v>
      </c>
      <c r="G96" s="782">
        <f t="shared" si="15"/>
        <v>100</v>
      </c>
      <c r="H96" s="778">
        <v>122</v>
      </c>
      <c r="I96" s="779">
        <v>122</v>
      </c>
      <c r="J96" s="783">
        <f t="shared" si="16"/>
        <v>68.926553672316388</v>
      </c>
      <c r="K96" s="784" t="s">
        <v>721</v>
      </c>
      <c r="L96" s="785">
        <f t="shared" si="17"/>
        <v>0.68926553672316382</v>
      </c>
      <c r="M96" s="786">
        <f t="shared" si="18"/>
        <v>1</v>
      </c>
    </row>
    <row r="97" spans="1:13" ht="12.75" customHeight="1" x14ac:dyDescent="0.2">
      <c r="A97" s="787"/>
      <c r="B97" s="788">
        <v>180</v>
      </c>
      <c r="C97" s="789">
        <v>177</v>
      </c>
      <c r="D97" s="790">
        <f t="shared" si="14"/>
        <v>1.0169491525423728</v>
      </c>
      <c r="E97" s="791">
        <v>180</v>
      </c>
      <c r="F97" s="789">
        <v>177</v>
      </c>
      <c r="G97" s="792">
        <f t="shared" si="15"/>
        <v>100</v>
      </c>
      <c r="H97" s="788">
        <v>122</v>
      </c>
      <c r="I97" s="789">
        <v>122</v>
      </c>
      <c r="J97" s="793">
        <f t="shared" si="16"/>
        <v>68.926553672316388</v>
      </c>
      <c r="K97" s="794" t="s">
        <v>722</v>
      </c>
      <c r="L97" s="795">
        <f t="shared" si="17"/>
        <v>0.68926553672316382</v>
      </c>
      <c r="M97" s="796">
        <f t="shared" si="18"/>
        <v>1</v>
      </c>
    </row>
    <row r="98" spans="1:13" ht="12.75" customHeight="1" x14ac:dyDescent="0.2">
      <c r="A98" s="777"/>
      <c r="B98" s="778">
        <v>107</v>
      </c>
      <c r="C98" s="779">
        <v>106</v>
      </c>
      <c r="D98" s="780">
        <f t="shared" si="14"/>
        <v>1.0094339622641511</v>
      </c>
      <c r="E98" s="781">
        <v>75</v>
      </c>
      <c r="F98" s="779">
        <v>74</v>
      </c>
      <c r="G98" s="782">
        <f t="shared" si="15"/>
        <v>69.811320754716988</v>
      </c>
      <c r="H98" s="778">
        <v>47</v>
      </c>
      <c r="I98" s="779">
        <v>47</v>
      </c>
      <c r="J98" s="783">
        <f t="shared" si="16"/>
        <v>63.513513513513516</v>
      </c>
      <c r="K98" s="784" t="s">
        <v>723</v>
      </c>
      <c r="L98" s="785">
        <f t="shared" si="17"/>
        <v>0.90978816654492323</v>
      </c>
      <c r="M98" s="786">
        <f t="shared" si="18"/>
        <v>1.4266666666666667</v>
      </c>
    </row>
    <row r="99" spans="1:13" ht="12.75" customHeight="1" x14ac:dyDescent="0.2">
      <c r="A99" s="777"/>
      <c r="B99" s="778">
        <v>352</v>
      </c>
      <c r="C99" s="779">
        <v>352</v>
      </c>
      <c r="D99" s="780">
        <f t="shared" si="14"/>
        <v>1</v>
      </c>
      <c r="E99" s="781">
        <v>180</v>
      </c>
      <c r="F99" s="779">
        <v>180</v>
      </c>
      <c r="G99" s="782">
        <f t="shared" si="15"/>
        <v>51.136363636363633</v>
      </c>
      <c r="H99" s="778">
        <v>133</v>
      </c>
      <c r="I99" s="779">
        <v>133</v>
      </c>
      <c r="J99" s="783">
        <f t="shared" si="16"/>
        <v>73.888888888888886</v>
      </c>
      <c r="K99" s="784" t="s">
        <v>724</v>
      </c>
      <c r="L99" s="785">
        <f t="shared" si="17"/>
        <v>1.4449382716049384</v>
      </c>
      <c r="M99" s="786">
        <f t="shared" si="18"/>
        <v>1.9555555555555555</v>
      </c>
    </row>
    <row r="100" spans="1:13" ht="12.75" customHeight="1" x14ac:dyDescent="0.2">
      <c r="A100" s="777"/>
      <c r="B100" s="778">
        <v>19</v>
      </c>
      <c r="C100" s="779">
        <v>19</v>
      </c>
      <c r="D100" s="780">
        <f t="shared" si="14"/>
        <v>1</v>
      </c>
      <c r="E100" s="781">
        <v>17</v>
      </c>
      <c r="F100" s="779">
        <v>17</v>
      </c>
      <c r="G100" s="782">
        <f t="shared" si="15"/>
        <v>89.473684210526315</v>
      </c>
      <c r="H100" s="778">
        <v>9</v>
      </c>
      <c r="I100" s="779">
        <v>9</v>
      </c>
      <c r="J100" s="783">
        <f t="shared" si="16"/>
        <v>52.941176470588232</v>
      </c>
      <c r="K100" s="784" t="s">
        <v>725</v>
      </c>
      <c r="L100" s="785">
        <f t="shared" si="17"/>
        <v>0.59169550173010388</v>
      </c>
      <c r="M100" s="786">
        <f t="shared" si="18"/>
        <v>1.1176470588235294</v>
      </c>
    </row>
    <row r="101" spans="1:13" ht="12.75" customHeight="1" x14ac:dyDescent="0.2">
      <c r="A101" s="777"/>
      <c r="B101" s="778">
        <v>163</v>
      </c>
      <c r="C101" s="779">
        <v>151</v>
      </c>
      <c r="D101" s="780">
        <f t="shared" si="14"/>
        <v>1.0794701986754967</v>
      </c>
      <c r="E101" s="781">
        <v>142</v>
      </c>
      <c r="F101" s="779">
        <v>133</v>
      </c>
      <c r="G101" s="782">
        <f t="shared" si="15"/>
        <v>88.079470198675494</v>
      </c>
      <c r="H101" s="778">
        <v>83</v>
      </c>
      <c r="I101" s="779">
        <v>83</v>
      </c>
      <c r="J101" s="783">
        <f t="shared" si="16"/>
        <v>62.406015037593988</v>
      </c>
      <c r="K101" s="784" t="s">
        <v>726</v>
      </c>
      <c r="L101" s="785">
        <f t="shared" si="17"/>
        <v>0.70851941884787162</v>
      </c>
      <c r="M101" s="786">
        <f t="shared" si="18"/>
        <v>1.147887323943662</v>
      </c>
    </row>
    <row r="102" spans="1:13" ht="12.75" customHeight="1" x14ac:dyDescent="0.2">
      <c r="A102" s="787"/>
      <c r="B102" s="788">
        <v>641</v>
      </c>
      <c r="C102" s="789">
        <v>551</v>
      </c>
      <c r="D102" s="790">
        <f t="shared" si="14"/>
        <v>1.1633393829401089</v>
      </c>
      <c r="E102" s="791">
        <v>414</v>
      </c>
      <c r="F102" s="789">
        <v>370</v>
      </c>
      <c r="G102" s="792">
        <f t="shared" si="15"/>
        <v>67.150635208711435</v>
      </c>
      <c r="H102" s="788">
        <v>272</v>
      </c>
      <c r="I102" s="789">
        <v>271</v>
      </c>
      <c r="J102" s="793">
        <f t="shared" si="16"/>
        <v>73.243243243243242</v>
      </c>
      <c r="K102" s="794" t="s">
        <v>727</v>
      </c>
      <c r="L102" s="795">
        <f t="shared" si="17"/>
        <v>1.0907304601899197</v>
      </c>
      <c r="M102" s="796">
        <f t="shared" si="18"/>
        <v>1.5483091787439613</v>
      </c>
    </row>
    <row r="103" spans="1:13" ht="12.75" customHeight="1" x14ac:dyDescent="0.2">
      <c r="A103" s="817"/>
      <c r="B103" s="818">
        <v>1779</v>
      </c>
      <c r="C103" s="819">
        <v>1551</v>
      </c>
      <c r="D103" s="820">
        <f t="shared" si="14"/>
        <v>1.1470019342359767</v>
      </c>
      <c r="E103" s="821">
        <v>1428</v>
      </c>
      <c r="F103" s="819">
        <v>1302</v>
      </c>
      <c r="G103" s="822">
        <f t="shared" si="15"/>
        <v>83.945841392649896</v>
      </c>
      <c r="H103" s="818">
        <v>992</v>
      </c>
      <c r="I103" s="819">
        <v>991</v>
      </c>
      <c r="J103" s="823">
        <f t="shared" si="16"/>
        <v>76.113671274961604</v>
      </c>
      <c r="K103" s="824" t="s">
        <v>728</v>
      </c>
      <c r="L103" s="825">
        <f t="shared" si="17"/>
        <v>0.90669972463491122</v>
      </c>
      <c r="M103" s="826">
        <f t="shared" si="18"/>
        <v>1.2457983193277311</v>
      </c>
    </row>
    <row r="104" spans="1:13" ht="9" customHeight="1" x14ac:dyDescent="0.2">
      <c r="A104" s="777"/>
      <c r="B104" s="778"/>
      <c r="C104" s="779"/>
      <c r="D104" s="780"/>
      <c r="E104" s="781"/>
      <c r="F104" s="779"/>
      <c r="G104" s="782"/>
      <c r="H104" s="778"/>
      <c r="I104" s="779"/>
      <c r="J104" s="783"/>
      <c r="K104" s="784"/>
      <c r="L104" s="785"/>
      <c r="M104" s="786"/>
    </row>
    <row r="105" spans="1:13" ht="12.75" customHeight="1" x14ac:dyDescent="0.2">
      <c r="A105" s="777"/>
      <c r="B105" s="778">
        <v>4282</v>
      </c>
      <c r="C105" s="779">
        <v>2808</v>
      </c>
      <c r="D105" s="780">
        <f t="shared" ref="D105:D123" si="19">B105/C105</f>
        <v>1.524928774928775</v>
      </c>
      <c r="E105" s="781">
        <v>1222</v>
      </c>
      <c r="F105" s="779">
        <v>1098</v>
      </c>
      <c r="G105" s="782">
        <f t="shared" ref="G105:G123" si="20">F105*100/C105</f>
        <v>39.102564102564102</v>
      </c>
      <c r="H105" s="778">
        <v>928</v>
      </c>
      <c r="I105" s="779">
        <v>928</v>
      </c>
      <c r="J105" s="783">
        <f t="shared" ref="J105:J123" si="21">I105*100/F105</f>
        <v>84.517304189435336</v>
      </c>
      <c r="K105" s="784" t="s">
        <v>729</v>
      </c>
      <c r="L105" s="785">
        <f t="shared" ref="L105:L123" si="22">(C105/F105)*(I105/F105)</f>
        <v>2.1614261399265433</v>
      </c>
      <c r="M105" s="786">
        <f t="shared" ref="M105:M123" si="23">B105/E105</f>
        <v>3.5040916530278232</v>
      </c>
    </row>
    <row r="106" spans="1:13" ht="12.75" customHeight="1" x14ac:dyDescent="0.2">
      <c r="A106" s="777"/>
      <c r="B106" s="778">
        <v>1076</v>
      </c>
      <c r="C106" s="779">
        <v>850</v>
      </c>
      <c r="D106" s="780">
        <f t="shared" si="19"/>
        <v>1.2658823529411765</v>
      </c>
      <c r="E106" s="781">
        <v>159</v>
      </c>
      <c r="F106" s="779">
        <v>156</v>
      </c>
      <c r="G106" s="782">
        <f t="shared" si="20"/>
        <v>18.352941176470587</v>
      </c>
      <c r="H106" s="778">
        <v>120</v>
      </c>
      <c r="I106" s="779">
        <v>120</v>
      </c>
      <c r="J106" s="783">
        <f t="shared" si="21"/>
        <v>76.92307692307692</v>
      </c>
      <c r="K106" s="784" t="s">
        <v>730</v>
      </c>
      <c r="L106" s="785">
        <f t="shared" si="22"/>
        <v>4.1913214990138075</v>
      </c>
      <c r="M106" s="786">
        <f t="shared" si="23"/>
        <v>6.767295597484277</v>
      </c>
    </row>
    <row r="107" spans="1:13" ht="12.75" customHeight="1" x14ac:dyDescent="0.2">
      <c r="A107" s="787"/>
      <c r="B107" s="788">
        <v>5358</v>
      </c>
      <c r="C107" s="789">
        <v>2947</v>
      </c>
      <c r="D107" s="790">
        <f t="shared" si="19"/>
        <v>1.8181201221581269</v>
      </c>
      <c r="E107" s="791">
        <v>1381</v>
      </c>
      <c r="F107" s="789">
        <v>1135</v>
      </c>
      <c r="G107" s="792">
        <f t="shared" si="20"/>
        <v>38.513742789277231</v>
      </c>
      <c r="H107" s="788">
        <v>1048</v>
      </c>
      <c r="I107" s="789">
        <v>1047</v>
      </c>
      <c r="J107" s="793">
        <f t="shared" si="21"/>
        <v>92.246696035242294</v>
      </c>
      <c r="K107" s="794" t="s">
        <v>731</v>
      </c>
      <c r="L107" s="795">
        <f t="shared" si="22"/>
        <v>2.3951631120340005</v>
      </c>
      <c r="M107" s="796">
        <f t="shared" si="23"/>
        <v>3.8797972483707457</v>
      </c>
    </row>
    <row r="108" spans="1:13" ht="12.75" customHeight="1" x14ac:dyDescent="0.2">
      <c r="A108" s="777"/>
      <c r="B108" s="778">
        <v>776</v>
      </c>
      <c r="C108" s="779">
        <v>722</v>
      </c>
      <c r="D108" s="780">
        <f t="shared" si="19"/>
        <v>1.074792243767313</v>
      </c>
      <c r="E108" s="781">
        <v>400</v>
      </c>
      <c r="F108" s="779">
        <v>386</v>
      </c>
      <c r="G108" s="782">
        <f t="shared" si="20"/>
        <v>53.46260387811634</v>
      </c>
      <c r="H108" s="778">
        <v>257</v>
      </c>
      <c r="I108" s="779">
        <v>257</v>
      </c>
      <c r="J108" s="783">
        <f t="shared" si="21"/>
        <v>66.580310880829018</v>
      </c>
      <c r="K108" s="784" t="s">
        <v>732</v>
      </c>
      <c r="L108" s="785">
        <f t="shared" si="22"/>
        <v>1.2453622916051439</v>
      </c>
      <c r="M108" s="786">
        <f t="shared" si="23"/>
        <v>1.94</v>
      </c>
    </row>
    <row r="109" spans="1:13" ht="12.75" customHeight="1" x14ac:dyDescent="0.2">
      <c r="A109" s="787"/>
      <c r="B109" s="788">
        <v>776</v>
      </c>
      <c r="C109" s="789">
        <v>722</v>
      </c>
      <c r="D109" s="790">
        <f t="shared" si="19"/>
        <v>1.074792243767313</v>
      </c>
      <c r="E109" s="791">
        <v>400</v>
      </c>
      <c r="F109" s="789">
        <v>386</v>
      </c>
      <c r="G109" s="792">
        <f t="shared" si="20"/>
        <v>53.46260387811634</v>
      </c>
      <c r="H109" s="788">
        <v>257</v>
      </c>
      <c r="I109" s="789">
        <v>257</v>
      </c>
      <c r="J109" s="793">
        <f t="shared" si="21"/>
        <v>66.580310880829018</v>
      </c>
      <c r="K109" s="794" t="s">
        <v>733</v>
      </c>
      <c r="L109" s="795">
        <f t="shared" si="22"/>
        <v>1.2453622916051439</v>
      </c>
      <c r="M109" s="796">
        <f t="shared" si="23"/>
        <v>1.94</v>
      </c>
    </row>
    <row r="110" spans="1:13" ht="12.75" customHeight="1" x14ac:dyDescent="0.2">
      <c r="A110" s="777"/>
      <c r="B110" s="778">
        <v>2686</v>
      </c>
      <c r="C110" s="779">
        <v>2022</v>
      </c>
      <c r="D110" s="780">
        <f t="shared" si="19"/>
        <v>1.3283877349159248</v>
      </c>
      <c r="E110" s="781">
        <v>2040</v>
      </c>
      <c r="F110" s="779">
        <v>1728</v>
      </c>
      <c r="G110" s="782">
        <f t="shared" si="20"/>
        <v>85.459940652818986</v>
      </c>
      <c r="H110" s="778">
        <v>1359</v>
      </c>
      <c r="I110" s="779">
        <v>1356</v>
      </c>
      <c r="J110" s="783">
        <f t="shared" si="21"/>
        <v>78.472222222222229</v>
      </c>
      <c r="K110" s="784" t="s">
        <v>734</v>
      </c>
      <c r="L110" s="785">
        <f t="shared" si="22"/>
        <v>0.91823398919753085</v>
      </c>
      <c r="M110" s="786">
        <f t="shared" si="23"/>
        <v>1.3166666666666667</v>
      </c>
    </row>
    <row r="111" spans="1:13" ht="12.75" customHeight="1" x14ac:dyDescent="0.2">
      <c r="A111" s="777"/>
      <c r="B111" s="778">
        <v>702</v>
      </c>
      <c r="C111" s="779">
        <v>565</v>
      </c>
      <c r="D111" s="780">
        <f t="shared" si="19"/>
        <v>1.2424778761061948</v>
      </c>
      <c r="E111" s="781">
        <v>317</v>
      </c>
      <c r="F111" s="779">
        <v>281</v>
      </c>
      <c r="G111" s="782">
        <f t="shared" si="20"/>
        <v>49.73451327433628</v>
      </c>
      <c r="H111" s="778">
        <v>225</v>
      </c>
      <c r="I111" s="779">
        <v>224</v>
      </c>
      <c r="J111" s="783">
        <f t="shared" si="21"/>
        <v>79.715302491103202</v>
      </c>
      <c r="K111" s="784" t="s">
        <v>735</v>
      </c>
      <c r="L111" s="785">
        <f t="shared" si="22"/>
        <v>1.6028165803371284</v>
      </c>
      <c r="M111" s="786">
        <f t="shared" si="23"/>
        <v>2.2145110410094637</v>
      </c>
    </row>
    <row r="112" spans="1:13" ht="12.75" customHeight="1" x14ac:dyDescent="0.2">
      <c r="A112" s="777"/>
      <c r="B112" s="778">
        <v>266</v>
      </c>
      <c r="C112" s="779">
        <v>241</v>
      </c>
      <c r="D112" s="780">
        <f t="shared" si="19"/>
        <v>1.103734439834025</v>
      </c>
      <c r="E112" s="781">
        <v>207</v>
      </c>
      <c r="F112" s="779">
        <v>188</v>
      </c>
      <c r="G112" s="782">
        <f t="shared" si="20"/>
        <v>78.008298755186729</v>
      </c>
      <c r="H112" s="778">
        <v>114</v>
      </c>
      <c r="I112" s="779">
        <v>114</v>
      </c>
      <c r="J112" s="783">
        <f t="shared" si="21"/>
        <v>60.638297872340424</v>
      </c>
      <c r="K112" s="784" t="s">
        <v>736</v>
      </c>
      <c r="L112" s="785">
        <f t="shared" si="22"/>
        <v>0.77733137166138533</v>
      </c>
      <c r="M112" s="786">
        <f t="shared" si="23"/>
        <v>1.2850241545893719</v>
      </c>
    </row>
    <row r="113" spans="1:13" ht="12.75" customHeight="1" x14ac:dyDescent="0.2">
      <c r="A113" s="777"/>
      <c r="B113" s="778">
        <v>302</v>
      </c>
      <c r="C113" s="779">
        <v>269</v>
      </c>
      <c r="D113" s="780">
        <f t="shared" si="19"/>
        <v>1.1226765799256506</v>
      </c>
      <c r="E113" s="781">
        <v>177</v>
      </c>
      <c r="F113" s="779">
        <v>167</v>
      </c>
      <c r="G113" s="782">
        <f t="shared" si="20"/>
        <v>62.081784386617102</v>
      </c>
      <c r="H113" s="778">
        <v>94</v>
      </c>
      <c r="I113" s="779">
        <v>94</v>
      </c>
      <c r="J113" s="783">
        <f t="shared" si="21"/>
        <v>56.287425149700596</v>
      </c>
      <c r="K113" s="784" t="s">
        <v>737</v>
      </c>
      <c r="L113" s="785">
        <f t="shared" si="22"/>
        <v>0.9066657104951773</v>
      </c>
      <c r="M113" s="786">
        <f t="shared" si="23"/>
        <v>1.7062146892655368</v>
      </c>
    </row>
    <row r="114" spans="1:13" ht="12.75" customHeight="1" x14ac:dyDescent="0.2">
      <c r="A114" s="777"/>
      <c r="B114" s="778">
        <v>1407</v>
      </c>
      <c r="C114" s="779">
        <v>996</v>
      </c>
      <c r="D114" s="780">
        <f t="shared" si="19"/>
        <v>1.4126506024096386</v>
      </c>
      <c r="E114" s="781">
        <v>611</v>
      </c>
      <c r="F114" s="779">
        <v>527</v>
      </c>
      <c r="G114" s="782">
        <f t="shared" si="20"/>
        <v>52.911646586345384</v>
      </c>
      <c r="H114" s="778">
        <v>468</v>
      </c>
      <c r="I114" s="779">
        <v>467</v>
      </c>
      <c r="J114" s="783">
        <f t="shared" si="21"/>
        <v>88.614800759013278</v>
      </c>
      <c r="K114" s="784" t="s">
        <v>738</v>
      </c>
      <c r="L114" s="785">
        <f t="shared" si="22"/>
        <v>1.6747692894872339</v>
      </c>
      <c r="M114" s="786">
        <f t="shared" si="23"/>
        <v>2.3027823240589198</v>
      </c>
    </row>
    <row r="115" spans="1:13" ht="12.75" customHeight="1" x14ac:dyDescent="0.2">
      <c r="A115" s="777"/>
      <c r="B115" s="778">
        <v>91</v>
      </c>
      <c r="C115" s="779">
        <v>91</v>
      </c>
      <c r="D115" s="780">
        <f t="shared" si="19"/>
        <v>1</v>
      </c>
      <c r="E115" s="781">
        <v>91</v>
      </c>
      <c r="F115" s="779">
        <v>91</v>
      </c>
      <c r="G115" s="782">
        <f t="shared" si="20"/>
        <v>100</v>
      </c>
      <c r="H115" s="778">
        <v>62</v>
      </c>
      <c r="I115" s="779">
        <v>62</v>
      </c>
      <c r="J115" s="783">
        <f t="shared" si="21"/>
        <v>68.131868131868131</v>
      </c>
      <c r="K115" s="784" t="s">
        <v>739</v>
      </c>
      <c r="L115" s="785">
        <f t="shared" si="22"/>
        <v>0.68131868131868134</v>
      </c>
      <c r="M115" s="786">
        <f t="shared" si="23"/>
        <v>1</v>
      </c>
    </row>
    <row r="116" spans="1:13" ht="12.75" customHeight="1" x14ac:dyDescent="0.2">
      <c r="A116" s="777"/>
      <c r="B116" s="778">
        <v>377</v>
      </c>
      <c r="C116" s="779">
        <v>330</v>
      </c>
      <c r="D116" s="780">
        <f t="shared" si="19"/>
        <v>1.1424242424242423</v>
      </c>
      <c r="E116" s="781">
        <v>300</v>
      </c>
      <c r="F116" s="779">
        <v>279</v>
      </c>
      <c r="G116" s="782">
        <f t="shared" si="20"/>
        <v>84.545454545454547</v>
      </c>
      <c r="H116" s="778">
        <v>172</v>
      </c>
      <c r="I116" s="779">
        <v>171</v>
      </c>
      <c r="J116" s="783">
        <f t="shared" si="21"/>
        <v>61.29032258064516</v>
      </c>
      <c r="K116" s="784" t="s">
        <v>740</v>
      </c>
      <c r="L116" s="785">
        <f t="shared" si="22"/>
        <v>0.72493929934096435</v>
      </c>
      <c r="M116" s="786">
        <f t="shared" si="23"/>
        <v>1.2566666666666666</v>
      </c>
    </row>
    <row r="117" spans="1:13" ht="12.75" customHeight="1" x14ac:dyDescent="0.2">
      <c r="A117" s="777"/>
      <c r="B117" s="65">
        <v>103</v>
      </c>
      <c r="C117" s="65">
        <v>103</v>
      </c>
      <c r="D117" s="780">
        <f t="shared" si="19"/>
        <v>1</v>
      </c>
      <c r="E117" s="781">
        <v>21</v>
      </c>
      <c r="F117" s="779">
        <v>21</v>
      </c>
      <c r="G117" s="782">
        <f t="shared" si="20"/>
        <v>20.388349514563107</v>
      </c>
      <c r="H117" s="778">
        <v>20</v>
      </c>
      <c r="I117" s="779">
        <v>20</v>
      </c>
      <c r="J117" s="783">
        <f t="shared" si="21"/>
        <v>95.238095238095241</v>
      </c>
      <c r="K117" s="784" t="s">
        <v>741</v>
      </c>
      <c r="L117" s="785">
        <f t="shared" si="22"/>
        <v>4.6712018140589571</v>
      </c>
      <c r="M117" s="786">
        <f t="shared" si="23"/>
        <v>4.9047619047619051</v>
      </c>
    </row>
    <row r="118" spans="1:13" ht="12.75" customHeight="1" x14ac:dyDescent="0.2">
      <c r="A118" s="777"/>
      <c r="B118" s="778">
        <v>331</v>
      </c>
      <c r="C118" s="779">
        <v>283</v>
      </c>
      <c r="D118" s="780">
        <f t="shared" si="19"/>
        <v>1.1696113074204948</v>
      </c>
      <c r="E118" s="781">
        <v>259</v>
      </c>
      <c r="F118" s="779">
        <v>230</v>
      </c>
      <c r="G118" s="782">
        <f t="shared" si="20"/>
        <v>81.272084805653705</v>
      </c>
      <c r="H118" s="778">
        <v>154</v>
      </c>
      <c r="I118" s="779">
        <v>154</v>
      </c>
      <c r="J118" s="783">
        <f t="shared" si="21"/>
        <v>66.956521739130437</v>
      </c>
      <c r="K118" s="784" t="s">
        <v>742</v>
      </c>
      <c r="L118" s="785">
        <f t="shared" si="22"/>
        <v>0.82385633270321368</v>
      </c>
      <c r="M118" s="786">
        <f t="shared" si="23"/>
        <v>1.2779922779922781</v>
      </c>
    </row>
    <row r="119" spans="1:13" ht="12.75" customHeight="1" x14ac:dyDescent="0.2">
      <c r="A119" s="777"/>
      <c r="B119" s="778">
        <v>269</v>
      </c>
      <c r="C119" s="779">
        <v>263</v>
      </c>
      <c r="D119" s="780">
        <f t="shared" si="19"/>
        <v>1.0228136882129277</v>
      </c>
      <c r="E119" s="781">
        <v>89</v>
      </c>
      <c r="F119" s="779">
        <v>88</v>
      </c>
      <c r="G119" s="782">
        <f t="shared" si="20"/>
        <v>33.460076045627375</v>
      </c>
      <c r="H119" s="778">
        <v>78</v>
      </c>
      <c r="I119" s="779">
        <v>78</v>
      </c>
      <c r="J119" s="783">
        <f t="shared" si="21"/>
        <v>88.63636363636364</v>
      </c>
      <c r="K119" s="784" t="s">
        <v>743</v>
      </c>
      <c r="L119" s="785">
        <f t="shared" si="22"/>
        <v>2.6490185950413223</v>
      </c>
      <c r="M119" s="786">
        <f t="shared" si="23"/>
        <v>3.0224719101123596</v>
      </c>
    </row>
    <row r="120" spans="1:13" ht="12.75" customHeight="1" x14ac:dyDescent="0.2">
      <c r="A120" s="777"/>
      <c r="B120" s="778">
        <v>81</v>
      </c>
      <c r="C120" s="779">
        <v>81</v>
      </c>
      <c r="D120" s="780">
        <f t="shared" si="19"/>
        <v>1</v>
      </c>
      <c r="E120" s="781">
        <v>28</v>
      </c>
      <c r="F120" s="779">
        <v>28</v>
      </c>
      <c r="G120" s="782">
        <f t="shared" si="20"/>
        <v>34.567901234567898</v>
      </c>
      <c r="H120" s="778">
        <v>24</v>
      </c>
      <c r="I120" s="779">
        <v>24</v>
      </c>
      <c r="J120" s="783">
        <f t="shared" si="21"/>
        <v>85.714285714285708</v>
      </c>
      <c r="K120" s="784" t="s">
        <v>744</v>
      </c>
      <c r="L120" s="785">
        <f t="shared" si="22"/>
        <v>2.4795918367346936</v>
      </c>
      <c r="M120" s="786">
        <f t="shared" si="23"/>
        <v>2.8928571428571428</v>
      </c>
    </row>
    <row r="121" spans="1:13" ht="12.75" customHeight="1" x14ac:dyDescent="0.2">
      <c r="A121" s="777"/>
      <c r="B121" s="778">
        <v>15</v>
      </c>
      <c r="C121" s="779">
        <v>15</v>
      </c>
      <c r="D121" s="780">
        <f t="shared" si="19"/>
        <v>1</v>
      </c>
      <c r="E121" s="781">
        <v>14</v>
      </c>
      <c r="F121" s="779">
        <v>14</v>
      </c>
      <c r="G121" s="782">
        <f t="shared" si="20"/>
        <v>93.333333333333329</v>
      </c>
      <c r="H121" s="778">
        <v>12</v>
      </c>
      <c r="I121" s="779">
        <v>12</v>
      </c>
      <c r="J121" s="783">
        <f t="shared" si="21"/>
        <v>85.714285714285708</v>
      </c>
      <c r="K121" s="784" t="s">
        <v>745</v>
      </c>
      <c r="L121" s="785">
        <f t="shared" si="22"/>
        <v>0.91836734693877542</v>
      </c>
      <c r="M121" s="786">
        <f t="shared" si="23"/>
        <v>1.0714285714285714</v>
      </c>
    </row>
    <row r="122" spans="1:13" ht="12.75" customHeight="1" x14ac:dyDescent="0.2">
      <c r="A122" s="787"/>
      <c r="B122" s="788">
        <v>6630</v>
      </c>
      <c r="C122" s="789">
        <v>4515</v>
      </c>
      <c r="D122" s="790">
        <f t="shared" si="19"/>
        <v>1.4684385382059801</v>
      </c>
      <c r="E122" s="791">
        <v>4154</v>
      </c>
      <c r="F122" s="789">
        <v>3354</v>
      </c>
      <c r="G122" s="792">
        <f t="shared" si="20"/>
        <v>74.285714285714292</v>
      </c>
      <c r="H122" s="788">
        <v>2782</v>
      </c>
      <c r="I122" s="789">
        <v>2773</v>
      </c>
      <c r="J122" s="793">
        <f t="shared" si="21"/>
        <v>82.677400119260582</v>
      </c>
      <c r="K122" s="794" t="s">
        <v>746</v>
      </c>
      <c r="L122" s="795">
        <f t="shared" si="22"/>
        <v>1.1129650016054309</v>
      </c>
      <c r="M122" s="796">
        <f t="shared" si="23"/>
        <v>1.5960519980741454</v>
      </c>
    </row>
    <row r="123" spans="1:13" ht="12.75" customHeight="1" x14ac:dyDescent="0.2">
      <c r="A123" s="827"/>
      <c r="B123" s="828">
        <v>12764</v>
      </c>
      <c r="C123" s="829">
        <v>7333</v>
      </c>
      <c r="D123" s="830">
        <f t="shared" si="19"/>
        <v>1.7406245738442656</v>
      </c>
      <c r="E123" s="831">
        <v>5935</v>
      </c>
      <c r="F123" s="829">
        <v>4703</v>
      </c>
      <c r="G123" s="832">
        <f t="shared" si="20"/>
        <v>64.134733396972592</v>
      </c>
      <c r="H123" s="828">
        <v>4087</v>
      </c>
      <c r="I123" s="829">
        <v>4075</v>
      </c>
      <c r="J123" s="833">
        <f t="shared" si="21"/>
        <v>86.646821177971503</v>
      </c>
      <c r="K123" s="834" t="s">
        <v>747</v>
      </c>
      <c r="L123" s="835">
        <f t="shared" si="22"/>
        <v>1.3510124169637787</v>
      </c>
      <c r="M123" s="836">
        <f t="shared" si="23"/>
        <v>2.1506318449873629</v>
      </c>
    </row>
    <row r="124" spans="1:13" ht="9" customHeight="1" x14ac:dyDescent="0.2">
      <c r="A124" s="777"/>
      <c r="B124" s="778"/>
      <c r="C124" s="779"/>
      <c r="D124" s="780"/>
      <c r="E124" s="781"/>
      <c r="F124" s="779"/>
      <c r="G124" s="782"/>
      <c r="H124" s="778"/>
      <c r="I124" s="779"/>
      <c r="J124" s="783"/>
      <c r="K124" s="784"/>
      <c r="L124" s="785"/>
      <c r="M124" s="786"/>
    </row>
    <row r="125" spans="1:13" ht="12.75" customHeight="1" x14ac:dyDescent="0.2">
      <c r="A125" s="777"/>
      <c r="B125" s="778">
        <v>238</v>
      </c>
      <c r="C125" s="779">
        <v>215</v>
      </c>
      <c r="D125" s="780">
        <f t="shared" ref="D125:D188" si="24">B125/C125</f>
        <v>1.1069767441860465</v>
      </c>
      <c r="E125" s="781">
        <v>148</v>
      </c>
      <c r="F125" s="779">
        <v>138</v>
      </c>
      <c r="G125" s="782">
        <f t="shared" ref="G125:G156" si="25">F125*100/C125</f>
        <v>64.186046511627907</v>
      </c>
      <c r="H125" s="778">
        <v>72</v>
      </c>
      <c r="I125" s="779">
        <v>72</v>
      </c>
      <c r="J125" s="783">
        <f t="shared" ref="J125:J156" si="26">I125*100/F125</f>
        <v>52.173913043478258</v>
      </c>
      <c r="K125" s="784" t="s">
        <v>748</v>
      </c>
      <c r="L125" s="785">
        <f t="shared" ref="L125:L156" si="27">(C125/F125)*(I125/F125)</f>
        <v>0.81285444234404536</v>
      </c>
      <c r="M125" s="786">
        <f t="shared" ref="M125:M156" si="28">B125/E125</f>
        <v>1.6081081081081081</v>
      </c>
    </row>
    <row r="126" spans="1:13" ht="12.75" customHeight="1" x14ac:dyDescent="0.2">
      <c r="A126" s="777"/>
      <c r="B126" s="65">
        <v>16</v>
      </c>
      <c r="C126" s="65">
        <v>16</v>
      </c>
      <c r="D126" s="780">
        <f t="shared" si="24"/>
        <v>1</v>
      </c>
      <c r="E126" s="781">
        <v>13</v>
      </c>
      <c r="F126" s="779">
        <v>13</v>
      </c>
      <c r="G126" s="782">
        <f t="shared" si="25"/>
        <v>81.25</v>
      </c>
      <c r="H126" s="778">
        <v>6</v>
      </c>
      <c r="I126" s="779">
        <v>6</v>
      </c>
      <c r="J126" s="783">
        <f t="shared" si="26"/>
        <v>46.153846153846153</v>
      </c>
      <c r="K126" s="784" t="s">
        <v>749</v>
      </c>
      <c r="L126" s="785">
        <f t="shared" si="27"/>
        <v>0.56804733727810652</v>
      </c>
      <c r="M126" s="786">
        <f t="shared" si="28"/>
        <v>1.2307692307692308</v>
      </c>
    </row>
    <row r="127" spans="1:13" ht="12.75" customHeight="1" x14ac:dyDescent="0.2">
      <c r="A127" s="777"/>
      <c r="B127" s="778">
        <v>229</v>
      </c>
      <c r="C127" s="779">
        <v>225</v>
      </c>
      <c r="D127" s="780">
        <f t="shared" si="24"/>
        <v>1.0177777777777777</v>
      </c>
      <c r="E127" s="781">
        <v>173</v>
      </c>
      <c r="F127" s="779">
        <v>171</v>
      </c>
      <c r="G127" s="782">
        <f t="shared" si="25"/>
        <v>76</v>
      </c>
      <c r="H127" s="778">
        <v>92</v>
      </c>
      <c r="I127" s="779">
        <v>92</v>
      </c>
      <c r="J127" s="783">
        <f t="shared" si="26"/>
        <v>53.801169590643276</v>
      </c>
      <c r="K127" s="784" t="s">
        <v>750</v>
      </c>
      <c r="L127" s="785">
        <f t="shared" si="27"/>
        <v>0.70791012619267468</v>
      </c>
      <c r="M127" s="786">
        <f t="shared" si="28"/>
        <v>1.323699421965318</v>
      </c>
    </row>
    <row r="128" spans="1:13" ht="12.75" customHeight="1" x14ac:dyDescent="0.2">
      <c r="A128" s="777"/>
      <c r="B128" s="778">
        <v>123</v>
      </c>
      <c r="C128" s="779">
        <v>121</v>
      </c>
      <c r="D128" s="780">
        <f t="shared" si="24"/>
        <v>1.0165289256198347</v>
      </c>
      <c r="E128" s="781">
        <v>122</v>
      </c>
      <c r="F128" s="779">
        <v>120</v>
      </c>
      <c r="G128" s="782">
        <f t="shared" si="25"/>
        <v>99.173553719008268</v>
      </c>
      <c r="H128" s="778">
        <v>86</v>
      </c>
      <c r="I128" s="779">
        <v>86</v>
      </c>
      <c r="J128" s="783">
        <f t="shared" si="26"/>
        <v>71.666666666666671</v>
      </c>
      <c r="K128" s="784" t="s">
        <v>751</v>
      </c>
      <c r="L128" s="785">
        <f t="shared" si="27"/>
        <v>0.72263888888888883</v>
      </c>
      <c r="M128" s="786">
        <f t="shared" si="28"/>
        <v>1.0081967213114753</v>
      </c>
    </row>
    <row r="129" spans="1:13" ht="12.75" customHeight="1" x14ac:dyDescent="0.2">
      <c r="A129" s="777"/>
      <c r="B129" s="778">
        <v>75</v>
      </c>
      <c r="C129" s="779">
        <v>75</v>
      </c>
      <c r="D129" s="780">
        <f t="shared" si="24"/>
        <v>1</v>
      </c>
      <c r="E129" s="781">
        <v>71</v>
      </c>
      <c r="F129" s="779">
        <v>71</v>
      </c>
      <c r="G129" s="782">
        <f t="shared" si="25"/>
        <v>94.666666666666671</v>
      </c>
      <c r="H129" s="778">
        <v>55</v>
      </c>
      <c r="I129" s="779">
        <v>55</v>
      </c>
      <c r="J129" s="783">
        <f t="shared" si="26"/>
        <v>77.464788732394368</v>
      </c>
      <c r="K129" s="784" t="s">
        <v>752</v>
      </c>
      <c r="L129" s="785">
        <f t="shared" si="27"/>
        <v>0.81829002182106714</v>
      </c>
      <c r="M129" s="786">
        <f t="shared" si="28"/>
        <v>1.056338028169014</v>
      </c>
    </row>
    <row r="130" spans="1:13" ht="12.75" customHeight="1" x14ac:dyDescent="0.2">
      <c r="A130" s="777"/>
      <c r="B130" s="778">
        <v>16</v>
      </c>
      <c r="C130" s="779">
        <v>15</v>
      </c>
      <c r="D130" s="780">
        <f t="shared" si="24"/>
        <v>1.0666666666666667</v>
      </c>
      <c r="E130" s="781">
        <v>16</v>
      </c>
      <c r="F130" s="779">
        <v>15</v>
      </c>
      <c r="G130" s="782">
        <f t="shared" si="25"/>
        <v>100</v>
      </c>
      <c r="H130" s="778">
        <v>14</v>
      </c>
      <c r="I130" s="779">
        <v>14</v>
      </c>
      <c r="J130" s="783">
        <f t="shared" si="26"/>
        <v>93.333333333333329</v>
      </c>
      <c r="K130" s="784" t="s">
        <v>753</v>
      </c>
      <c r="L130" s="785">
        <f t="shared" si="27"/>
        <v>0.93333333333333335</v>
      </c>
      <c r="M130" s="786">
        <f t="shared" si="28"/>
        <v>1</v>
      </c>
    </row>
    <row r="131" spans="1:13" ht="12.75" customHeight="1" x14ac:dyDescent="0.2">
      <c r="A131" s="777"/>
      <c r="B131" s="778">
        <v>16</v>
      </c>
      <c r="C131" s="779">
        <v>16</v>
      </c>
      <c r="D131" s="780">
        <f t="shared" si="24"/>
        <v>1</v>
      </c>
      <c r="E131" s="781">
        <v>16</v>
      </c>
      <c r="F131" s="779">
        <v>16</v>
      </c>
      <c r="G131" s="782">
        <f t="shared" si="25"/>
        <v>100</v>
      </c>
      <c r="H131" s="778">
        <v>15</v>
      </c>
      <c r="I131" s="779">
        <v>15</v>
      </c>
      <c r="J131" s="783">
        <f t="shared" si="26"/>
        <v>93.75</v>
      </c>
      <c r="K131" s="784" t="s">
        <v>754</v>
      </c>
      <c r="L131" s="785">
        <f t="shared" si="27"/>
        <v>0.9375</v>
      </c>
      <c r="M131" s="786">
        <f t="shared" si="28"/>
        <v>1</v>
      </c>
    </row>
    <row r="132" spans="1:13" ht="12.75" customHeight="1" x14ac:dyDescent="0.2">
      <c r="A132" s="777"/>
      <c r="B132" s="778">
        <v>57</v>
      </c>
      <c r="C132" s="779">
        <v>57</v>
      </c>
      <c r="D132" s="780">
        <f t="shared" si="24"/>
        <v>1</v>
      </c>
      <c r="E132" s="781">
        <v>55</v>
      </c>
      <c r="F132" s="779">
        <v>55</v>
      </c>
      <c r="G132" s="782">
        <f t="shared" si="25"/>
        <v>96.491228070175438</v>
      </c>
      <c r="H132" s="778">
        <v>46</v>
      </c>
      <c r="I132" s="779">
        <v>46</v>
      </c>
      <c r="J132" s="783">
        <f t="shared" si="26"/>
        <v>83.63636363636364</v>
      </c>
      <c r="K132" s="784" t="s">
        <v>755</v>
      </c>
      <c r="L132" s="785">
        <f t="shared" si="27"/>
        <v>0.86677685950413219</v>
      </c>
      <c r="M132" s="786">
        <f t="shared" si="28"/>
        <v>1.0363636363636364</v>
      </c>
    </row>
    <row r="133" spans="1:13" ht="12.75" customHeight="1" x14ac:dyDescent="0.2">
      <c r="A133" s="787"/>
      <c r="B133" s="788">
        <v>770</v>
      </c>
      <c r="C133" s="789">
        <v>722</v>
      </c>
      <c r="D133" s="790">
        <f t="shared" si="24"/>
        <v>1.0664819944598338</v>
      </c>
      <c r="E133" s="791">
        <v>614</v>
      </c>
      <c r="F133" s="789">
        <v>591</v>
      </c>
      <c r="G133" s="792">
        <f t="shared" si="25"/>
        <v>81.855955678670355</v>
      </c>
      <c r="H133" s="788">
        <v>386</v>
      </c>
      <c r="I133" s="789">
        <v>385</v>
      </c>
      <c r="J133" s="793">
        <f t="shared" si="26"/>
        <v>65.143824027072753</v>
      </c>
      <c r="K133" s="794" t="s">
        <v>756</v>
      </c>
      <c r="L133" s="795">
        <f t="shared" si="27"/>
        <v>0.79583487220890925</v>
      </c>
      <c r="M133" s="796">
        <f t="shared" si="28"/>
        <v>1.2540716612377849</v>
      </c>
    </row>
    <row r="134" spans="1:13" ht="12.75" customHeight="1" x14ac:dyDescent="0.2">
      <c r="A134" s="777"/>
      <c r="B134" s="778">
        <v>321</v>
      </c>
      <c r="C134" s="779">
        <v>294</v>
      </c>
      <c r="D134" s="780">
        <f t="shared" si="24"/>
        <v>1.0918367346938775</v>
      </c>
      <c r="E134" s="781">
        <v>219</v>
      </c>
      <c r="F134" s="779">
        <v>204</v>
      </c>
      <c r="G134" s="782">
        <f t="shared" si="25"/>
        <v>69.387755102040813</v>
      </c>
      <c r="H134" s="778">
        <v>188</v>
      </c>
      <c r="I134" s="779">
        <v>188</v>
      </c>
      <c r="J134" s="783">
        <f t="shared" si="26"/>
        <v>92.156862745098039</v>
      </c>
      <c r="K134" s="784" t="s">
        <v>757</v>
      </c>
      <c r="L134" s="785">
        <f t="shared" si="27"/>
        <v>1.3281430219146482</v>
      </c>
      <c r="M134" s="786">
        <f t="shared" si="28"/>
        <v>1.4657534246575343</v>
      </c>
    </row>
    <row r="135" spans="1:13" ht="12.75" customHeight="1" x14ac:dyDescent="0.2">
      <c r="A135" s="777"/>
      <c r="B135" s="778">
        <v>70</v>
      </c>
      <c r="C135" s="779">
        <v>70</v>
      </c>
      <c r="D135" s="780">
        <f t="shared" si="24"/>
        <v>1</v>
      </c>
      <c r="E135" s="781">
        <v>22</v>
      </c>
      <c r="F135" s="779">
        <v>22</v>
      </c>
      <c r="G135" s="782">
        <f t="shared" si="25"/>
        <v>31.428571428571427</v>
      </c>
      <c r="H135" s="778">
        <v>6</v>
      </c>
      <c r="I135" s="779">
        <v>6</v>
      </c>
      <c r="J135" s="783">
        <f t="shared" si="26"/>
        <v>27.272727272727273</v>
      </c>
      <c r="K135" s="784" t="s">
        <v>758</v>
      </c>
      <c r="L135" s="785">
        <f t="shared" si="27"/>
        <v>0.8677685950413222</v>
      </c>
      <c r="M135" s="786">
        <f t="shared" si="28"/>
        <v>3.1818181818181817</v>
      </c>
    </row>
    <row r="136" spans="1:13" ht="12.75" customHeight="1" x14ac:dyDescent="0.2">
      <c r="A136" s="777"/>
      <c r="B136" s="778">
        <v>1975</v>
      </c>
      <c r="C136" s="779">
        <v>1823</v>
      </c>
      <c r="D136" s="780">
        <f t="shared" si="24"/>
        <v>1.0833790455293473</v>
      </c>
      <c r="E136" s="781">
        <v>1062</v>
      </c>
      <c r="F136" s="779">
        <v>1038</v>
      </c>
      <c r="G136" s="782">
        <f t="shared" si="25"/>
        <v>56.939111354909492</v>
      </c>
      <c r="H136" s="778">
        <v>791</v>
      </c>
      <c r="I136" s="779">
        <v>790</v>
      </c>
      <c r="J136" s="783">
        <f t="shared" si="26"/>
        <v>76.107899807321772</v>
      </c>
      <c r="K136" s="784" t="s">
        <v>759</v>
      </c>
      <c r="L136" s="785">
        <f t="shared" si="27"/>
        <v>1.3366541555756031</v>
      </c>
      <c r="M136" s="786">
        <f t="shared" si="28"/>
        <v>1.85969868173258</v>
      </c>
    </row>
    <row r="137" spans="1:13" ht="12.75" customHeight="1" x14ac:dyDescent="0.2">
      <c r="A137" s="777"/>
      <c r="B137" s="778">
        <v>497</v>
      </c>
      <c r="C137" s="779">
        <v>496</v>
      </c>
      <c r="D137" s="780">
        <f t="shared" si="24"/>
        <v>1.002016129032258</v>
      </c>
      <c r="E137" s="781">
        <v>406</v>
      </c>
      <c r="F137" s="779">
        <v>405</v>
      </c>
      <c r="G137" s="782">
        <f t="shared" si="25"/>
        <v>81.653225806451616</v>
      </c>
      <c r="H137" s="778">
        <v>272</v>
      </c>
      <c r="I137" s="779">
        <v>272</v>
      </c>
      <c r="J137" s="783">
        <f t="shared" si="26"/>
        <v>67.160493827160494</v>
      </c>
      <c r="K137" s="784" t="s">
        <v>760</v>
      </c>
      <c r="L137" s="785">
        <f t="shared" si="27"/>
        <v>0.82250876390794092</v>
      </c>
      <c r="M137" s="786">
        <f t="shared" si="28"/>
        <v>1.2241379310344827</v>
      </c>
    </row>
    <row r="138" spans="1:13" ht="12.75" customHeight="1" x14ac:dyDescent="0.2">
      <c r="A138" s="777"/>
      <c r="B138" s="778">
        <v>262</v>
      </c>
      <c r="C138" s="779">
        <v>261</v>
      </c>
      <c r="D138" s="780">
        <f t="shared" si="24"/>
        <v>1.0038314176245211</v>
      </c>
      <c r="E138" s="781">
        <v>126</v>
      </c>
      <c r="F138" s="779">
        <v>126</v>
      </c>
      <c r="G138" s="782">
        <f t="shared" si="25"/>
        <v>48.275862068965516</v>
      </c>
      <c r="H138" s="778">
        <v>106</v>
      </c>
      <c r="I138" s="779">
        <v>106</v>
      </c>
      <c r="J138" s="783">
        <f t="shared" si="26"/>
        <v>84.126984126984127</v>
      </c>
      <c r="K138" s="784" t="s">
        <v>761</v>
      </c>
      <c r="L138" s="785">
        <f t="shared" si="27"/>
        <v>1.7426303854875285</v>
      </c>
      <c r="M138" s="786">
        <f t="shared" si="28"/>
        <v>2.0793650793650795</v>
      </c>
    </row>
    <row r="139" spans="1:13" ht="12.75" customHeight="1" x14ac:dyDescent="0.2">
      <c r="A139" s="777"/>
      <c r="B139" s="778">
        <v>173</v>
      </c>
      <c r="C139" s="779">
        <v>173</v>
      </c>
      <c r="D139" s="780">
        <f t="shared" si="24"/>
        <v>1</v>
      </c>
      <c r="E139" s="781">
        <v>115</v>
      </c>
      <c r="F139" s="779">
        <v>115</v>
      </c>
      <c r="G139" s="782">
        <f t="shared" si="25"/>
        <v>66.473988439306353</v>
      </c>
      <c r="H139" s="778">
        <v>105</v>
      </c>
      <c r="I139" s="779">
        <v>105</v>
      </c>
      <c r="J139" s="783">
        <f t="shared" si="26"/>
        <v>91.304347826086953</v>
      </c>
      <c r="K139" s="784" t="s">
        <v>762</v>
      </c>
      <c r="L139" s="785">
        <f t="shared" si="27"/>
        <v>1.3735349716446124</v>
      </c>
      <c r="M139" s="786">
        <f t="shared" si="28"/>
        <v>1.5043478260869565</v>
      </c>
    </row>
    <row r="140" spans="1:13" ht="12.75" customHeight="1" x14ac:dyDescent="0.2">
      <c r="A140" s="777"/>
      <c r="B140" s="778">
        <v>141</v>
      </c>
      <c r="C140" s="779">
        <v>141</v>
      </c>
      <c r="D140" s="780">
        <f t="shared" si="24"/>
        <v>1</v>
      </c>
      <c r="E140" s="781">
        <v>66</v>
      </c>
      <c r="F140" s="779">
        <v>66</v>
      </c>
      <c r="G140" s="782">
        <f t="shared" si="25"/>
        <v>46.808510638297875</v>
      </c>
      <c r="H140" s="778">
        <v>60</v>
      </c>
      <c r="I140" s="779">
        <v>60</v>
      </c>
      <c r="J140" s="783">
        <f t="shared" si="26"/>
        <v>90.909090909090907</v>
      </c>
      <c r="K140" s="784" t="s">
        <v>763</v>
      </c>
      <c r="L140" s="785">
        <f t="shared" si="27"/>
        <v>1.9421487603305783</v>
      </c>
      <c r="M140" s="786">
        <f t="shared" si="28"/>
        <v>2.1363636363636362</v>
      </c>
    </row>
    <row r="141" spans="1:13" ht="12.75" customHeight="1" x14ac:dyDescent="0.2">
      <c r="A141" s="777"/>
      <c r="B141" s="778">
        <v>22</v>
      </c>
      <c r="C141" s="779">
        <v>22</v>
      </c>
      <c r="D141" s="780">
        <f t="shared" si="24"/>
        <v>1</v>
      </c>
      <c r="E141" s="781">
        <v>18</v>
      </c>
      <c r="F141" s="779">
        <v>18</v>
      </c>
      <c r="G141" s="782">
        <f t="shared" si="25"/>
        <v>81.818181818181813</v>
      </c>
      <c r="H141" s="778">
        <v>17</v>
      </c>
      <c r="I141" s="779">
        <v>17</v>
      </c>
      <c r="J141" s="783">
        <f t="shared" si="26"/>
        <v>94.444444444444443</v>
      </c>
      <c r="K141" s="784" t="s">
        <v>764</v>
      </c>
      <c r="L141" s="785">
        <f t="shared" si="27"/>
        <v>1.154320987654321</v>
      </c>
      <c r="M141" s="786">
        <f t="shared" si="28"/>
        <v>1.2222222222222223</v>
      </c>
    </row>
    <row r="142" spans="1:13" ht="12.75" customHeight="1" x14ac:dyDescent="0.2">
      <c r="A142" s="777"/>
      <c r="B142" s="778">
        <v>276</v>
      </c>
      <c r="C142" s="779">
        <v>256</v>
      </c>
      <c r="D142" s="780">
        <f t="shared" si="24"/>
        <v>1.078125</v>
      </c>
      <c r="E142" s="781">
        <v>115</v>
      </c>
      <c r="F142" s="779">
        <v>114</v>
      </c>
      <c r="G142" s="782">
        <f t="shared" si="25"/>
        <v>44.53125</v>
      </c>
      <c r="H142" s="778">
        <v>92</v>
      </c>
      <c r="I142" s="779">
        <v>92</v>
      </c>
      <c r="J142" s="783">
        <f t="shared" si="26"/>
        <v>80.701754385964918</v>
      </c>
      <c r="K142" s="784" t="s">
        <v>765</v>
      </c>
      <c r="L142" s="785">
        <f t="shared" si="27"/>
        <v>1.8122499230532469</v>
      </c>
      <c r="M142" s="786">
        <f t="shared" si="28"/>
        <v>2.4</v>
      </c>
    </row>
    <row r="143" spans="1:13" ht="12.75" customHeight="1" x14ac:dyDescent="0.2">
      <c r="A143" s="777"/>
      <c r="B143" s="778">
        <v>225</v>
      </c>
      <c r="C143" s="779">
        <v>223</v>
      </c>
      <c r="D143" s="780">
        <f t="shared" si="24"/>
        <v>1.0089686098654709</v>
      </c>
      <c r="E143" s="781">
        <v>202</v>
      </c>
      <c r="F143" s="779">
        <v>201</v>
      </c>
      <c r="G143" s="782">
        <f t="shared" si="25"/>
        <v>90.134529147982065</v>
      </c>
      <c r="H143" s="778">
        <v>113</v>
      </c>
      <c r="I143" s="779">
        <v>112</v>
      </c>
      <c r="J143" s="783">
        <f t="shared" si="26"/>
        <v>55.721393034825873</v>
      </c>
      <c r="K143" s="784" t="s">
        <v>766</v>
      </c>
      <c r="L143" s="785">
        <f t="shared" si="27"/>
        <v>0.61820251973961038</v>
      </c>
      <c r="M143" s="786">
        <f t="shared" si="28"/>
        <v>1.113861386138614</v>
      </c>
    </row>
    <row r="144" spans="1:13" ht="12.75" customHeight="1" x14ac:dyDescent="0.2">
      <c r="A144" s="777"/>
      <c r="B144" s="778">
        <v>204</v>
      </c>
      <c r="C144" s="779">
        <v>203</v>
      </c>
      <c r="D144" s="780">
        <f t="shared" si="24"/>
        <v>1.0049261083743843</v>
      </c>
      <c r="E144" s="781">
        <v>156</v>
      </c>
      <c r="F144" s="779">
        <v>155</v>
      </c>
      <c r="G144" s="782">
        <f t="shared" si="25"/>
        <v>76.354679802955658</v>
      </c>
      <c r="H144" s="778">
        <v>118</v>
      </c>
      <c r="I144" s="779">
        <v>118</v>
      </c>
      <c r="J144" s="783">
        <f t="shared" si="26"/>
        <v>76.129032258064512</v>
      </c>
      <c r="K144" s="784" t="s">
        <v>767</v>
      </c>
      <c r="L144" s="785">
        <f t="shared" si="27"/>
        <v>0.99704474505723195</v>
      </c>
      <c r="M144" s="786">
        <f t="shared" si="28"/>
        <v>1.3076923076923077</v>
      </c>
    </row>
    <row r="145" spans="1:13" ht="12.75" customHeight="1" x14ac:dyDescent="0.2">
      <c r="A145" s="777"/>
      <c r="B145" s="778">
        <v>517</v>
      </c>
      <c r="C145" s="779">
        <v>506</v>
      </c>
      <c r="D145" s="780">
        <f t="shared" si="24"/>
        <v>1.0217391304347827</v>
      </c>
      <c r="E145" s="781">
        <v>429</v>
      </c>
      <c r="F145" s="779">
        <v>427</v>
      </c>
      <c r="G145" s="782">
        <f t="shared" si="25"/>
        <v>84.387351778656125</v>
      </c>
      <c r="H145" s="778">
        <v>272</v>
      </c>
      <c r="I145" s="779">
        <v>272</v>
      </c>
      <c r="J145" s="783">
        <f t="shared" si="26"/>
        <v>63.70023419203747</v>
      </c>
      <c r="K145" s="784" t="s">
        <v>768</v>
      </c>
      <c r="L145" s="785">
        <f t="shared" si="27"/>
        <v>0.75485523421946044</v>
      </c>
      <c r="M145" s="786">
        <f t="shared" si="28"/>
        <v>1.2051282051282051</v>
      </c>
    </row>
    <row r="146" spans="1:13" ht="12.75" customHeight="1" x14ac:dyDescent="0.2">
      <c r="A146" s="777"/>
      <c r="B146" s="778">
        <v>102</v>
      </c>
      <c r="C146" s="779">
        <v>102</v>
      </c>
      <c r="D146" s="780">
        <f t="shared" si="24"/>
        <v>1</v>
      </c>
      <c r="E146" s="781">
        <v>102</v>
      </c>
      <c r="F146" s="779">
        <v>102</v>
      </c>
      <c r="G146" s="782">
        <f t="shared" si="25"/>
        <v>100</v>
      </c>
      <c r="H146" s="778">
        <v>51</v>
      </c>
      <c r="I146" s="779">
        <v>51</v>
      </c>
      <c r="J146" s="783">
        <f t="shared" si="26"/>
        <v>50</v>
      </c>
      <c r="K146" s="784" t="s">
        <v>769</v>
      </c>
      <c r="L146" s="785">
        <f t="shared" si="27"/>
        <v>0.5</v>
      </c>
      <c r="M146" s="786">
        <f t="shared" si="28"/>
        <v>1</v>
      </c>
    </row>
    <row r="147" spans="1:13" ht="12.75" customHeight="1" x14ac:dyDescent="0.2">
      <c r="A147" s="777"/>
      <c r="B147" s="778">
        <v>425</v>
      </c>
      <c r="C147" s="779">
        <v>425</v>
      </c>
      <c r="D147" s="780">
        <f t="shared" si="24"/>
        <v>1</v>
      </c>
      <c r="E147" s="781">
        <v>287</v>
      </c>
      <c r="F147" s="779">
        <v>287</v>
      </c>
      <c r="G147" s="782">
        <f t="shared" si="25"/>
        <v>67.529411764705884</v>
      </c>
      <c r="H147" s="778">
        <v>226</v>
      </c>
      <c r="I147" s="779">
        <v>226</v>
      </c>
      <c r="J147" s="783">
        <f t="shared" si="26"/>
        <v>78.745644599303134</v>
      </c>
      <c r="K147" s="784" t="s">
        <v>770</v>
      </c>
      <c r="L147" s="785">
        <f t="shared" si="27"/>
        <v>1.1660940402335831</v>
      </c>
      <c r="M147" s="786">
        <f t="shared" si="28"/>
        <v>1.480836236933798</v>
      </c>
    </row>
    <row r="148" spans="1:13" ht="12.75" customHeight="1" x14ac:dyDescent="0.2">
      <c r="A148" s="777"/>
      <c r="B148" s="778">
        <v>3255</v>
      </c>
      <c r="C148" s="779">
        <v>2903</v>
      </c>
      <c r="D148" s="780">
        <f t="shared" si="24"/>
        <v>1.1212538753014123</v>
      </c>
      <c r="E148" s="781">
        <v>2174</v>
      </c>
      <c r="F148" s="779">
        <v>2044</v>
      </c>
      <c r="G148" s="782">
        <f t="shared" si="25"/>
        <v>70.409920771615575</v>
      </c>
      <c r="H148" s="778">
        <v>1589</v>
      </c>
      <c r="I148" s="779">
        <v>1582</v>
      </c>
      <c r="J148" s="783">
        <f t="shared" si="26"/>
        <v>77.397260273972606</v>
      </c>
      <c r="K148" s="784" t="s">
        <v>771</v>
      </c>
      <c r="L148" s="785">
        <f t="shared" si="27"/>
        <v>1.0992379969439456</v>
      </c>
      <c r="M148" s="786">
        <f t="shared" si="28"/>
        <v>1.4972401103955841</v>
      </c>
    </row>
    <row r="149" spans="1:13" ht="12.75" customHeight="1" x14ac:dyDescent="0.2">
      <c r="A149" s="777"/>
      <c r="B149" s="778">
        <v>1693</v>
      </c>
      <c r="C149" s="779">
        <v>1588</v>
      </c>
      <c r="D149" s="780">
        <f t="shared" si="24"/>
        <v>1.0661209068010076</v>
      </c>
      <c r="E149" s="781">
        <v>1312</v>
      </c>
      <c r="F149" s="779">
        <v>1277</v>
      </c>
      <c r="G149" s="782">
        <f t="shared" si="25"/>
        <v>80.415617128463481</v>
      </c>
      <c r="H149" s="778">
        <v>934</v>
      </c>
      <c r="I149" s="779">
        <v>934</v>
      </c>
      <c r="J149" s="783">
        <f t="shared" si="26"/>
        <v>73.140172278778394</v>
      </c>
      <c r="K149" s="784" t="s">
        <v>772</v>
      </c>
      <c r="L149" s="785">
        <f t="shared" si="27"/>
        <v>0.90952696616053308</v>
      </c>
      <c r="M149" s="786">
        <f t="shared" si="28"/>
        <v>1.2903963414634145</v>
      </c>
    </row>
    <row r="150" spans="1:13" ht="12.75" customHeight="1" x14ac:dyDescent="0.2">
      <c r="A150" s="777"/>
      <c r="B150" s="778">
        <v>248</v>
      </c>
      <c r="C150" s="779">
        <v>247</v>
      </c>
      <c r="D150" s="780">
        <f t="shared" si="24"/>
        <v>1.0040485829959513</v>
      </c>
      <c r="E150" s="781">
        <v>162</v>
      </c>
      <c r="F150" s="779">
        <v>162</v>
      </c>
      <c r="G150" s="782">
        <f t="shared" si="25"/>
        <v>65.587044534412954</v>
      </c>
      <c r="H150" s="778">
        <v>116</v>
      </c>
      <c r="I150" s="779">
        <v>116</v>
      </c>
      <c r="J150" s="783">
        <f t="shared" si="26"/>
        <v>71.604938271604937</v>
      </c>
      <c r="K150" s="784" t="s">
        <v>773</v>
      </c>
      <c r="L150" s="785">
        <f t="shared" si="27"/>
        <v>1.0917543057460752</v>
      </c>
      <c r="M150" s="786">
        <f t="shared" si="28"/>
        <v>1.5308641975308641</v>
      </c>
    </row>
    <row r="151" spans="1:13" ht="12.75" customHeight="1" x14ac:dyDescent="0.2">
      <c r="A151" s="787"/>
      <c r="B151" s="788">
        <v>10406</v>
      </c>
      <c r="C151" s="789">
        <v>7465</v>
      </c>
      <c r="D151" s="790">
        <f t="shared" si="24"/>
        <v>1.3939718687206966</v>
      </c>
      <c r="E151" s="791">
        <v>6973</v>
      </c>
      <c r="F151" s="789">
        <v>6029</v>
      </c>
      <c r="G151" s="792">
        <f t="shared" si="25"/>
        <v>80.763563295378432</v>
      </c>
      <c r="H151" s="788">
        <v>5056</v>
      </c>
      <c r="I151" s="789">
        <v>5016</v>
      </c>
      <c r="J151" s="793">
        <f t="shared" si="26"/>
        <v>83.197876928180463</v>
      </c>
      <c r="K151" s="794" t="s">
        <v>774</v>
      </c>
      <c r="L151" s="795">
        <f t="shared" si="27"/>
        <v>1.0301412361401012</v>
      </c>
      <c r="M151" s="796">
        <f t="shared" si="28"/>
        <v>1.4923275491180266</v>
      </c>
    </row>
    <row r="152" spans="1:13" ht="12.75" customHeight="1" x14ac:dyDescent="0.2">
      <c r="A152" s="777"/>
      <c r="B152" s="778">
        <v>450</v>
      </c>
      <c r="C152" s="779">
        <v>419</v>
      </c>
      <c r="D152" s="780">
        <f t="shared" si="24"/>
        <v>1.0739856801909309</v>
      </c>
      <c r="E152" s="781">
        <v>339</v>
      </c>
      <c r="F152" s="779">
        <v>323</v>
      </c>
      <c r="G152" s="782">
        <f t="shared" si="25"/>
        <v>77.088305489260136</v>
      </c>
      <c r="H152" s="778">
        <v>250</v>
      </c>
      <c r="I152" s="779">
        <v>250</v>
      </c>
      <c r="J152" s="783">
        <f t="shared" si="26"/>
        <v>77.399380804953566</v>
      </c>
      <c r="K152" s="784" t="s">
        <v>775</v>
      </c>
      <c r="L152" s="785">
        <f t="shared" si="27"/>
        <v>1.0040353113707599</v>
      </c>
      <c r="M152" s="786">
        <f t="shared" si="28"/>
        <v>1.3274336283185841</v>
      </c>
    </row>
    <row r="153" spans="1:13" ht="12.75" customHeight="1" x14ac:dyDescent="0.2">
      <c r="A153" s="787"/>
      <c r="B153" s="788">
        <v>450</v>
      </c>
      <c r="C153" s="789">
        <v>419</v>
      </c>
      <c r="D153" s="790">
        <f t="shared" si="24"/>
        <v>1.0739856801909309</v>
      </c>
      <c r="E153" s="791">
        <v>339</v>
      </c>
      <c r="F153" s="789">
        <v>323</v>
      </c>
      <c r="G153" s="792">
        <f t="shared" si="25"/>
        <v>77.088305489260136</v>
      </c>
      <c r="H153" s="788">
        <v>250</v>
      </c>
      <c r="I153" s="789">
        <v>250</v>
      </c>
      <c r="J153" s="793">
        <f t="shared" si="26"/>
        <v>77.399380804953566</v>
      </c>
      <c r="K153" s="794" t="s">
        <v>776</v>
      </c>
      <c r="L153" s="795">
        <f t="shared" si="27"/>
        <v>1.0040353113707599</v>
      </c>
      <c r="M153" s="796">
        <f t="shared" si="28"/>
        <v>1.3274336283185841</v>
      </c>
    </row>
    <row r="154" spans="1:13" ht="12.75" customHeight="1" x14ac:dyDescent="0.2">
      <c r="A154" s="777"/>
      <c r="B154" s="778">
        <v>682</v>
      </c>
      <c r="C154" s="779">
        <v>607</v>
      </c>
      <c r="D154" s="780">
        <f t="shared" si="24"/>
        <v>1.1235584843492588</v>
      </c>
      <c r="E154" s="781">
        <v>420</v>
      </c>
      <c r="F154" s="779">
        <v>402</v>
      </c>
      <c r="G154" s="782">
        <f t="shared" si="25"/>
        <v>66.227347611202632</v>
      </c>
      <c r="H154" s="778">
        <v>277</v>
      </c>
      <c r="I154" s="779">
        <v>277</v>
      </c>
      <c r="J154" s="783">
        <f t="shared" si="26"/>
        <v>68.905472636815915</v>
      </c>
      <c r="K154" s="784" t="s">
        <v>777</v>
      </c>
      <c r="L154" s="785">
        <f t="shared" si="27"/>
        <v>1.0404383554862504</v>
      </c>
      <c r="M154" s="786">
        <f t="shared" si="28"/>
        <v>1.6238095238095238</v>
      </c>
    </row>
    <row r="155" spans="1:13" ht="12.75" customHeight="1" x14ac:dyDescent="0.2">
      <c r="A155" s="777"/>
      <c r="B155" s="778">
        <v>472</v>
      </c>
      <c r="C155" s="779">
        <v>445</v>
      </c>
      <c r="D155" s="780">
        <f t="shared" si="24"/>
        <v>1.0606741573033709</v>
      </c>
      <c r="E155" s="781">
        <v>326</v>
      </c>
      <c r="F155" s="779">
        <v>322</v>
      </c>
      <c r="G155" s="782">
        <f t="shared" si="25"/>
        <v>72.359550561797747</v>
      </c>
      <c r="H155" s="778">
        <v>232</v>
      </c>
      <c r="I155" s="779">
        <v>232</v>
      </c>
      <c r="J155" s="783">
        <f t="shared" si="26"/>
        <v>72.049689440993788</v>
      </c>
      <c r="K155" s="784" t="s">
        <v>778</v>
      </c>
      <c r="L155" s="785">
        <f t="shared" si="27"/>
        <v>0.995717757802554</v>
      </c>
      <c r="M155" s="786">
        <f t="shared" si="28"/>
        <v>1.4478527607361964</v>
      </c>
    </row>
    <row r="156" spans="1:13" ht="12.75" customHeight="1" x14ac:dyDescent="0.2">
      <c r="A156" s="777"/>
      <c r="B156" s="778">
        <v>258</v>
      </c>
      <c r="C156" s="779">
        <v>253</v>
      </c>
      <c r="D156" s="780">
        <f t="shared" si="24"/>
        <v>1.0197628458498025</v>
      </c>
      <c r="E156" s="781">
        <v>153</v>
      </c>
      <c r="F156" s="779">
        <v>153</v>
      </c>
      <c r="G156" s="782">
        <f t="shared" si="25"/>
        <v>60.474308300395258</v>
      </c>
      <c r="H156" s="778">
        <v>101</v>
      </c>
      <c r="I156" s="779">
        <v>101</v>
      </c>
      <c r="J156" s="783">
        <f t="shared" si="26"/>
        <v>66.013071895424844</v>
      </c>
      <c r="K156" s="784" t="s">
        <v>779</v>
      </c>
      <c r="L156" s="785">
        <f t="shared" si="27"/>
        <v>1.0915887051988551</v>
      </c>
      <c r="M156" s="786">
        <f t="shared" si="28"/>
        <v>1.6862745098039216</v>
      </c>
    </row>
    <row r="157" spans="1:13" ht="12.75" customHeight="1" x14ac:dyDescent="0.2">
      <c r="A157" s="777"/>
      <c r="B157" s="778">
        <v>22</v>
      </c>
      <c r="C157" s="779">
        <v>22</v>
      </c>
      <c r="D157" s="780">
        <f t="shared" si="24"/>
        <v>1</v>
      </c>
      <c r="E157" s="781">
        <v>12</v>
      </c>
      <c r="F157" s="779">
        <v>12</v>
      </c>
      <c r="G157" s="782">
        <f t="shared" ref="G157:G188" si="29">F157*100/C157</f>
        <v>54.545454545454547</v>
      </c>
      <c r="H157" s="778">
        <v>9</v>
      </c>
      <c r="I157" s="779">
        <v>9</v>
      </c>
      <c r="J157" s="783">
        <f t="shared" ref="J157:J188" si="30">I157*100/F157</f>
        <v>75</v>
      </c>
      <c r="K157" s="784" t="s">
        <v>780</v>
      </c>
      <c r="L157" s="785">
        <f t="shared" ref="L157:L188" si="31">(C157/F157)*(I157/F157)</f>
        <v>1.375</v>
      </c>
      <c r="M157" s="786">
        <f t="shared" ref="M157:M188" si="32">B157/E157</f>
        <v>1.8333333333333333</v>
      </c>
    </row>
    <row r="158" spans="1:13" ht="12.75" customHeight="1" x14ac:dyDescent="0.2">
      <c r="A158" s="787"/>
      <c r="B158" s="788">
        <v>1434</v>
      </c>
      <c r="C158" s="789">
        <v>1254</v>
      </c>
      <c r="D158" s="790">
        <f t="shared" si="24"/>
        <v>1.1435406698564594</v>
      </c>
      <c r="E158" s="791">
        <v>911</v>
      </c>
      <c r="F158" s="789">
        <v>869</v>
      </c>
      <c r="G158" s="792">
        <f t="shared" si="29"/>
        <v>69.298245614035082</v>
      </c>
      <c r="H158" s="788">
        <v>619</v>
      </c>
      <c r="I158" s="789">
        <v>618</v>
      </c>
      <c r="J158" s="793">
        <f t="shared" si="30"/>
        <v>71.116225546605293</v>
      </c>
      <c r="K158" s="794" t="s">
        <v>781</v>
      </c>
      <c r="L158" s="795">
        <f t="shared" si="31"/>
        <v>1.0262341407991142</v>
      </c>
      <c r="M158" s="796">
        <f t="shared" si="32"/>
        <v>1.5740944017563117</v>
      </c>
    </row>
    <row r="159" spans="1:13" ht="12.75" customHeight="1" x14ac:dyDescent="0.2">
      <c r="A159" s="777"/>
      <c r="B159" s="778">
        <v>3306</v>
      </c>
      <c r="C159" s="779">
        <v>2757</v>
      </c>
      <c r="D159" s="780">
        <f t="shared" si="24"/>
        <v>1.1991294885745376</v>
      </c>
      <c r="E159" s="781">
        <v>2750</v>
      </c>
      <c r="F159" s="779">
        <v>2429</v>
      </c>
      <c r="G159" s="782">
        <f t="shared" si="29"/>
        <v>88.103010518679724</v>
      </c>
      <c r="H159" s="778">
        <v>1883</v>
      </c>
      <c r="I159" s="779">
        <v>1876</v>
      </c>
      <c r="J159" s="783">
        <f t="shared" si="30"/>
        <v>77.233429394812674</v>
      </c>
      <c r="K159" s="784" t="s">
        <v>782</v>
      </c>
      <c r="L159" s="785">
        <f t="shared" si="31"/>
        <v>0.87662645056195365</v>
      </c>
      <c r="M159" s="786">
        <f t="shared" si="32"/>
        <v>1.2021818181818182</v>
      </c>
    </row>
    <row r="160" spans="1:13" ht="12.75" customHeight="1" x14ac:dyDescent="0.2">
      <c r="A160" s="787"/>
      <c r="B160" s="788">
        <v>3306</v>
      </c>
      <c r="C160" s="789">
        <v>2757</v>
      </c>
      <c r="D160" s="790">
        <f t="shared" si="24"/>
        <v>1.1991294885745376</v>
      </c>
      <c r="E160" s="791">
        <v>2750</v>
      </c>
      <c r="F160" s="789">
        <v>2429</v>
      </c>
      <c r="G160" s="792">
        <f t="shared" si="29"/>
        <v>88.103010518679724</v>
      </c>
      <c r="H160" s="788">
        <v>1883</v>
      </c>
      <c r="I160" s="789">
        <v>1876</v>
      </c>
      <c r="J160" s="793">
        <f t="shared" si="30"/>
        <v>77.233429394812674</v>
      </c>
      <c r="K160" s="794" t="s">
        <v>783</v>
      </c>
      <c r="L160" s="795">
        <f t="shared" si="31"/>
        <v>0.87662645056195365</v>
      </c>
      <c r="M160" s="796">
        <f t="shared" si="32"/>
        <v>1.2021818181818182</v>
      </c>
    </row>
    <row r="161" spans="1:13" ht="12.75" customHeight="1" x14ac:dyDescent="0.2">
      <c r="A161" s="777"/>
      <c r="B161" s="778">
        <v>57</v>
      </c>
      <c r="C161" s="779">
        <v>54</v>
      </c>
      <c r="D161" s="780">
        <f t="shared" si="24"/>
        <v>1.0555555555555556</v>
      </c>
      <c r="E161" s="781">
        <v>41</v>
      </c>
      <c r="F161" s="779">
        <v>41</v>
      </c>
      <c r="G161" s="782">
        <f t="shared" si="29"/>
        <v>75.925925925925924</v>
      </c>
      <c r="H161" s="778">
        <v>28</v>
      </c>
      <c r="I161" s="779">
        <v>28</v>
      </c>
      <c r="J161" s="783">
        <f t="shared" si="30"/>
        <v>68.292682926829272</v>
      </c>
      <c r="K161" s="784" t="s">
        <v>784</v>
      </c>
      <c r="L161" s="785">
        <f t="shared" si="31"/>
        <v>0.89946460440214171</v>
      </c>
      <c r="M161" s="786">
        <f t="shared" si="32"/>
        <v>1.3902439024390243</v>
      </c>
    </row>
    <row r="162" spans="1:13" ht="12.75" customHeight="1" x14ac:dyDescent="0.2">
      <c r="A162" s="777"/>
      <c r="B162" s="778">
        <v>41</v>
      </c>
      <c r="C162" s="779">
        <v>39</v>
      </c>
      <c r="D162" s="780">
        <f t="shared" si="24"/>
        <v>1.0512820512820513</v>
      </c>
      <c r="E162" s="781">
        <v>29</v>
      </c>
      <c r="F162" s="779">
        <v>29</v>
      </c>
      <c r="G162" s="782">
        <f t="shared" si="29"/>
        <v>74.358974358974365</v>
      </c>
      <c r="H162" s="778">
        <v>16</v>
      </c>
      <c r="I162" s="779">
        <v>16</v>
      </c>
      <c r="J162" s="783">
        <f t="shared" si="30"/>
        <v>55.172413793103445</v>
      </c>
      <c r="K162" s="784" t="s">
        <v>785</v>
      </c>
      <c r="L162" s="785">
        <f t="shared" si="31"/>
        <v>0.74197384066587391</v>
      </c>
      <c r="M162" s="786">
        <f t="shared" si="32"/>
        <v>1.4137931034482758</v>
      </c>
    </row>
    <row r="163" spans="1:13" ht="12.75" customHeight="1" x14ac:dyDescent="0.2">
      <c r="A163" s="777"/>
      <c r="B163" s="778">
        <v>386</v>
      </c>
      <c r="C163" s="779">
        <v>322</v>
      </c>
      <c r="D163" s="780">
        <f t="shared" si="24"/>
        <v>1.1987577639751552</v>
      </c>
      <c r="E163" s="781">
        <v>255</v>
      </c>
      <c r="F163" s="779">
        <v>231</v>
      </c>
      <c r="G163" s="782">
        <f t="shared" si="29"/>
        <v>71.739130434782609</v>
      </c>
      <c r="H163" s="778">
        <v>152</v>
      </c>
      <c r="I163" s="779">
        <v>152</v>
      </c>
      <c r="J163" s="783">
        <f t="shared" si="30"/>
        <v>65.800865800865807</v>
      </c>
      <c r="K163" s="784" t="s">
        <v>786</v>
      </c>
      <c r="L163" s="785">
        <f t="shared" si="31"/>
        <v>0.91722418995146282</v>
      </c>
      <c r="M163" s="786">
        <f t="shared" si="32"/>
        <v>1.5137254901960784</v>
      </c>
    </row>
    <row r="164" spans="1:13" ht="12.75" customHeight="1" x14ac:dyDescent="0.2">
      <c r="A164" s="777"/>
      <c r="B164" s="778">
        <v>56</v>
      </c>
      <c r="C164" s="779">
        <v>56</v>
      </c>
      <c r="D164" s="780">
        <f t="shared" si="24"/>
        <v>1</v>
      </c>
      <c r="E164" s="781">
        <v>38</v>
      </c>
      <c r="F164" s="779">
        <v>38</v>
      </c>
      <c r="G164" s="782">
        <f t="shared" si="29"/>
        <v>67.857142857142861</v>
      </c>
      <c r="H164" s="778">
        <v>29</v>
      </c>
      <c r="I164" s="779">
        <v>29</v>
      </c>
      <c r="J164" s="783">
        <f t="shared" si="30"/>
        <v>76.315789473684205</v>
      </c>
      <c r="K164" s="784" t="s">
        <v>615</v>
      </c>
      <c r="L164" s="785">
        <f t="shared" si="31"/>
        <v>1.1246537396121883</v>
      </c>
      <c r="M164" s="786">
        <f t="shared" si="32"/>
        <v>1.4736842105263157</v>
      </c>
    </row>
    <row r="165" spans="1:13" ht="12.75" customHeight="1" x14ac:dyDescent="0.2">
      <c r="A165" s="777"/>
      <c r="B165" s="778">
        <v>5</v>
      </c>
      <c r="C165" s="779">
        <v>5</v>
      </c>
      <c r="D165" s="780">
        <f t="shared" si="24"/>
        <v>1</v>
      </c>
      <c r="E165" s="781">
        <v>5</v>
      </c>
      <c r="F165" s="779">
        <v>5</v>
      </c>
      <c r="G165" s="782">
        <f t="shared" si="29"/>
        <v>100</v>
      </c>
      <c r="H165" s="778">
        <v>3</v>
      </c>
      <c r="I165" s="779">
        <v>3</v>
      </c>
      <c r="J165" s="783">
        <f t="shared" si="30"/>
        <v>60</v>
      </c>
      <c r="K165" s="784" t="s">
        <v>787</v>
      </c>
      <c r="L165" s="785">
        <f t="shared" si="31"/>
        <v>0.6</v>
      </c>
      <c r="M165" s="786">
        <f t="shared" si="32"/>
        <v>1</v>
      </c>
    </row>
    <row r="166" spans="1:13" ht="12.75" customHeight="1" x14ac:dyDescent="0.2">
      <c r="A166" s="777"/>
      <c r="B166" s="778">
        <v>12</v>
      </c>
      <c r="C166" s="779">
        <v>12</v>
      </c>
      <c r="D166" s="780">
        <f t="shared" si="24"/>
        <v>1</v>
      </c>
      <c r="E166" s="781">
        <v>12</v>
      </c>
      <c r="F166" s="779">
        <v>12</v>
      </c>
      <c r="G166" s="782">
        <f t="shared" si="29"/>
        <v>100</v>
      </c>
      <c r="H166" s="778">
        <v>3</v>
      </c>
      <c r="I166" s="779">
        <v>3</v>
      </c>
      <c r="J166" s="783">
        <f t="shared" si="30"/>
        <v>25</v>
      </c>
      <c r="K166" s="784" t="s">
        <v>788</v>
      </c>
      <c r="L166" s="785">
        <f t="shared" si="31"/>
        <v>0.25</v>
      </c>
      <c r="M166" s="786">
        <f t="shared" si="32"/>
        <v>1</v>
      </c>
    </row>
    <row r="167" spans="1:13" ht="12.75" customHeight="1" x14ac:dyDescent="0.2">
      <c r="A167" s="777"/>
      <c r="B167" s="778">
        <v>37</v>
      </c>
      <c r="C167" s="779">
        <v>37</v>
      </c>
      <c r="D167" s="780">
        <f t="shared" si="24"/>
        <v>1</v>
      </c>
      <c r="E167" s="781">
        <v>24</v>
      </c>
      <c r="F167" s="779">
        <v>24</v>
      </c>
      <c r="G167" s="782">
        <f t="shared" si="29"/>
        <v>64.86486486486487</v>
      </c>
      <c r="H167" s="778">
        <v>14</v>
      </c>
      <c r="I167" s="779">
        <v>14</v>
      </c>
      <c r="J167" s="783">
        <f t="shared" si="30"/>
        <v>58.333333333333336</v>
      </c>
      <c r="K167" s="784" t="s">
        <v>789</v>
      </c>
      <c r="L167" s="785">
        <f t="shared" si="31"/>
        <v>0.89930555555555569</v>
      </c>
      <c r="M167" s="786">
        <f t="shared" si="32"/>
        <v>1.5416666666666667</v>
      </c>
    </row>
    <row r="168" spans="1:13" ht="12.75" customHeight="1" x14ac:dyDescent="0.2">
      <c r="A168" s="787"/>
      <c r="B168" s="788">
        <v>594</v>
      </c>
      <c r="C168" s="789">
        <v>471</v>
      </c>
      <c r="D168" s="790">
        <f t="shared" si="24"/>
        <v>1.2611464968152866</v>
      </c>
      <c r="E168" s="791">
        <v>404</v>
      </c>
      <c r="F168" s="789">
        <v>362</v>
      </c>
      <c r="G168" s="792">
        <f t="shared" si="29"/>
        <v>76.85774946921444</v>
      </c>
      <c r="H168" s="788">
        <v>245</v>
      </c>
      <c r="I168" s="789">
        <v>245</v>
      </c>
      <c r="J168" s="793">
        <f t="shared" si="30"/>
        <v>67.679558011049721</v>
      </c>
      <c r="K168" s="794" t="s">
        <v>790</v>
      </c>
      <c r="L168" s="795">
        <f t="shared" si="31"/>
        <v>0.88058209456365799</v>
      </c>
      <c r="M168" s="796">
        <f t="shared" si="32"/>
        <v>1.4702970297029703</v>
      </c>
    </row>
    <row r="169" spans="1:13" ht="12.75" customHeight="1" x14ac:dyDescent="0.2">
      <c r="A169" s="777"/>
      <c r="B169" s="778">
        <v>6</v>
      </c>
      <c r="C169" s="779">
        <v>6</v>
      </c>
      <c r="D169" s="780">
        <f t="shared" si="24"/>
        <v>1</v>
      </c>
      <c r="E169" s="781">
        <v>5</v>
      </c>
      <c r="F169" s="779">
        <v>5</v>
      </c>
      <c r="G169" s="782">
        <f t="shared" si="29"/>
        <v>83.333333333333329</v>
      </c>
      <c r="H169" s="778">
        <v>1</v>
      </c>
      <c r="I169" s="779">
        <v>1</v>
      </c>
      <c r="J169" s="783">
        <f t="shared" si="30"/>
        <v>20</v>
      </c>
      <c r="K169" s="784" t="s">
        <v>791</v>
      </c>
      <c r="L169" s="785">
        <f t="shared" si="31"/>
        <v>0.24</v>
      </c>
      <c r="M169" s="786">
        <f t="shared" si="32"/>
        <v>1.2</v>
      </c>
    </row>
    <row r="170" spans="1:13" ht="12.75" customHeight="1" x14ac:dyDescent="0.2">
      <c r="A170" s="777"/>
      <c r="B170" s="778">
        <v>215</v>
      </c>
      <c r="C170" s="779">
        <v>212</v>
      </c>
      <c r="D170" s="780">
        <f t="shared" si="24"/>
        <v>1.0141509433962264</v>
      </c>
      <c r="E170" s="781">
        <v>177</v>
      </c>
      <c r="F170" s="779">
        <v>175</v>
      </c>
      <c r="G170" s="782">
        <f t="shared" si="29"/>
        <v>82.547169811320757</v>
      </c>
      <c r="H170" s="778">
        <v>131</v>
      </c>
      <c r="I170" s="779">
        <v>131</v>
      </c>
      <c r="J170" s="783">
        <f t="shared" si="30"/>
        <v>74.857142857142861</v>
      </c>
      <c r="K170" s="784" t="s">
        <v>792</v>
      </c>
      <c r="L170" s="785">
        <f t="shared" si="31"/>
        <v>0.90684081632653069</v>
      </c>
      <c r="M170" s="786">
        <f t="shared" si="32"/>
        <v>1.2146892655367232</v>
      </c>
    </row>
    <row r="171" spans="1:13" ht="12.75" customHeight="1" x14ac:dyDescent="0.2">
      <c r="A171" s="777"/>
      <c r="B171" s="778">
        <v>1415</v>
      </c>
      <c r="C171" s="779">
        <v>1227</v>
      </c>
      <c r="D171" s="780">
        <f t="shared" si="24"/>
        <v>1.1532192339038305</v>
      </c>
      <c r="E171" s="781">
        <v>923</v>
      </c>
      <c r="F171" s="779">
        <v>874</v>
      </c>
      <c r="G171" s="782">
        <f t="shared" si="29"/>
        <v>71.230643846780765</v>
      </c>
      <c r="H171" s="778">
        <v>664</v>
      </c>
      <c r="I171" s="779">
        <v>663</v>
      </c>
      <c r="J171" s="783">
        <f t="shared" si="30"/>
        <v>75.858123569794046</v>
      </c>
      <c r="K171" s="784" t="s">
        <v>793</v>
      </c>
      <c r="L171" s="785">
        <f t="shared" si="31"/>
        <v>1.06496473249585</v>
      </c>
      <c r="M171" s="786">
        <f t="shared" si="32"/>
        <v>1.533044420368364</v>
      </c>
    </row>
    <row r="172" spans="1:13" ht="12.75" customHeight="1" x14ac:dyDescent="0.2">
      <c r="A172" s="777"/>
      <c r="B172" s="778">
        <v>144</v>
      </c>
      <c r="C172" s="779">
        <v>134</v>
      </c>
      <c r="D172" s="780">
        <f t="shared" si="24"/>
        <v>1.0746268656716418</v>
      </c>
      <c r="E172" s="781">
        <v>107</v>
      </c>
      <c r="F172" s="779">
        <v>101</v>
      </c>
      <c r="G172" s="782">
        <f t="shared" si="29"/>
        <v>75.373134328358205</v>
      </c>
      <c r="H172" s="778">
        <v>64</v>
      </c>
      <c r="I172" s="779">
        <v>64</v>
      </c>
      <c r="J172" s="783">
        <f t="shared" si="30"/>
        <v>63.366336633663366</v>
      </c>
      <c r="K172" s="784" t="s">
        <v>794</v>
      </c>
      <c r="L172" s="785">
        <f t="shared" si="31"/>
        <v>0.84070189197137546</v>
      </c>
      <c r="M172" s="786">
        <f t="shared" si="32"/>
        <v>1.3457943925233644</v>
      </c>
    </row>
    <row r="173" spans="1:13" ht="12.75" customHeight="1" x14ac:dyDescent="0.2">
      <c r="A173" s="787"/>
      <c r="B173" s="788">
        <v>1780</v>
      </c>
      <c r="C173" s="789">
        <v>1524</v>
      </c>
      <c r="D173" s="790">
        <f t="shared" si="24"/>
        <v>1.1679790026246719</v>
      </c>
      <c r="E173" s="791">
        <v>1212</v>
      </c>
      <c r="F173" s="789">
        <v>1131</v>
      </c>
      <c r="G173" s="792">
        <f t="shared" si="29"/>
        <v>74.212598425196845</v>
      </c>
      <c r="H173" s="788">
        <v>860</v>
      </c>
      <c r="I173" s="789">
        <v>859</v>
      </c>
      <c r="J173" s="793">
        <f t="shared" si="30"/>
        <v>75.95048629531388</v>
      </c>
      <c r="K173" s="794" t="s">
        <v>795</v>
      </c>
      <c r="L173" s="795">
        <f t="shared" si="31"/>
        <v>1.0234176933161658</v>
      </c>
      <c r="M173" s="796">
        <f t="shared" si="32"/>
        <v>1.4686468646864685</v>
      </c>
    </row>
    <row r="174" spans="1:13" ht="12.75" customHeight="1" x14ac:dyDescent="0.2">
      <c r="A174" s="777"/>
      <c r="B174" s="778">
        <v>222</v>
      </c>
      <c r="C174" s="779">
        <v>208</v>
      </c>
      <c r="D174" s="780">
        <f t="shared" si="24"/>
        <v>1.0673076923076923</v>
      </c>
      <c r="E174" s="781">
        <v>179</v>
      </c>
      <c r="F174" s="779">
        <v>170</v>
      </c>
      <c r="G174" s="782">
        <f t="shared" si="29"/>
        <v>81.730769230769226</v>
      </c>
      <c r="H174" s="778">
        <v>90</v>
      </c>
      <c r="I174" s="779">
        <v>90</v>
      </c>
      <c r="J174" s="783">
        <f t="shared" si="30"/>
        <v>52.941176470588232</v>
      </c>
      <c r="K174" s="784" t="s">
        <v>796</v>
      </c>
      <c r="L174" s="785">
        <f t="shared" si="31"/>
        <v>0.64775086505190316</v>
      </c>
      <c r="M174" s="786">
        <f t="shared" si="32"/>
        <v>1.2402234636871508</v>
      </c>
    </row>
    <row r="175" spans="1:13" ht="12.75" customHeight="1" x14ac:dyDescent="0.2">
      <c r="A175" s="777"/>
      <c r="B175" s="778">
        <v>872</v>
      </c>
      <c r="C175" s="779">
        <v>696</v>
      </c>
      <c r="D175" s="780">
        <f t="shared" si="24"/>
        <v>1.2528735632183907</v>
      </c>
      <c r="E175" s="781">
        <v>510</v>
      </c>
      <c r="F175" s="779">
        <v>456</v>
      </c>
      <c r="G175" s="782">
        <f t="shared" si="29"/>
        <v>65.517241379310349</v>
      </c>
      <c r="H175" s="778">
        <v>309</v>
      </c>
      <c r="I175" s="779">
        <v>309</v>
      </c>
      <c r="J175" s="783">
        <f t="shared" si="30"/>
        <v>67.763157894736835</v>
      </c>
      <c r="K175" s="784" t="s">
        <v>797</v>
      </c>
      <c r="L175" s="785">
        <f t="shared" si="31"/>
        <v>1.0342797783933519</v>
      </c>
      <c r="M175" s="786">
        <f t="shared" si="32"/>
        <v>1.7098039215686274</v>
      </c>
    </row>
    <row r="176" spans="1:13" ht="12.75" customHeight="1" x14ac:dyDescent="0.2">
      <c r="A176" s="777"/>
      <c r="B176" s="778">
        <v>15</v>
      </c>
      <c r="C176" s="779">
        <v>14</v>
      </c>
      <c r="D176" s="780">
        <f t="shared" si="24"/>
        <v>1.0714285714285714</v>
      </c>
      <c r="E176" s="781">
        <v>7</v>
      </c>
      <c r="F176" s="779">
        <v>7</v>
      </c>
      <c r="G176" s="782">
        <f t="shared" si="29"/>
        <v>50</v>
      </c>
      <c r="H176" s="778">
        <v>4</v>
      </c>
      <c r="I176" s="779">
        <v>4</v>
      </c>
      <c r="J176" s="783">
        <f t="shared" si="30"/>
        <v>57.142857142857146</v>
      </c>
      <c r="K176" s="784" t="s">
        <v>798</v>
      </c>
      <c r="L176" s="785">
        <f t="shared" si="31"/>
        <v>1.1428571428571428</v>
      </c>
      <c r="M176" s="786">
        <f t="shared" si="32"/>
        <v>2.1428571428571428</v>
      </c>
    </row>
    <row r="177" spans="1:13" ht="12.75" customHeight="1" x14ac:dyDescent="0.2">
      <c r="A177" s="777"/>
      <c r="B177" s="778">
        <v>388</v>
      </c>
      <c r="C177" s="779">
        <v>368</v>
      </c>
      <c r="D177" s="780">
        <f t="shared" si="24"/>
        <v>1.0543478260869565</v>
      </c>
      <c r="E177" s="781">
        <v>266</v>
      </c>
      <c r="F177" s="779">
        <v>260</v>
      </c>
      <c r="G177" s="782">
        <f t="shared" si="29"/>
        <v>70.652173913043484</v>
      </c>
      <c r="H177" s="778">
        <v>171</v>
      </c>
      <c r="I177" s="779">
        <v>171</v>
      </c>
      <c r="J177" s="783">
        <f t="shared" si="30"/>
        <v>65.769230769230774</v>
      </c>
      <c r="K177" s="784" t="s">
        <v>799</v>
      </c>
      <c r="L177" s="785">
        <f t="shared" si="31"/>
        <v>0.93088757396449706</v>
      </c>
      <c r="M177" s="786">
        <f t="shared" si="32"/>
        <v>1.4586466165413534</v>
      </c>
    </row>
    <row r="178" spans="1:13" ht="12.75" customHeight="1" x14ac:dyDescent="0.2">
      <c r="A178" s="777"/>
      <c r="B178" s="778">
        <v>24</v>
      </c>
      <c r="C178" s="779">
        <v>24</v>
      </c>
      <c r="D178" s="780">
        <f t="shared" si="24"/>
        <v>1</v>
      </c>
      <c r="E178" s="781">
        <v>18</v>
      </c>
      <c r="F178" s="779">
        <v>18</v>
      </c>
      <c r="G178" s="782">
        <f t="shared" si="29"/>
        <v>75</v>
      </c>
      <c r="H178" s="778">
        <v>13</v>
      </c>
      <c r="I178" s="779">
        <v>13</v>
      </c>
      <c r="J178" s="783">
        <f t="shared" si="30"/>
        <v>72.222222222222229</v>
      </c>
      <c r="K178" s="784" t="s">
        <v>800</v>
      </c>
      <c r="L178" s="785">
        <f t="shared" si="31"/>
        <v>0.96296296296296291</v>
      </c>
      <c r="M178" s="786">
        <f t="shared" si="32"/>
        <v>1.3333333333333333</v>
      </c>
    </row>
    <row r="179" spans="1:13" ht="12.75" customHeight="1" x14ac:dyDescent="0.2">
      <c r="A179" s="777"/>
      <c r="B179" s="778">
        <v>288</v>
      </c>
      <c r="C179" s="779">
        <v>266</v>
      </c>
      <c r="D179" s="780">
        <f t="shared" si="24"/>
        <v>1.0827067669172932</v>
      </c>
      <c r="E179" s="781">
        <v>217</v>
      </c>
      <c r="F179" s="779">
        <v>204</v>
      </c>
      <c r="G179" s="782">
        <f t="shared" si="29"/>
        <v>76.691729323308266</v>
      </c>
      <c r="H179" s="778">
        <v>115</v>
      </c>
      <c r="I179" s="779">
        <v>115</v>
      </c>
      <c r="J179" s="783">
        <f t="shared" si="30"/>
        <v>56.372549019607845</v>
      </c>
      <c r="K179" s="784" t="s">
        <v>801</v>
      </c>
      <c r="L179" s="785">
        <f t="shared" si="31"/>
        <v>0.73505382545174935</v>
      </c>
      <c r="M179" s="786">
        <f t="shared" si="32"/>
        <v>1.3271889400921659</v>
      </c>
    </row>
    <row r="180" spans="1:13" ht="12.75" customHeight="1" x14ac:dyDescent="0.2">
      <c r="A180" s="777"/>
      <c r="B180" s="65">
        <v>85</v>
      </c>
      <c r="C180" s="65">
        <v>85</v>
      </c>
      <c r="D180" s="780">
        <f t="shared" si="24"/>
        <v>1</v>
      </c>
      <c r="E180" s="781">
        <v>26</v>
      </c>
      <c r="F180" s="779">
        <v>26</v>
      </c>
      <c r="G180" s="782">
        <f t="shared" si="29"/>
        <v>30.588235294117649</v>
      </c>
      <c r="H180" s="778">
        <v>21</v>
      </c>
      <c r="I180" s="779">
        <v>21</v>
      </c>
      <c r="J180" s="783">
        <f t="shared" si="30"/>
        <v>80.769230769230774</v>
      </c>
      <c r="K180" s="784" t="s">
        <v>802</v>
      </c>
      <c r="L180" s="785">
        <f t="shared" si="31"/>
        <v>2.6405325443786984</v>
      </c>
      <c r="M180" s="786">
        <f t="shared" si="32"/>
        <v>3.2692307692307692</v>
      </c>
    </row>
    <row r="181" spans="1:13" ht="12.75" customHeight="1" x14ac:dyDescent="0.2">
      <c r="A181" s="787"/>
      <c r="B181" s="788">
        <v>1894</v>
      </c>
      <c r="C181" s="789">
        <v>1424</v>
      </c>
      <c r="D181" s="790">
        <f t="shared" si="24"/>
        <v>1.3300561797752808</v>
      </c>
      <c r="E181" s="791">
        <v>1223</v>
      </c>
      <c r="F181" s="789">
        <v>1040</v>
      </c>
      <c r="G181" s="792">
        <f t="shared" si="29"/>
        <v>73.033707865168537</v>
      </c>
      <c r="H181" s="788">
        <v>723</v>
      </c>
      <c r="I181" s="789">
        <v>723</v>
      </c>
      <c r="J181" s="793">
        <f t="shared" si="30"/>
        <v>69.519230769230774</v>
      </c>
      <c r="K181" s="794" t="s">
        <v>803</v>
      </c>
      <c r="L181" s="795">
        <f t="shared" si="31"/>
        <v>0.95187869822485205</v>
      </c>
      <c r="M181" s="796">
        <f t="shared" si="32"/>
        <v>1.5486508585445626</v>
      </c>
    </row>
    <row r="182" spans="1:13" ht="12.75" customHeight="1" x14ac:dyDescent="0.2">
      <c r="A182" s="777"/>
      <c r="B182" s="778">
        <v>983</v>
      </c>
      <c r="C182" s="779">
        <v>781</v>
      </c>
      <c r="D182" s="780">
        <f t="shared" si="24"/>
        <v>1.2586427656850192</v>
      </c>
      <c r="E182" s="781">
        <v>668</v>
      </c>
      <c r="F182" s="779">
        <v>615</v>
      </c>
      <c r="G182" s="782">
        <f t="shared" si="29"/>
        <v>78.745198463508316</v>
      </c>
      <c r="H182" s="778">
        <v>515</v>
      </c>
      <c r="I182" s="779">
        <v>515</v>
      </c>
      <c r="J182" s="783">
        <f t="shared" si="30"/>
        <v>83.739837398373979</v>
      </c>
      <c r="K182" s="784" t="s">
        <v>804</v>
      </c>
      <c r="L182" s="785">
        <f t="shared" si="31"/>
        <v>1.0634278537907331</v>
      </c>
      <c r="M182" s="786">
        <f t="shared" si="32"/>
        <v>1.471556886227545</v>
      </c>
    </row>
    <row r="183" spans="1:13" ht="12.75" customHeight="1" x14ac:dyDescent="0.2">
      <c r="A183" s="787"/>
      <c r="B183" s="788">
        <v>983</v>
      </c>
      <c r="C183" s="789">
        <v>781</v>
      </c>
      <c r="D183" s="790">
        <f t="shared" si="24"/>
        <v>1.2586427656850192</v>
      </c>
      <c r="E183" s="791">
        <v>668</v>
      </c>
      <c r="F183" s="789">
        <v>615</v>
      </c>
      <c r="G183" s="792">
        <f t="shared" si="29"/>
        <v>78.745198463508316</v>
      </c>
      <c r="H183" s="788">
        <v>515</v>
      </c>
      <c r="I183" s="789">
        <v>515</v>
      </c>
      <c r="J183" s="793">
        <f t="shared" si="30"/>
        <v>83.739837398373979</v>
      </c>
      <c r="K183" s="794" t="s">
        <v>805</v>
      </c>
      <c r="L183" s="795">
        <f t="shared" si="31"/>
        <v>1.0634278537907331</v>
      </c>
      <c r="M183" s="796">
        <f t="shared" si="32"/>
        <v>1.471556886227545</v>
      </c>
    </row>
    <row r="184" spans="1:13" ht="12.75" customHeight="1" x14ac:dyDescent="0.2">
      <c r="A184" s="777"/>
      <c r="B184" s="778">
        <v>143</v>
      </c>
      <c r="C184" s="779">
        <v>142</v>
      </c>
      <c r="D184" s="780">
        <f t="shared" si="24"/>
        <v>1.0070422535211268</v>
      </c>
      <c r="E184" s="781">
        <v>135</v>
      </c>
      <c r="F184" s="779">
        <v>135</v>
      </c>
      <c r="G184" s="782">
        <f t="shared" si="29"/>
        <v>95.070422535211264</v>
      </c>
      <c r="H184" s="778">
        <v>95</v>
      </c>
      <c r="I184" s="779">
        <v>95</v>
      </c>
      <c r="J184" s="783">
        <f t="shared" si="30"/>
        <v>70.370370370370367</v>
      </c>
      <c r="K184" s="784" t="s">
        <v>806</v>
      </c>
      <c r="L184" s="785">
        <f t="shared" si="31"/>
        <v>0.74019204389574755</v>
      </c>
      <c r="M184" s="786">
        <f t="shared" si="32"/>
        <v>1.0592592592592593</v>
      </c>
    </row>
    <row r="185" spans="1:13" ht="12.75" customHeight="1" x14ac:dyDescent="0.2">
      <c r="A185" s="777"/>
      <c r="B185" s="778">
        <v>520</v>
      </c>
      <c r="C185" s="779">
        <v>498</v>
      </c>
      <c r="D185" s="780">
        <f t="shared" si="24"/>
        <v>1.0441767068273093</v>
      </c>
      <c r="E185" s="781">
        <v>404</v>
      </c>
      <c r="F185" s="779">
        <v>395</v>
      </c>
      <c r="G185" s="782">
        <f t="shared" si="29"/>
        <v>79.317269076305223</v>
      </c>
      <c r="H185" s="778">
        <v>284</v>
      </c>
      <c r="I185" s="779">
        <v>284</v>
      </c>
      <c r="J185" s="783">
        <f t="shared" si="30"/>
        <v>71.898734177215189</v>
      </c>
      <c r="K185" s="784" t="s">
        <v>807</v>
      </c>
      <c r="L185" s="785">
        <f t="shared" si="31"/>
        <v>0.90647011696843449</v>
      </c>
      <c r="M185" s="786">
        <f t="shared" si="32"/>
        <v>1.2871287128712872</v>
      </c>
    </row>
    <row r="186" spans="1:13" ht="12.75" customHeight="1" x14ac:dyDescent="0.2">
      <c r="A186" s="777"/>
      <c r="B186" s="778">
        <v>190</v>
      </c>
      <c r="C186" s="779">
        <v>190</v>
      </c>
      <c r="D186" s="780">
        <f t="shared" si="24"/>
        <v>1</v>
      </c>
      <c r="E186" s="781">
        <v>32</v>
      </c>
      <c r="F186" s="779">
        <v>32</v>
      </c>
      <c r="G186" s="782">
        <f t="shared" si="29"/>
        <v>16.842105263157894</v>
      </c>
      <c r="H186" s="778">
        <v>30</v>
      </c>
      <c r="I186" s="779">
        <v>30</v>
      </c>
      <c r="J186" s="783">
        <f t="shared" si="30"/>
        <v>93.75</v>
      </c>
      <c r="K186" s="784" t="s">
        <v>808</v>
      </c>
      <c r="L186" s="785">
        <f t="shared" si="31"/>
        <v>5.56640625</v>
      </c>
      <c r="M186" s="786">
        <f t="shared" si="32"/>
        <v>5.9375</v>
      </c>
    </row>
    <row r="187" spans="1:13" ht="12.75" customHeight="1" x14ac:dyDescent="0.2">
      <c r="A187" s="777"/>
      <c r="B187" s="778">
        <v>44</v>
      </c>
      <c r="C187" s="779">
        <v>44</v>
      </c>
      <c r="D187" s="780">
        <f t="shared" si="24"/>
        <v>1</v>
      </c>
      <c r="E187" s="781">
        <v>32</v>
      </c>
      <c r="F187" s="779">
        <v>32</v>
      </c>
      <c r="G187" s="782">
        <f t="shared" si="29"/>
        <v>72.727272727272734</v>
      </c>
      <c r="H187" s="778">
        <v>23</v>
      </c>
      <c r="I187" s="779">
        <v>23</v>
      </c>
      <c r="J187" s="783">
        <f t="shared" si="30"/>
        <v>71.875</v>
      </c>
      <c r="K187" s="784" t="s">
        <v>809</v>
      </c>
      <c r="L187" s="785">
        <f t="shared" si="31"/>
        <v>0.98828125</v>
      </c>
      <c r="M187" s="786">
        <f t="shared" si="32"/>
        <v>1.375</v>
      </c>
    </row>
    <row r="188" spans="1:13" ht="12.75" customHeight="1" x14ac:dyDescent="0.2">
      <c r="A188" s="777"/>
      <c r="B188" s="778">
        <v>3181</v>
      </c>
      <c r="C188" s="779">
        <v>2495</v>
      </c>
      <c r="D188" s="780">
        <f t="shared" si="24"/>
        <v>1.2749498997995992</v>
      </c>
      <c r="E188" s="781">
        <v>2145</v>
      </c>
      <c r="F188" s="779">
        <v>1824</v>
      </c>
      <c r="G188" s="782">
        <f t="shared" si="29"/>
        <v>73.106212424849701</v>
      </c>
      <c r="H188" s="778">
        <v>1450</v>
      </c>
      <c r="I188" s="779">
        <v>1448</v>
      </c>
      <c r="J188" s="783">
        <f t="shared" si="30"/>
        <v>79.385964912280699</v>
      </c>
      <c r="K188" s="784" t="s">
        <v>810</v>
      </c>
      <c r="L188" s="785">
        <f t="shared" si="31"/>
        <v>1.0858990266235766</v>
      </c>
      <c r="M188" s="786">
        <f t="shared" si="32"/>
        <v>1.4829836829836829</v>
      </c>
    </row>
    <row r="189" spans="1:13" ht="12.75" customHeight="1" x14ac:dyDescent="0.2">
      <c r="A189" s="787"/>
      <c r="B189" s="788">
        <v>4078</v>
      </c>
      <c r="C189" s="789">
        <v>3094</v>
      </c>
      <c r="D189" s="790">
        <f t="shared" ref="D189:D202" si="33">B189/C189</f>
        <v>1.3180349062702004</v>
      </c>
      <c r="E189" s="791">
        <v>2748</v>
      </c>
      <c r="F189" s="789">
        <v>2318</v>
      </c>
      <c r="G189" s="792">
        <f t="shared" ref="G189:G220" si="34">F189*100/C189</f>
        <v>74.919198448610217</v>
      </c>
      <c r="H189" s="788">
        <v>1882</v>
      </c>
      <c r="I189" s="789">
        <v>1878</v>
      </c>
      <c r="J189" s="793">
        <f t="shared" ref="J189:J220" si="35">I189*100/F189</f>
        <v>81.018119068162207</v>
      </c>
      <c r="K189" s="794" t="s">
        <v>811</v>
      </c>
      <c r="L189" s="795">
        <f t="shared" ref="L189:L202" si="36">(C189/F189)*(I189/F189)</f>
        <v>1.0814066453705515</v>
      </c>
      <c r="M189" s="796">
        <f t="shared" ref="M189:M202" si="37">B189/E189</f>
        <v>1.4839883551673945</v>
      </c>
    </row>
    <row r="190" spans="1:13" ht="12.75" customHeight="1" x14ac:dyDescent="0.2">
      <c r="A190" s="777"/>
      <c r="B190" s="778">
        <v>422</v>
      </c>
      <c r="C190" s="779">
        <v>412</v>
      </c>
      <c r="D190" s="780">
        <f t="shared" si="33"/>
        <v>1.0242718446601942</v>
      </c>
      <c r="E190" s="781">
        <v>392</v>
      </c>
      <c r="F190" s="779">
        <v>384</v>
      </c>
      <c r="G190" s="782">
        <f t="shared" si="34"/>
        <v>93.203883495145632</v>
      </c>
      <c r="H190" s="778">
        <v>263</v>
      </c>
      <c r="I190" s="779">
        <v>263</v>
      </c>
      <c r="J190" s="783">
        <f t="shared" si="35"/>
        <v>68.489583333333329</v>
      </c>
      <c r="K190" s="784" t="s">
        <v>812</v>
      </c>
      <c r="L190" s="785">
        <f t="shared" si="36"/>
        <v>0.73483615451388895</v>
      </c>
      <c r="M190" s="786">
        <f t="shared" si="37"/>
        <v>1.0765306122448979</v>
      </c>
    </row>
    <row r="191" spans="1:13" ht="12.75" customHeight="1" x14ac:dyDescent="0.2">
      <c r="A191" s="777"/>
      <c r="B191" s="778">
        <v>693</v>
      </c>
      <c r="C191" s="779">
        <v>680</v>
      </c>
      <c r="D191" s="780">
        <f t="shared" si="33"/>
        <v>1.0191176470588235</v>
      </c>
      <c r="E191" s="781">
        <v>693</v>
      </c>
      <c r="F191" s="779">
        <v>680</v>
      </c>
      <c r="G191" s="782">
        <f t="shared" si="34"/>
        <v>100</v>
      </c>
      <c r="H191" s="778">
        <v>579</v>
      </c>
      <c r="I191" s="779">
        <v>579</v>
      </c>
      <c r="J191" s="783">
        <f t="shared" si="35"/>
        <v>85.147058823529406</v>
      </c>
      <c r="K191" s="784" t="s">
        <v>813</v>
      </c>
      <c r="L191" s="785">
        <f t="shared" si="36"/>
        <v>0.85147058823529409</v>
      </c>
      <c r="M191" s="786">
        <f t="shared" si="37"/>
        <v>1</v>
      </c>
    </row>
    <row r="192" spans="1:13" ht="12.75" customHeight="1" x14ac:dyDescent="0.2">
      <c r="A192" s="777"/>
      <c r="B192" s="778">
        <v>118</v>
      </c>
      <c r="C192" s="779">
        <v>107</v>
      </c>
      <c r="D192" s="780">
        <f t="shared" si="33"/>
        <v>1.1028037383177569</v>
      </c>
      <c r="E192" s="781">
        <v>109</v>
      </c>
      <c r="F192" s="779">
        <v>101</v>
      </c>
      <c r="G192" s="782">
        <f t="shared" si="34"/>
        <v>94.392523364485982</v>
      </c>
      <c r="H192" s="778">
        <v>46</v>
      </c>
      <c r="I192" s="779">
        <v>46</v>
      </c>
      <c r="J192" s="783">
        <f t="shared" si="35"/>
        <v>45.544554455445542</v>
      </c>
      <c r="K192" s="784" t="s">
        <v>814</v>
      </c>
      <c r="L192" s="785">
        <f t="shared" si="36"/>
        <v>0.48250171551808652</v>
      </c>
      <c r="M192" s="786">
        <f t="shared" si="37"/>
        <v>1.0825688073394495</v>
      </c>
    </row>
    <row r="193" spans="1:13" ht="12.75" customHeight="1" x14ac:dyDescent="0.2">
      <c r="A193" s="777"/>
      <c r="B193" s="778">
        <v>247</v>
      </c>
      <c r="C193" s="779">
        <v>235</v>
      </c>
      <c r="D193" s="780">
        <f t="shared" si="33"/>
        <v>1.0510638297872341</v>
      </c>
      <c r="E193" s="781">
        <v>196</v>
      </c>
      <c r="F193" s="779">
        <v>191</v>
      </c>
      <c r="G193" s="782">
        <f t="shared" si="34"/>
        <v>81.276595744680847</v>
      </c>
      <c r="H193" s="778">
        <v>133</v>
      </c>
      <c r="I193" s="779">
        <v>133</v>
      </c>
      <c r="J193" s="783">
        <f t="shared" si="35"/>
        <v>69.633507853403145</v>
      </c>
      <c r="K193" s="784" t="s">
        <v>815</v>
      </c>
      <c r="L193" s="785">
        <f t="shared" si="36"/>
        <v>0.85674734793454133</v>
      </c>
      <c r="M193" s="786">
        <f t="shared" si="37"/>
        <v>1.260204081632653</v>
      </c>
    </row>
    <row r="194" spans="1:13" ht="12.75" customHeight="1" x14ac:dyDescent="0.2">
      <c r="A194" s="787"/>
      <c r="B194" s="788">
        <v>1480</v>
      </c>
      <c r="C194" s="789">
        <v>1422</v>
      </c>
      <c r="D194" s="790">
        <f t="shared" si="33"/>
        <v>1.0407876230661042</v>
      </c>
      <c r="E194" s="791">
        <v>1390</v>
      </c>
      <c r="F194" s="789">
        <v>1349</v>
      </c>
      <c r="G194" s="792">
        <f t="shared" si="34"/>
        <v>94.86638537271449</v>
      </c>
      <c r="H194" s="788">
        <v>1021</v>
      </c>
      <c r="I194" s="789">
        <v>1021</v>
      </c>
      <c r="J194" s="793">
        <f t="shared" si="35"/>
        <v>75.68569310600445</v>
      </c>
      <c r="K194" s="794" t="s">
        <v>816</v>
      </c>
      <c r="L194" s="795">
        <f t="shared" si="36"/>
        <v>0.79781360709220406</v>
      </c>
      <c r="M194" s="796">
        <f t="shared" si="37"/>
        <v>1.064748201438849</v>
      </c>
    </row>
    <row r="195" spans="1:13" ht="12.75" customHeight="1" x14ac:dyDescent="0.2">
      <c r="A195" s="777"/>
      <c r="B195" s="778">
        <v>5538</v>
      </c>
      <c r="C195" s="779">
        <v>3692</v>
      </c>
      <c r="D195" s="780">
        <f t="shared" si="33"/>
        <v>1.5</v>
      </c>
      <c r="E195" s="781">
        <v>2052</v>
      </c>
      <c r="F195" s="779">
        <v>1818</v>
      </c>
      <c r="G195" s="782">
        <f t="shared" si="34"/>
        <v>49.241603466955581</v>
      </c>
      <c r="H195" s="778">
        <v>1222</v>
      </c>
      <c r="I195" s="779">
        <v>1219</v>
      </c>
      <c r="J195" s="783">
        <f t="shared" si="35"/>
        <v>67.051705170517053</v>
      </c>
      <c r="K195" s="784" t="s">
        <v>817</v>
      </c>
      <c r="L195" s="785">
        <f t="shared" si="36"/>
        <v>1.3616880940019194</v>
      </c>
      <c r="M195" s="786">
        <f t="shared" si="37"/>
        <v>2.698830409356725</v>
      </c>
    </row>
    <row r="196" spans="1:13" ht="12.75" customHeight="1" x14ac:dyDescent="0.2">
      <c r="A196" s="777"/>
      <c r="B196" s="778">
        <v>1423</v>
      </c>
      <c r="C196" s="779">
        <v>1364</v>
      </c>
      <c r="D196" s="780">
        <f t="shared" si="33"/>
        <v>1.0432551319648093</v>
      </c>
      <c r="E196" s="781">
        <v>1328</v>
      </c>
      <c r="F196" s="779">
        <v>1283</v>
      </c>
      <c r="G196" s="782">
        <f t="shared" si="34"/>
        <v>94.061583577712611</v>
      </c>
      <c r="H196" s="778">
        <v>950</v>
      </c>
      <c r="I196" s="779">
        <v>950</v>
      </c>
      <c r="J196" s="783">
        <f t="shared" si="35"/>
        <v>74.045206547155104</v>
      </c>
      <c r="K196" s="784" t="s">
        <v>818</v>
      </c>
      <c r="L196" s="785">
        <f t="shared" si="36"/>
        <v>0.78719923406328574</v>
      </c>
      <c r="M196" s="786">
        <f t="shared" si="37"/>
        <v>1.0715361445783131</v>
      </c>
    </row>
    <row r="197" spans="1:13" ht="12.75" customHeight="1" x14ac:dyDescent="0.2">
      <c r="A197" s="777"/>
      <c r="B197" s="778">
        <v>66</v>
      </c>
      <c r="C197" s="779">
        <v>66</v>
      </c>
      <c r="D197" s="780">
        <f t="shared" si="33"/>
        <v>1</v>
      </c>
      <c r="E197" s="781">
        <v>56</v>
      </c>
      <c r="F197" s="779">
        <v>56</v>
      </c>
      <c r="G197" s="782">
        <f t="shared" si="34"/>
        <v>84.848484848484844</v>
      </c>
      <c r="H197" s="778">
        <v>42</v>
      </c>
      <c r="I197" s="779">
        <v>42</v>
      </c>
      <c r="J197" s="783">
        <f t="shared" si="35"/>
        <v>75</v>
      </c>
      <c r="K197" s="784" t="s">
        <v>819</v>
      </c>
      <c r="L197" s="785">
        <f t="shared" si="36"/>
        <v>0.8839285714285714</v>
      </c>
      <c r="M197" s="786">
        <f t="shared" si="37"/>
        <v>1.1785714285714286</v>
      </c>
    </row>
    <row r="198" spans="1:13" ht="12.75" customHeight="1" x14ac:dyDescent="0.2">
      <c r="A198" s="777"/>
      <c r="B198" s="778">
        <v>98</v>
      </c>
      <c r="C198" s="779">
        <v>98</v>
      </c>
      <c r="D198" s="780">
        <f t="shared" si="33"/>
        <v>1</v>
      </c>
      <c r="E198" s="781">
        <v>53</v>
      </c>
      <c r="F198" s="779">
        <v>53</v>
      </c>
      <c r="G198" s="782">
        <f t="shared" si="34"/>
        <v>54.081632653061227</v>
      </c>
      <c r="H198" s="778">
        <v>44</v>
      </c>
      <c r="I198" s="779">
        <v>44</v>
      </c>
      <c r="J198" s="783">
        <f t="shared" si="35"/>
        <v>83.018867924528308</v>
      </c>
      <c r="K198" s="784" t="s">
        <v>820</v>
      </c>
      <c r="L198" s="785">
        <f t="shared" si="36"/>
        <v>1.5350658597365612</v>
      </c>
      <c r="M198" s="786">
        <f t="shared" si="37"/>
        <v>1.8490566037735849</v>
      </c>
    </row>
    <row r="199" spans="1:13" ht="12.75" customHeight="1" x14ac:dyDescent="0.2">
      <c r="A199" s="787"/>
      <c r="B199" s="788">
        <v>7125</v>
      </c>
      <c r="C199" s="789">
        <v>5020</v>
      </c>
      <c r="D199" s="790">
        <f t="shared" si="33"/>
        <v>1.4193227091633467</v>
      </c>
      <c r="E199" s="791">
        <v>3489</v>
      </c>
      <c r="F199" s="789">
        <v>3153</v>
      </c>
      <c r="G199" s="792">
        <f t="shared" si="34"/>
        <v>62.808764940239044</v>
      </c>
      <c r="H199" s="788">
        <v>2258</v>
      </c>
      <c r="I199" s="789">
        <v>2250</v>
      </c>
      <c r="J199" s="793">
        <f t="shared" si="35"/>
        <v>71.360608943862985</v>
      </c>
      <c r="K199" s="794" t="s">
        <v>821</v>
      </c>
      <c r="L199" s="795">
        <f t="shared" si="36"/>
        <v>1.1361568566387319</v>
      </c>
      <c r="M199" s="796">
        <f t="shared" si="37"/>
        <v>2.0421324161650904</v>
      </c>
    </row>
    <row r="200" spans="1:13" ht="12.75" customHeight="1" x14ac:dyDescent="0.2">
      <c r="A200" s="777"/>
      <c r="B200" s="778">
        <v>3575</v>
      </c>
      <c r="C200" s="779">
        <v>2612</v>
      </c>
      <c r="D200" s="780">
        <f t="shared" si="33"/>
        <v>1.3686830015313936</v>
      </c>
      <c r="E200" s="781">
        <v>2718</v>
      </c>
      <c r="F200" s="779">
        <v>2221</v>
      </c>
      <c r="G200" s="782">
        <f t="shared" si="34"/>
        <v>85.030627871362938</v>
      </c>
      <c r="H200" s="778">
        <v>1519</v>
      </c>
      <c r="I200" s="779">
        <v>1516</v>
      </c>
      <c r="J200" s="783">
        <f t="shared" si="35"/>
        <v>68.257541647906351</v>
      </c>
      <c r="K200" s="784" t="s">
        <v>822</v>
      </c>
      <c r="L200" s="785">
        <f t="shared" si="36"/>
        <v>0.80274065188802968</v>
      </c>
      <c r="M200" s="786">
        <f t="shared" si="37"/>
        <v>1.3153053715967624</v>
      </c>
    </row>
    <row r="201" spans="1:13" ht="12.75" customHeight="1" x14ac:dyDescent="0.2">
      <c r="A201" s="787"/>
      <c r="B201" s="788">
        <v>3575</v>
      </c>
      <c r="C201" s="789">
        <v>2612</v>
      </c>
      <c r="D201" s="790">
        <f t="shared" si="33"/>
        <v>1.3686830015313936</v>
      </c>
      <c r="E201" s="791">
        <v>2718</v>
      </c>
      <c r="F201" s="789">
        <v>2221</v>
      </c>
      <c r="G201" s="792">
        <f t="shared" si="34"/>
        <v>85.030627871362938</v>
      </c>
      <c r="H201" s="788">
        <v>1519</v>
      </c>
      <c r="I201" s="789">
        <v>1516</v>
      </c>
      <c r="J201" s="793">
        <f t="shared" si="35"/>
        <v>68.257541647906351</v>
      </c>
      <c r="K201" s="794" t="s">
        <v>822</v>
      </c>
      <c r="L201" s="795">
        <f t="shared" si="36"/>
        <v>0.80274065188802968</v>
      </c>
      <c r="M201" s="796">
        <f t="shared" si="37"/>
        <v>1.3153053715967624</v>
      </c>
    </row>
    <row r="202" spans="1:13" ht="12.75" customHeight="1" x14ac:dyDescent="0.2">
      <c r="A202" s="837"/>
      <c r="B202" s="838">
        <v>37875</v>
      </c>
      <c r="C202" s="839">
        <v>23570</v>
      </c>
      <c r="D202" s="840">
        <f t="shared" si="33"/>
        <v>1.6069155706406448</v>
      </c>
      <c r="E202" s="841">
        <v>25439</v>
      </c>
      <c r="F202" s="839">
        <v>20064</v>
      </c>
      <c r="G202" s="842">
        <f t="shared" si="34"/>
        <v>85.125159100551542</v>
      </c>
      <c r="H202" s="838">
        <v>17217</v>
      </c>
      <c r="I202" s="839">
        <v>17107</v>
      </c>
      <c r="J202" s="843">
        <f t="shared" si="35"/>
        <v>85.262161084529509</v>
      </c>
      <c r="K202" s="844" t="s">
        <v>823</v>
      </c>
      <c r="L202" s="845">
        <f t="shared" si="36"/>
        <v>1.0016094182428033</v>
      </c>
      <c r="M202" s="846">
        <f t="shared" si="37"/>
        <v>1.4888556940131294</v>
      </c>
    </row>
    <row r="203" spans="1:13" ht="9" customHeight="1" x14ac:dyDescent="0.2">
      <c r="A203" s="777"/>
      <c r="B203" s="778"/>
      <c r="C203" s="779"/>
      <c r="D203" s="780"/>
      <c r="E203" s="781"/>
      <c r="F203" s="779"/>
      <c r="G203" s="782"/>
      <c r="H203" s="778"/>
      <c r="I203" s="779"/>
      <c r="J203" s="783"/>
      <c r="K203" s="784"/>
      <c r="L203" s="785"/>
      <c r="M203" s="786"/>
    </row>
    <row r="204" spans="1:13" ht="12.75" customHeight="1" x14ac:dyDescent="0.2">
      <c r="A204" s="777"/>
      <c r="B204" s="778">
        <v>39</v>
      </c>
      <c r="C204" s="779">
        <v>37</v>
      </c>
      <c r="D204" s="780">
        <f t="shared" ref="D204:D220" si="38">B204/C204</f>
        <v>1.0540540540540539</v>
      </c>
      <c r="E204" s="781">
        <v>19</v>
      </c>
      <c r="F204" s="779">
        <v>18</v>
      </c>
      <c r="G204" s="782">
        <f t="shared" ref="G204:G220" si="39">F204*100/C204</f>
        <v>48.648648648648646</v>
      </c>
      <c r="H204" s="778">
        <v>17</v>
      </c>
      <c r="I204" s="779">
        <v>17</v>
      </c>
      <c r="J204" s="783">
        <f t="shared" ref="J204:J220" si="40">I204*100/F204</f>
        <v>94.444444444444443</v>
      </c>
      <c r="K204" s="784" t="s">
        <v>824</v>
      </c>
      <c r="L204" s="785">
        <f t="shared" ref="L204:L220" si="41">(C204/F204)*(I204/F204)</f>
        <v>1.9413580246913578</v>
      </c>
      <c r="M204" s="786">
        <f t="shared" ref="M204:M220" si="42">B204/E204</f>
        <v>2.0526315789473686</v>
      </c>
    </row>
    <row r="205" spans="1:13" ht="12.75" customHeight="1" x14ac:dyDescent="0.2">
      <c r="A205" s="777"/>
      <c r="B205" s="778">
        <v>16</v>
      </c>
      <c r="C205" s="779">
        <v>16</v>
      </c>
      <c r="D205" s="780">
        <f t="shared" si="38"/>
        <v>1</v>
      </c>
      <c r="E205" s="781">
        <v>8</v>
      </c>
      <c r="F205" s="779">
        <v>8</v>
      </c>
      <c r="G205" s="782">
        <f t="shared" si="39"/>
        <v>50</v>
      </c>
      <c r="H205" s="778">
        <v>6</v>
      </c>
      <c r="I205" s="779">
        <v>6</v>
      </c>
      <c r="J205" s="783">
        <f t="shared" si="40"/>
        <v>75</v>
      </c>
      <c r="K205" s="784" t="s">
        <v>825</v>
      </c>
      <c r="L205" s="785">
        <f t="shared" si="41"/>
        <v>1.5</v>
      </c>
      <c r="M205" s="786">
        <f t="shared" si="42"/>
        <v>2</v>
      </c>
    </row>
    <row r="206" spans="1:13" ht="12.75" customHeight="1" x14ac:dyDescent="0.2">
      <c r="A206" s="777"/>
      <c r="B206" s="778">
        <v>108</v>
      </c>
      <c r="C206" s="779">
        <v>105</v>
      </c>
      <c r="D206" s="780">
        <f t="shared" si="38"/>
        <v>1.0285714285714285</v>
      </c>
      <c r="E206" s="781">
        <v>56</v>
      </c>
      <c r="F206" s="779">
        <v>56</v>
      </c>
      <c r="G206" s="782">
        <f t="shared" si="39"/>
        <v>53.333333333333336</v>
      </c>
      <c r="H206" s="778">
        <v>41</v>
      </c>
      <c r="I206" s="779">
        <v>41</v>
      </c>
      <c r="J206" s="783">
        <f t="shared" si="40"/>
        <v>73.214285714285708</v>
      </c>
      <c r="K206" s="784" t="s">
        <v>826</v>
      </c>
      <c r="L206" s="785">
        <f t="shared" si="41"/>
        <v>1.372767857142857</v>
      </c>
      <c r="M206" s="786">
        <f t="shared" si="42"/>
        <v>1.9285714285714286</v>
      </c>
    </row>
    <row r="207" spans="1:13" ht="12.75" customHeight="1" x14ac:dyDescent="0.2">
      <c r="A207" s="777"/>
      <c r="B207" s="778">
        <v>81</v>
      </c>
      <c r="C207" s="779">
        <v>77</v>
      </c>
      <c r="D207" s="780">
        <f t="shared" si="38"/>
        <v>1.051948051948052</v>
      </c>
      <c r="E207" s="781">
        <v>56</v>
      </c>
      <c r="F207" s="779">
        <v>52</v>
      </c>
      <c r="G207" s="782">
        <f t="shared" si="39"/>
        <v>67.532467532467535</v>
      </c>
      <c r="H207" s="778">
        <v>37</v>
      </c>
      <c r="I207" s="779">
        <v>37</v>
      </c>
      <c r="J207" s="783">
        <f t="shared" si="40"/>
        <v>71.15384615384616</v>
      </c>
      <c r="K207" s="784" t="s">
        <v>827</v>
      </c>
      <c r="L207" s="785">
        <f t="shared" si="41"/>
        <v>1.0536242603550297</v>
      </c>
      <c r="M207" s="786">
        <f t="shared" si="42"/>
        <v>1.4464285714285714</v>
      </c>
    </row>
    <row r="208" spans="1:13" ht="12.75" customHeight="1" x14ac:dyDescent="0.2">
      <c r="A208" s="777"/>
      <c r="B208" s="778">
        <v>93</v>
      </c>
      <c r="C208" s="779">
        <v>88</v>
      </c>
      <c r="D208" s="780">
        <f t="shared" si="38"/>
        <v>1.0568181818181819</v>
      </c>
      <c r="E208" s="781">
        <v>85</v>
      </c>
      <c r="F208" s="779">
        <v>82</v>
      </c>
      <c r="G208" s="782">
        <f t="shared" si="39"/>
        <v>93.181818181818187</v>
      </c>
      <c r="H208" s="778">
        <v>44</v>
      </c>
      <c r="I208" s="779">
        <v>44</v>
      </c>
      <c r="J208" s="783">
        <f t="shared" si="40"/>
        <v>53.658536585365852</v>
      </c>
      <c r="K208" s="784" t="s">
        <v>828</v>
      </c>
      <c r="L208" s="785">
        <f t="shared" si="41"/>
        <v>0.57584770969660926</v>
      </c>
      <c r="M208" s="786">
        <f t="shared" si="42"/>
        <v>1.0941176470588236</v>
      </c>
    </row>
    <row r="209" spans="1:13" ht="12.75" customHeight="1" x14ac:dyDescent="0.2">
      <c r="A209" s="787"/>
      <c r="B209" s="788">
        <v>337</v>
      </c>
      <c r="C209" s="789">
        <v>310</v>
      </c>
      <c r="D209" s="790">
        <f t="shared" si="38"/>
        <v>1.0870967741935484</v>
      </c>
      <c r="E209" s="791">
        <v>224</v>
      </c>
      <c r="F209" s="789">
        <v>214</v>
      </c>
      <c r="G209" s="792">
        <f t="shared" si="39"/>
        <v>69.032258064516128</v>
      </c>
      <c r="H209" s="788">
        <v>145</v>
      </c>
      <c r="I209" s="789">
        <v>145</v>
      </c>
      <c r="J209" s="793">
        <f t="shared" si="40"/>
        <v>67.757009345794387</v>
      </c>
      <c r="K209" s="794" t="s">
        <v>829</v>
      </c>
      <c r="L209" s="795">
        <f t="shared" si="41"/>
        <v>0.98152677089702167</v>
      </c>
      <c r="M209" s="796">
        <f t="shared" si="42"/>
        <v>1.5044642857142858</v>
      </c>
    </row>
    <row r="210" spans="1:13" ht="12.75" customHeight="1" x14ac:dyDescent="0.2">
      <c r="A210" s="777"/>
      <c r="B210" s="778">
        <v>332</v>
      </c>
      <c r="C210" s="779">
        <v>312</v>
      </c>
      <c r="D210" s="780">
        <f t="shared" si="38"/>
        <v>1.0641025641025641</v>
      </c>
      <c r="E210" s="781">
        <v>123</v>
      </c>
      <c r="F210" s="779">
        <v>122</v>
      </c>
      <c r="G210" s="782">
        <f t="shared" si="39"/>
        <v>39.102564102564102</v>
      </c>
      <c r="H210" s="778">
        <v>109</v>
      </c>
      <c r="I210" s="779">
        <v>109</v>
      </c>
      <c r="J210" s="783">
        <f t="shared" si="40"/>
        <v>89.344262295081961</v>
      </c>
      <c r="K210" s="784" t="s">
        <v>830</v>
      </c>
      <c r="L210" s="785">
        <f t="shared" si="41"/>
        <v>2.2848696586938995</v>
      </c>
      <c r="M210" s="786">
        <f t="shared" si="42"/>
        <v>2.6991869918699187</v>
      </c>
    </row>
    <row r="211" spans="1:13" ht="12.75" customHeight="1" x14ac:dyDescent="0.2">
      <c r="A211" s="777"/>
      <c r="B211" s="778">
        <v>171</v>
      </c>
      <c r="C211" s="779">
        <v>154</v>
      </c>
      <c r="D211" s="780">
        <f t="shared" si="38"/>
        <v>1.1103896103896105</v>
      </c>
      <c r="E211" s="781">
        <v>50</v>
      </c>
      <c r="F211" s="779">
        <v>49</v>
      </c>
      <c r="G211" s="782">
        <f t="shared" si="39"/>
        <v>31.818181818181817</v>
      </c>
      <c r="H211" s="778">
        <v>48</v>
      </c>
      <c r="I211" s="779">
        <v>48</v>
      </c>
      <c r="J211" s="783">
        <f t="shared" si="40"/>
        <v>97.959183673469383</v>
      </c>
      <c r="K211" s="784" t="s">
        <v>831</v>
      </c>
      <c r="L211" s="785">
        <f t="shared" si="41"/>
        <v>3.0787172011661808</v>
      </c>
      <c r="M211" s="786">
        <f t="shared" si="42"/>
        <v>3.42</v>
      </c>
    </row>
    <row r="212" spans="1:13" ht="12.75" customHeight="1" x14ac:dyDescent="0.2">
      <c r="A212" s="777"/>
      <c r="B212" s="778">
        <v>71</v>
      </c>
      <c r="C212" s="779">
        <v>70</v>
      </c>
      <c r="D212" s="780">
        <f t="shared" si="38"/>
        <v>1.0142857142857142</v>
      </c>
      <c r="E212" s="781">
        <v>51</v>
      </c>
      <c r="F212" s="779">
        <v>51</v>
      </c>
      <c r="G212" s="782">
        <f t="shared" si="39"/>
        <v>72.857142857142861</v>
      </c>
      <c r="H212" s="778">
        <v>43</v>
      </c>
      <c r="I212" s="779">
        <v>43</v>
      </c>
      <c r="J212" s="783">
        <f t="shared" si="40"/>
        <v>84.313725490196077</v>
      </c>
      <c r="K212" s="784" t="s">
        <v>832</v>
      </c>
      <c r="L212" s="785">
        <f t="shared" si="41"/>
        <v>1.1572472126105344</v>
      </c>
      <c r="M212" s="786">
        <f t="shared" si="42"/>
        <v>1.392156862745098</v>
      </c>
    </row>
    <row r="213" spans="1:13" ht="12.75" customHeight="1" x14ac:dyDescent="0.2">
      <c r="A213" s="777"/>
      <c r="B213" s="778">
        <v>67</v>
      </c>
      <c r="C213" s="779">
        <v>58</v>
      </c>
      <c r="D213" s="780">
        <f t="shared" si="38"/>
        <v>1.1551724137931034</v>
      </c>
      <c r="E213" s="781">
        <v>19</v>
      </c>
      <c r="F213" s="779">
        <v>18</v>
      </c>
      <c r="G213" s="782">
        <f t="shared" si="39"/>
        <v>31.03448275862069</v>
      </c>
      <c r="H213" s="778">
        <v>18</v>
      </c>
      <c r="I213" s="779">
        <v>18</v>
      </c>
      <c r="J213" s="783">
        <f t="shared" si="40"/>
        <v>100</v>
      </c>
      <c r="K213" s="784" t="s">
        <v>833</v>
      </c>
      <c r="L213" s="785">
        <f t="shared" si="41"/>
        <v>3.2222222222222223</v>
      </c>
      <c r="M213" s="786">
        <f t="shared" si="42"/>
        <v>3.5263157894736841</v>
      </c>
    </row>
    <row r="214" spans="1:13" ht="12.75" customHeight="1" x14ac:dyDescent="0.2">
      <c r="A214" s="777"/>
      <c r="B214" s="778">
        <v>371</v>
      </c>
      <c r="C214" s="779">
        <v>277</v>
      </c>
      <c r="D214" s="780">
        <f t="shared" si="38"/>
        <v>1.3393501805054151</v>
      </c>
      <c r="E214" s="781">
        <v>73</v>
      </c>
      <c r="F214" s="779">
        <v>73</v>
      </c>
      <c r="G214" s="782">
        <f t="shared" si="39"/>
        <v>26.353790613718413</v>
      </c>
      <c r="H214" s="778">
        <v>69</v>
      </c>
      <c r="I214" s="779">
        <v>69</v>
      </c>
      <c r="J214" s="783">
        <f t="shared" si="40"/>
        <v>94.520547945205479</v>
      </c>
      <c r="K214" s="784" t="s">
        <v>834</v>
      </c>
      <c r="L214" s="785">
        <f t="shared" si="41"/>
        <v>3.5866016138112218</v>
      </c>
      <c r="M214" s="786">
        <f t="shared" si="42"/>
        <v>5.0821917808219181</v>
      </c>
    </row>
    <row r="215" spans="1:13" ht="12.75" customHeight="1" x14ac:dyDescent="0.2">
      <c r="A215" s="777"/>
      <c r="B215" s="778">
        <v>18</v>
      </c>
      <c r="C215" s="779">
        <v>18</v>
      </c>
      <c r="D215" s="780">
        <f t="shared" si="38"/>
        <v>1</v>
      </c>
      <c r="E215" s="781">
        <v>15</v>
      </c>
      <c r="F215" s="779">
        <v>15</v>
      </c>
      <c r="G215" s="782">
        <f t="shared" si="39"/>
        <v>83.333333333333329</v>
      </c>
      <c r="H215" s="778">
        <v>8</v>
      </c>
      <c r="I215" s="779">
        <v>8</v>
      </c>
      <c r="J215" s="783">
        <f t="shared" si="40"/>
        <v>53.333333333333336</v>
      </c>
      <c r="K215" s="784" t="s">
        <v>835</v>
      </c>
      <c r="L215" s="785">
        <f t="shared" si="41"/>
        <v>0.64</v>
      </c>
      <c r="M215" s="786">
        <f t="shared" si="42"/>
        <v>1.2</v>
      </c>
    </row>
    <row r="216" spans="1:13" ht="12.75" customHeight="1" x14ac:dyDescent="0.2">
      <c r="A216" s="777"/>
      <c r="B216" s="778">
        <v>327</v>
      </c>
      <c r="C216" s="779">
        <v>303</v>
      </c>
      <c r="D216" s="780">
        <f t="shared" si="38"/>
        <v>1.0792079207920793</v>
      </c>
      <c r="E216" s="781">
        <v>75</v>
      </c>
      <c r="F216" s="779">
        <v>72</v>
      </c>
      <c r="G216" s="782">
        <f t="shared" si="39"/>
        <v>23.762376237623762</v>
      </c>
      <c r="H216" s="778">
        <v>60</v>
      </c>
      <c r="I216" s="779">
        <v>60</v>
      </c>
      <c r="J216" s="783">
        <f t="shared" si="40"/>
        <v>83.333333333333329</v>
      </c>
      <c r="K216" s="784" t="s">
        <v>836</v>
      </c>
      <c r="L216" s="785">
        <f t="shared" si="41"/>
        <v>3.5069444444444442</v>
      </c>
      <c r="M216" s="786">
        <f t="shared" si="42"/>
        <v>4.3600000000000003</v>
      </c>
    </row>
    <row r="217" spans="1:13" ht="12.75" customHeight="1" x14ac:dyDescent="0.2">
      <c r="A217" s="777"/>
      <c r="B217" s="778">
        <v>396</v>
      </c>
      <c r="C217" s="779">
        <v>354</v>
      </c>
      <c r="D217" s="780">
        <f t="shared" si="38"/>
        <v>1.1186440677966101</v>
      </c>
      <c r="E217" s="781">
        <v>149</v>
      </c>
      <c r="F217" s="779">
        <v>141</v>
      </c>
      <c r="G217" s="782">
        <f t="shared" si="39"/>
        <v>39.83050847457627</v>
      </c>
      <c r="H217" s="778">
        <v>118</v>
      </c>
      <c r="I217" s="779">
        <v>118</v>
      </c>
      <c r="J217" s="783">
        <f t="shared" si="40"/>
        <v>83.687943262411352</v>
      </c>
      <c r="K217" s="784" t="s">
        <v>837</v>
      </c>
      <c r="L217" s="785">
        <f t="shared" si="41"/>
        <v>2.1011015542477742</v>
      </c>
      <c r="M217" s="786">
        <f t="shared" si="42"/>
        <v>2.6577181208053693</v>
      </c>
    </row>
    <row r="218" spans="1:13" ht="12.75" customHeight="1" x14ac:dyDescent="0.2">
      <c r="A218" s="777"/>
      <c r="B218" s="778">
        <v>29</v>
      </c>
      <c r="C218" s="779">
        <v>29</v>
      </c>
      <c r="D218" s="780">
        <f t="shared" si="38"/>
        <v>1</v>
      </c>
      <c r="E218" s="781">
        <v>12</v>
      </c>
      <c r="F218" s="779">
        <v>12</v>
      </c>
      <c r="G218" s="782">
        <f t="shared" si="39"/>
        <v>41.379310344827587</v>
      </c>
      <c r="H218" s="778">
        <v>10</v>
      </c>
      <c r="I218" s="779">
        <v>10</v>
      </c>
      <c r="J218" s="783">
        <f t="shared" si="40"/>
        <v>83.333333333333329</v>
      </c>
      <c r="K218" s="784" t="s">
        <v>838</v>
      </c>
      <c r="L218" s="785">
        <f t="shared" si="41"/>
        <v>2.0138888888888888</v>
      </c>
      <c r="M218" s="786">
        <f t="shared" si="42"/>
        <v>2.4166666666666665</v>
      </c>
    </row>
    <row r="219" spans="1:13" ht="12.75" customHeight="1" x14ac:dyDescent="0.2">
      <c r="A219" s="787"/>
      <c r="B219" s="788">
        <v>1782</v>
      </c>
      <c r="C219" s="789">
        <v>1414</v>
      </c>
      <c r="D219" s="790">
        <f t="shared" si="38"/>
        <v>1.2602545968882604</v>
      </c>
      <c r="E219" s="791">
        <v>567</v>
      </c>
      <c r="F219" s="789">
        <v>538</v>
      </c>
      <c r="G219" s="792">
        <f t="shared" si="39"/>
        <v>38.048090523338047</v>
      </c>
      <c r="H219" s="788">
        <v>483</v>
      </c>
      <c r="I219" s="789">
        <v>483</v>
      </c>
      <c r="J219" s="793">
        <f t="shared" si="40"/>
        <v>89.776951672862452</v>
      </c>
      <c r="K219" s="794" t="s">
        <v>839</v>
      </c>
      <c r="L219" s="795">
        <f t="shared" si="41"/>
        <v>2.3595652354168681</v>
      </c>
      <c r="M219" s="796">
        <f t="shared" si="42"/>
        <v>3.1428571428571428</v>
      </c>
    </row>
    <row r="220" spans="1:13" ht="12.75" customHeight="1" x14ac:dyDescent="0.2">
      <c r="A220" s="847"/>
      <c r="B220" s="848">
        <v>2119</v>
      </c>
      <c r="C220" s="849">
        <v>1670</v>
      </c>
      <c r="D220" s="850">
        <f t="shared" si="38"/>
        <v>1.2688622754491019</v>
      </c>
      <c r="E220" s="851">
        <v>791</v>
      </c>
      <c r="F220" s="849">
        <v>750</v>
      </c>
      <c r="G220" s="852">
        <f t="shared" si="39"/>
        <v>44.91017964071856</v>
      </c>
      <c r="H220" s="848">
        <v>628</v>
      </c>
      <c r="I220" s="849">
        <v>628</v>
      </c>
      <c r="J220" s="853">
        <f t="shared" si="40"/>
        <v>83.733333333333334</v>
      </c>
      <c r="K220" s="854" t="s">
        <v>840</v>
      </c>
      <c r="L220" s="855">
        <f t="shared" si="41"/>
        <v>1.8644622222222222</v>
      </c>
      <c r="M220" s="856">
        <f t="shared" si="42"/>
        <v>2.6788874841972188</v>
      </c>
    </row>
    <row r="221" spans="1:13" ht="9" customHeight="1" x14ac:dyDescent="0.2">
      <c r="A221" s="777"/>
      <c r="B221" s="778"/>
      <c r="C221" s="779"/>
      <c r="D221" s="780"/>
      <c r="E221" s="781"/>
      <c r="F221" s="779"/>
      <c r="G221" s="782"/>
      <c r="H221" s="778"/>
      <c r="I221" s="779"/>
      <c r="J221" s="783"/>
      <c r="K221" s="784"/>
      <c r="L221" s="785"/>
      <c r="M221" s="786"/>
    </row>
    <row r="222" spans="1:13" ht="12.75" customHeight="1" x14ac:dyDescent="0.2">
      <c r="A222" s="777"/>
      <c r="B222" s="778">
        <v>68</v>
      </c>
      <c r="C222" s="779">
        <v>67</v>
      </c>
      <c r="D222" s="780">
        <f t="shared" ref="D222:D227" si="43">B222/C222</f>
        <v>1.0149253731343284</v>
      </c>
      <c r="E222" s="781">
        <v>120</v>
      </c>
      <c r="F222" s="779">
        <v>119</v>
      </c>
      <c r="G222" s="782">
        <f t="shared" ref="G222:G227" si="44">F222*100/C222</f>
        <v>177.61194029850745</v>
      </c>
      <c r="H222" s="778">
        <v>90</v>
      </c>
      <c r="I222" s="779">
        <v>90</v>
      </c>
      <c r="J222" s="783">
        <f t="shared" ref="J222:J227" si="45">I222*100/F222</f>
        <v>75.630252100840337</v>
      </c>
      <c r="K222" s="784" t="s">
        <v>841</v>
      </c>
      <c r="L222" s="785">
        <f t="shared" ref="L222:L227" si="46">(C222/F222)*(I222/F222)</f>
        <v>0.42581738577784051</v>
      </c>
      <c r="M222" s="786">
        <f t="shared" ref="M222:M227" si="47">B222/E222</f>
        <v>0.56666666666666665</v>
      </c>
    </row>
    <row r="223" spans="1:13" ht="12.75" customHeight="1" x14ac:dyDescent="0.2">
      <c r="A223" s="777"/>
      <c r="B223" s="778">
        <v>229</v>
      </c>
      <c r="C223" s="779">
        <v>226</v>
      </c>
      <c r="D223" s="780">
        <f t="shared" si="43"/>
        <v>1.0132743362831858</v>
      </c>
      <c r="E223" s="781">
        <v>124</v>
      </c>
      <c r="F223" s="779">
        <v>124</v>
      </c>
      <c r="G223" s="782">
        <f t="shared" si="44"/>
        <v>54.86725663716814</v>
      </c>
      <c r="H223" s="778">
        <v>99</v>
      </c>
      <c r="I223" s="779">
        <v>99</v>
      </c>
      <c r="J223" s="783">
        <f t="shared" si="45"/>
        <v>79.838709677419359</v>
      </c>
      <c r="K223" s="784" t="s">
        <v>842</v>
      </c>
      <c r="L223" s="785">
        <f t="shared" si="46"/>
        <v>1.4551248699271591</v>
      </c>
      <c r="M223" s="786">
        <f t="shared" si="47"/>
        <v>1.846774193548387</v>
      </c>
    </row>
    <row r="224" spans="1:13" ht="12.75" customHeight="1" x14ac:dyDescent="0.2">
      <c r="A224" s="777"/>
      <c r="B224" s="778">
        <v>239</v>
      </c>
      <c r="C224" s="779">
        <v>227</v>
      </c>
      <c r="D224" s="780">
        <f t="shared" si="43"/>
        <v>1.052863436123348</v>
      </c>
      <c r="E224" s="781">
        <v>262</v>
      </c>
      <c r="F224" s="779">
        <v>248</v>
      </c>
      <c r="G224" s="782">
        <f t="shared" si="44"/>
        <v>109.25110132158591</v>
      </c>
      <c r="H224" s="778">
        <v>182</v>
      </c>
      <c r="I224" s="779">
        <v>182</v>
      </c>
      <c r="J224" s="783">
        <f t="shared" si="45"/>
        <v>73.387096774193552</v>
      </c>
      <c r="K224" s="784" t="s">
        <v>843</v>
      </c>
      <c r="L224" s="785">
        <f t="shared" si="46"/>
        <v>0.67172866805411025</v>
      </c>
      <c r="M224" s="786">
        <f t="shared" si="47"/>
        <v>0.91221374045801529</v>
      </c>
    </row>
    <row r="225" spans="1:13" ht="12.75" customHeight="1" x14ac:dyDescent="0.2">
      <c r="A225" s="777"/>
      <c r="B225" s="778">
        <v>1252</v>
      </c>
      <c r="C225" s="779">
        <v>1217</v>
      </c>
      <c r="D225" s="780">
        <f t="shared" si="43"/>
        <v>1.028759244042728</v>
      </c>
      <c r="E225" s="781">
        <v>528</v>
      </c>
      <c r="F225" s="779">
        <v>526</v>
      </c>
      <c r="G225" s="782">
        <f t="shared" si="44"/>
        <v>43.22103533278554</v>
      </c>
      <c r="H225" s="778">
        <v>484</v>
      </c>
      <c r="I225" s="779">
        <v>484</v>
      </c>
      <c r="J225" s="783">
        <f t="shared" si="45"/>
        <v>92.01520912547528</v>
      </c>
      <c r="K225" s="784" t="s">
        <v>844</v>
      </c>
      <c r="L225" s="785">
        <f t="shared" si="46"/>
        <v>2.1289450476369471</v>
      </c>
      <c r="M225" s="786">
        <f t="shared" si="47"/>
        <v>2.3712121212121211</v>
      </c>
    </row>
    <row r="226" spans="1:13" ht="12.75" customHeight="1" x14ac:dyDescent="0.2">
      <c r="A226" s="787"/>
      <c r="B226" s="788">
        <v>1788</v>
      </c>
      <c r="C226" s="789">
        <v>1654</v>
      </c>
      <c r="D226" s="790">
        <f t="shared" si="43"/>
        <v>1.0810157194679564</v>
      </c>
      <c r="E226" s="791">
        <v>1034</v>
      </c>
      <c r="F226" s="789">
        <v>998</v>
      </c>
      <c r="G226" s="792">
        <f t="shared" si="44"/>
        <v>60.338573155985493</v>
      </c>
      <c r="H226" s="788">
        <v>855</v>
      </c>
      <c r="I226" s="789">
        <v>853</v>
      </c>
      <c r="J226" s="793">
        <f t="shared" si="45"/>
        <v>85.470941883767537</v>
      </c>
      <c r="K226" s="794" t="s">
        <v>845</v>
      </c>
      <c r="L226" s="795">
        <f t="shared" si="46"/>
        <v>1.4165224236047245</v>
      </c>
      <c r="M226" s="796">
        <f t="shared" si="47"/>
        <v>1.7292069632495164</v>
      </c>
    </row>
    <row r="227" spans="1:13" ht="12.75" customHeight="1" x14ac:dyDescent="0.2">
      <c r="A227" s="857"/>
      <c r="B227" s="858">
        <v>1788</v>
      </c>
      <c r="C227" s="859">
        <v>1654</v>
      </c>
      <c r="D227" s="860">
        <f t="shared" si="43"/>
        <v>1.0810157194679564</v>
      </c>
      <c r="E227" s="861">
        <v>1034</v>
      </c>
      <c r="F227" s="862">
        <v>998</v>
      </c>
      <c r="G227" s="863">
        <f t="shared" si="44"/>
        <v>60.338573155985493</v>
      </c>
      <c r="H227" s="859">
        <v>855</v>
      </c>
      <c r="I227" s="862">
        <v>853</v>
      </c>
      <c r="J227" s="864">
        <f t="shared" si="45"/>
        <v>85.470941883767537</v>
      </c>
      <c r="K227" s="865" t="s">
        <v>846</v>
      </c>
      <c r="L227" s="866">
        <f t="shared" si="46"/>
        <v>1.4165224236047245</v>
      </c>
      <c r="M227" s="867">
        <f t="shared" si="47"/>
        <v>1.7292069632495164</v>
      </c>
    </row>
    <row r="228" spans="1:13" ht="9" customHeight="1" x14ac:dyDescent="0.2">
      <c r="A228" s="868"/>
      <c r="D228" s="780"/>
      <c r="G228" s="869"/>
      <c r="H228" s="870"/>
      <c r="J228" s="783"/>
      <c r="K228" s="871"/>
      <c r="L228" s="786"/>
      <c r="M228" s="786"/>
    </row>
    <row r="229" spans="1:13" ht="12.75" customHeight="1" x14ac:dyDescent="0.2">
      <c r="A229" s="868"/>
      <c r="B229" s="872">
        <v>72343</v>
      </c>
      <c r="C229" s="872">
        <v>40981</v>
      </c>
      <c r="D229" s="873">
        <f>B229/C229</f>
        <v>1.765281471901613</v>
      </c>
      <c r="E229" s="872">
        <v>46765</v>
      </c>
      <c r="F229" s="872">
        <v>35055</v>
      </c>
      <c r="G229" s="875">
        <f>F229*100/C229</f>
        <v>85.539640321124423</v>
      </c>
      <c r="H229" s="872">
        <v>31384</v>
      </c>
      <c r="I229" s="872">
        <v>31144</v>
      </c>
      <c r="J229" s="875">
        <f>I229*100/F229</f>
        <v>88.84324632720012</v>
      </c>
      <c r="K229" s="876" t="s">
        <v>1</v>
      </c>
      <c r="L229" s="877">
        <f>(C229/F229)*(I229/F229)</f>
        <v>1.0386207610141172</v>
      </c>
      <c r="M229" s="874">
        <f>B229/E229</f>
        <v>1.546947503474821</v>
      </c>
    </row>
    <row r="230" spans="1:13" ht="25.5" customHeight="1" x14ac:dyDescent="0.2">
      <c r="B230" s="878" t="s">
        <v>847</v>
      </c>
    </row>
    <row r="231" spans="1:13" ht="12.75" customHeight="1" x14ac:dyDescent="0.2"/>
  </sheetData>
  <mergeCells count="1">
    <mergeCell ref="B2:M2"/>
  </mergeCells>
  <conditionalFormatting sqref="G229 G110:G121">
    <cfRule type="cellIs" dxfId="113" priority="94" operator="between">
      <formula>3.45</formula>
      <formula>4</formula>
    </cfRule>
  </conditionalFormatting>
  <conditionalFormatting sqref="G228">
    <cfRule type="cellIs" dxfId="112" priority="97" operator="between">
      <formula>3.45</formula>
      <formula>4</formula>
    </cfRule>
  </conditionalFormatting>
  <conditionalFormatting sqref="G14">
    <cfRule type="cellIs" dxfId="111" priority="92" operator="between">
      <formula>3.45</formula>
      <formula>4</formula>
    </cfRule>
  </conditionalFormatting>
  <conditionalFormatting sqref="G109">
    <cfRule type="cellIs" dxfId="110" priority="74" operator="between">
      <formula>3.45</formula>
      <formula>4</formula>
    </cfRule>
  </conditionalFormatting>
  <conditionalFormatting sqref="G122">
    <cfRule type="cellIs" dxfId="109" priority="73" operator="between">
      <formula>3.45</formula>
      <formula>4</formula>
    </cfRule>
  </conditionalFormatting>
  <conditionalFormatting sqref="G123">
    <cfRule type="cellIs" dxfId="108" priority="107" operator="between">
      <formula>3.45</formula>
      <formula>4</formula>
    </cfRule>
  </conditionalFormatting>
  <conditionalFormatting sqref="G107">
    <cfRule type="cellIs" dxfId="107" priority="75" operator="between">
      <formula>3.45</formula>
      <formula>4</formula>
    </cfRule>
  </conditionalFormatting>
  <conditionalFormatting sqref="G123">
    <cfRule type="cellIs" dxfId="106" priority="106" operator="between">
      <formula>3.45</formula>
      <formula>4</formula>
    </cfRule>
  </conditionalFormatting>
  <conditionalFormatting sqref="G151">
    <cfRule type="cellIs" dxfId="105" priority="71" operator="between">
      <formula>3.45</formula>
      <formula>4</formula>
    </cfRule>
  </conditionalFormatting>
  <conditionalFormatting sqref="G153">
    <cfRule type="cellIs" dxfId="104" priority="70" operator="between">
      <formula>3.45</formula>
      <formula>4</formula>
    </cfRule>
  </conditionalFormatting>
  <conditionalFormatting sqref="G202">
    <cfRule type="cellIs" dxfId="103" priority="105" operator="between">
      <formula>3.45</formula>
      <formula>4</formula>
    </cfRule>
  </conditionalFormatting>
  <conditionalFormatting sqref="G102">
    <cfRule type="cellIs" dxfId="102" priority="76" operator="between">
      <formula>3.45</formula>
      <formula>4</formula>
    </cfRule>
  </conditionalFormatting>
  <conditionalFormatting sqref="G220">
    <cfRule type="cellIs" dxfId="101" priority="103" operator="between">
      <formula>3.45</formula>
      <formula>4</formula>
    </cfRule>
  </conditionalFormatting>
  <conditionalFormatting sqref="G227:G228">
    <cfRule type="cellIs" dxfId="100" priority="101" operator="between">
      <formula>3.45</formula>
      <formula>4</formula>
    </cfRule>
  </conditionalFormatting>
  <conditionalFormatting sqref="G227">
    <cfRule type="cellIs" dxfId="99" priority="100" operator="between">
      <formula>3.45</formula>
      <formula>4</formula>
    </cfRule>
  </conditionalFormatting>
  <conditionalFormatting sqref="G27:G29">
    <cfRule type="cellIs" dxfId="98" priority="52" operator="between">
      <formula>3.45</formula>
      <formula>4</formula>
    </cfRule>
  </conditionalFormatting>
  <conditionalFormatting sqref="G227">
    <cfRule type="cellIs" dxfId="97" priority="96" operator="between">
      <formula>3.45</formula>
      <formula>4</formula>
    </cfRule>
  </conditionalFormatting>
  <conditionalFormatting sqref="G45:G47">
    <cfRule type="cellIs" dxfId="96" priority="49" operator="between">
      <formula>3.45</formula>
      <formula>4</formula>
    </cfRule>
  </conditionalFormatting>
  <conditionalFormatting sqref="G31">
    <cfRule type="cellIs" dxfId="95" priority="51" operator="between">
      <formula>3.45</formula>
      <formula>4</formula>
    </cfRule>
  </conditionalFormatting>
  <conditionalFormatting sqref="G12">
    <cfRule type="cellIs" dxfId="94" priority="93" operator="between">
      <formula>3.45</formula>
      <formula>4</formula>
    </cfRule>
  </conditionalFormatting>
  <conditionalFormatting sqref="G49:G55">
    <cfRule type="cellIs" dxfId="93" priority="48" operator="between">
      <formula>3.45</formula>
      <formula>4</formula>
    </cfRule>
  </conditionalFormatting>
  <conditionalFormatting sqref="G220">
    <cfRule type="cellIs" dxfId="92" priority="102" operator="between">
      <formula>3.45</formula>
      <formula>4</formula>
    </cfRule>
  </conditionalFormatting>
  <conditionalFormatting sqref="G18">
    <cfRule type="cellIs" dxfId="91" priority="90" operator="between">
      <formula>3.45</formula>
      <formula>4</formula>
    </cfRule>
  </conditionalFormatting>
  <conditionalFormatting sqref="G103">
    <cfRule type="cellIs" dxfId="90" priority="109" operator="between">
      <formula>3.45</formula>
      <formula>4</formula>
    </cfRule>
  </conditionalFormatting>
  <conditionalFormatting sqref="G3">
    <cfRule type="cellIs" dxfId="89" priority="114" operator="between">
      <formula>3.45</formula>
      <formula>4</formula>
    </cfRule>
  </conditionalFormatting>
  <conditionalFormatting sqref="G5">
    <cfRule type="cellIs" dxfId="88" priority="113" operator="between">
      <formula>3.45</formula>
      <formula>4</formula>
    </cfRule>
  </conditionalFormatting>
  <conditionalFormatting sqref="G8">
    <cfRule type="cellIs" dxfId="87" priority="112" operator="between">
      <formula>3.45</formula>
      <formula>4</formula>
    </cfRule>
  </conditionalFormatting>
  <conditionalFormatting sqref="G84">
    <cfRule type="cellIs" dxfId="86" priority="111" operator="between">
      <formula>3.45</formula>
      <formula>4</formula>
    </cfRule>
  </conditionalFormatting>
  <conditionalFormatting sqref="G84">
    <cfRule type="cellIs" dxfId="85" priority="110" operator="between">
      <formula>3.45</formula>
      <formula>4</formula>
    </cfRule>
  </conditionalFormatting>
  <conditionalFormatting sqref="G103">
    <cfRule type="cellIs" dxfId="84" priority="108" operator="between">
      <formula>3.45</formula>
      <formula>4</formula>
    </cfRule>
  </conditionalFormatting>
  <conditionalFormatting sqref="G202">
    <cfRule type="cellIs" dxfId="83" priority="104" operator="between">
      <formula>3.45</formula>
      <formula>4</formula>
    </cfRule>
  </conditionalFormatting>
  <conditionalFormatting sqref="G228">
    <cfRule type="cellIs" dxfId="82" priority="99" operator="between">
      <formula>3.45</formula>
      <formula>4</formula>
    </cfRule>
  </conditionalFormatting>
  <conditionalFormatting sqref="G227">
    <cfRule type="cellIs" dxfId="81" priority="98" operator="between">
      <formula>3.45</formula>
      <formula>4</formula>
    </cfRule>
  </conditionalFormatting>
  <conditionalFormatting sqref="A227">
    <cfRule type="cellIs" dxfId="80" priority="95" operator="between">
      <formula>3.45</formula>
      <formula>4</formula>
    </cfRule>
  </conditionalFormatting>
  <conditionalFormatting sqref="G16">
    <cfRule type="cellIs" dxfId="79" priority="91" operator="between">
      <formula>3.45</formula>
      <formula>4</formula>
    </cfRule>
  </conditionalFormatting>
  <conditionalFormatting sqref="G23">
    <cfRule type="cellIs" dxfId="78" priority="89" operator="between">
      <formula>3.45</formula>
      <formula>4</formula>
    </cfRule>
  </conditionalFormatting>
  <conditionalFormatting sqref="G30">
    <cfRule type="cellIs" dxfId="77" priority="88" operator="between">
      <formula>3.45</formula>
      <formula>4</formula>
    </cfRule>
  </conditionalFormatting>
  <conditionalFormatting sqref="G32">
    <cfRule type="cellIs" dxfId="76" priority="87" operator="between">
      <formula>3.45</formula>
      <formula>4</formula>
    </cfRule>
  </conditionalFormatting>
  <conditionalFormatting sqref="G222 G224:G225">
    <cfRule type="cellIs" dxfId="75" priority="20" operator="between">
      <formula>3.45</formula>
      <formula>4</formula>
    </cfRule>
  </conditionalFormatting>
  <conditionalFormatting sqref="G44">
    <cfRule type="cellIs" dxfId="74" priority="86" operator="between">
      <formula>3.45</formula>
      <formula>4</formula>
    </cfRule>
  </conditionalFormatting>
  <conditionalFormatting sqref="G48">
    <cfRule type="cellIs" dxfId="73" priority="85" operator="between">
      <formula>3.45</formula>
      <formula>4</formula>
    </cfRule>
  </conditionalFormatting>
  <conditionalFormatting sqref="G56">
    <cfRule type="cellIs" dxfId="72" priority="84" operator="between">
      <formula>3.45</formula>
      <formula>4</formula>
    </cfRule>
  </conditionalFormatting>
  <conditionalFormatting sqref="G61">
    <cfRule type="cellIs" dxfId="71" priority="83" operator="between">
      <formula>3.45</formula>
      <formula>4</formula>
    </cfRule>
  </conditionalFormatting>
  <conditionalFormatting sqref="G6:G7">
    <cfRule type="cellIs" dxfId="70" priority="57" operator="between">
      <formula>3.45</formula>
      <formula>4</formula>
    </cfRule>
  </conditionalFormatting>
  <conditionalFormatting sqref="G64">
    <cfRule type="cellIs" dxfId="69" priority="82" operator="between">
      <formula>3.45</formula>
      <formula>4</formula>
    </cfRule>
  </conditionalFormatting>
  <conditionalFormatting sqref="G67">
    <cfRule type="cellIs" dxfId="68" priority="81" operator="between">
      <formula>3.45</formula>
      <formula>4</formula>
    </cfRule>
  </conditionalFormatting>
  <conditionalFormatting sqref="G73">
    <cfRule type="cellIs" dxfId="67" priority="80" operator="between">
      <formula>3.45</formula>
      <formula>4</formula>
    </cfRule>
  </conditionalFormatting>
  <conditionalFormatting sqref="G83">
    <cfRule type="cellIs" dxfId="66" priority="79" operator="between">
      <formula>3.45</formula>
      <formula>4</formula>
    </cfRule>
  </conditionalFormatting>
  <conditionalFormatting sqref="G201">
    <cfRule type="cellIs" dxfId="65" priority="61" operator="between">
      <formula>3.45</formula>
      <formula>4</formula>
    </cfRule>
  </conditionalFormatting>
  <conditionalFormatting sqref="G95">
    <cfRule type="cellIs" dxfId="64" priority="78" operator="between">
      <formula>3.45</formula>
      <formula>4</formula>
    </cfRule>
  </conditionalFormatting>
  <conditionalFormatting sqref="G97">
    <cfRule type="cellIs" dxfId="63" priority="77" operator="between">
      <formula>3.45</formula>
      <formula>4</formula>
    </cfRule>
  </conditionalFormatting>
  <conditionalFormatting sqref="G226">
    <cfRule type="cellIs" dxfId="62" priority="58" operator="between">
      <formula>3.45</formula>
      <formula>4</formula>
    </cfRule>
  </conditionalFormatting>
  <conditionalFormatting sqref="G133">
    <cfRule type="cellIs" dxfId="61" priority="72" operator="between">
      <formula>3.45</formula>
      <formula>4</formula>
    </cfRule>
  </conditionalFormatting>
  <conditionalFormatting sqref="G158">
    <cfRule type="cellIs" dxfId="60" priority="69" operator="between">
      <formula>3.45</formula>
      <formula>4</formula>
    </cfRule>
  </conditionalFormatting>
  <conditionalFormatting sqref="G160">
    <cfRule type="cellIs" dxfId="59" priority="68" operator="between">
      <formula>3.45</formula>
      <formula>4</formula>
    </cfRule>
  </conditionalFormatting>
  <conditionalFormatting sqref="G168">
    <cfRule type="cellIs" dxfId="58" priority="67" operator="between">
      <formula>3.45</formula>
      <formula>4</formula>
    </cfRule>
  </conditionalFormatting>
  <conditionalFormatting sqref="G173">
    <cfRule type="cellIs" dxfId="57" priority="66" operator="between">
      <formula>3.45</formula>
      <formula>4</formula>
    </cfRule>
  </conditionalFormatting>
  <conditionalFormatting sqref="G183">
    <cfRule type="cellIs" dxfId="56" priority="65" operator="between">
      <formula>3.45</formula>
      <formula>4</formula>
    </cfRule>
  </conditionalFormatting>
  <conditionalFormatting sqref="G209">
    <cfRule type="cellIs" dxfId="55" priority="60" operator="between">
      <formula>3.45</formula>
      <formula>4</formula>
    </cfRule>
  </conditionalFormatting>
  <conditionalFormatting sqref="G189">
    <cfRule type="cellIs" dxfId="54" priority="64" operator="between">
      <formula>3.45</formula>
      <formula>4</formula>
    </cfRule>
  </conditionalFormatting>
  <conditionalFormatting sqref="G194">
    <cfRule type="cellIs" dxfId="53" priority="63" operator="between">
      <formula>3.45</formula>
      <formula>4</formula>
    </cfRule>
  </conditionalFormatting>
  <conditionalFormatting sqref="G199">
    <cfRule type="cellIs" dxfId="52" priority="62" operator="between">
      <formula>3.45</formula>
      <formula>4</formula>
    </cfRule>
  </conditionalFormatting>
  <conditionalFormatting sqref="G219">
    <cfRule type="cellIs" dxfId="51" priority="59" operator="between">
      <formula>3.45</formula>
      <formula>4</formula>
    </cfRule>
  </conditionalFormatting>
  <conditionalFormatting sqref="G9:G10">
    <cfRule type="cellIs" dxfId="50" priority="56" operator="between">
      <formula>3.45</formula>
      <formula>4</formula>
    </cfRule>
  </conditionalFormatting>
  <conditionalFormatting sqref="G13">
    <cfRule type="cellIs" dxfId="49" priority="55" operator="between">
      <formula>3.45</formula>
      <formula>4</formula>
    </cfRule>
  </conditionalFormatting>
  <conditionalFormatting sqref="G17">
    <cfRule type="cellIs" dxfId="48" priority="54" operator="between">
      <formula>3.45</formula>
      <formula>4</formula>
    </cfRule>
  </conditionalFormatting>
  <conditionalFormatting sqref="G19:G22">
    <cfRule type="cellIs" dxfId="47" priority="53" operator="between">
      <formula>3.45</formula>
      <formula>4</formula>
    </cfRule>
  </conditionalFormatting>
  <conditionalFormatting sqref="G33:G43">
    <cfRule type="cellIs" dxfId="46" priority="50" operator="between">
      <formula>3.45</formula>
      <formula>4</formula>
    </cfRule>
  </conditionalFormatting>
  <conditionalFormatting sqref="G57">
    <cfRule type="cellIs" dxfId="45" priority="47" operator="between">
      <formula>3.45</formula>
      <formula>4</formula>
    </cfRule>
  </conditionalFormatting>
  <conditionalFormatting sqref="G59:G60">
    <cfRule type="cellIs" dxfId="44" priority="46" operator="between">
      <formula>3.45</formula>
      <formula>4</formula>
    </cfRule>
  </conditionalFormatting>
  <conditionalFormatting sqref="G62:G63">
    <cfRule type="cellIs" dxfId="43" priority="45" operator="between">
      <formula>3.45</formula>
      <formula>4</formula>
    </cfRule>
  </conditionalFormatting>
  <conditionalFormatting sqref="G65:G66">
    <cfRule type="cellIs" dxfId="42" priority="44" operator="between">
      <formula>3.45</formula>
      <formula>4</formula>
    </cfRule>
  </conditionalFormatting>
  <conditionalFormatting sqref="G68:G72">
    <cfRule type="cellIs" dxfId="41" priority="43" operator="between">
      <formula>3.45</formula>
      <formula>4</formula>
    </cfRule>
  </conditionalFormatting>
  <conditionalFormatting sqref="G74:G75">
    <cfRule type="cellIs" dxfId="40" priority="42" operator="between">
      <formula>3.45</formula>
      <formula>4</formula>
    </cfRule>
  </conditionalFormatting>
  <conditionalFormatting sqref="G77:G82">
    <cfRule type="cellIs" dxfId="39" priority="41" operator="between">
      <formula>3.45</formula>
      <formula>4</formula>
    </cfRule>
  </conditionalFormatting>
  <conditionalFormatting sqref="G86:G94">
    <cfRule type="cellIs" dxfId="38" priority="40" operator="between">
      <formula>3.45</formula>
      <formula>4</formula>
    </cfRule>
  </conditionalFormatting>
  <conditionalFormatting sqref="G96">
    <cfRule type="cellIs" dxfId="37" priority="39" operator="between">
      <formula>3.45</formula>
      <formula>4</formula>
    </cfRule>
  </conditionalFormatting>
  <conditionalFormatting sqref="G99:G101">
    <cfRule type="cellIs" dxfId="36" priority="38" operator="between">
      <formula>3.45</formula>
      <formula>4</formula>
    </cfRule>
  </conditionalFormatting>
  <conditionalFormatting sqref="G106">
    <cfRule type="cellIs" dxfId="35" priority="37" operator="between">
      <formula>3.45</formula>
      <formula>4</formula>
    </cfRule>
  </conditionalFormatting>
  <conditionalFormatting sqref="G108">
    <cfRule type="cellIs" dxfId="34" priority="36" operator="between">
      <formula>3.45</formula>
      <formula>4</formula>
    </cfRule>
  </conditionalFormatting>
  <conditionalFormatting sqref="G127:G132">
    <cfRule type="cellIs" dxfId="33" priority="35" operator="between">
      <formula>3.45</formula>
      <formula>4</formula>
    </cfRule>
  </conditionalFormatting>
  <conditionalFormatting sqref="G134:G150">
    <cfRule type="cellIs" dxfId="32" priority="34" operator="between">
      <formula>3.45</formula>
      <formula>4</formula>
    </cfRule>
  </conditionalFormatting>
  <conditionalFormatting sqref="G152">
    <cfRule type="cellIs" dxfId="31" priority="33" operator="between">
      <formula>3.45</formula>
      <formula>4</formula>
    </cfRule>
  </conditionalFormatting>
  <conditionalFormatting sqref="G154:G157">
    <cfRule type="cellIs" dxfId="30" priority="32" operator="between">
      <formula>3.45</formula>
      <formula>4</formula>
    </cfRule>
  </conditionalFormatting>
  <conditionalFormatting sqref="G159">
    <cfRule type="cellIs" dxfId="29" priority="31" operator="between">
      <formula>3.45</formula>
      <formula>4</formula>
    </cfRule>
  </conditionalFormatting>
  <conditionalFormatting sqref="G161:G167">
    <cfRule type="cellIs" dxfId="28" priority="30" operator="between">
      <formula>3.45</formula>
      <formula>4</formula>
    </cfRule>
  </conditionalFormatting>
  <conditionalFormatting sqref="G169:G172">
    <cfRule type="cellIs" dxfId="27" priority="29" operator="between">
      <formula>3.45</formula>
      <formula>4</formula>
    </cfRule>
  </conditionalFormatting>
  <conditionalFormatting sqref="G174:G180">
    <cfRule type="cellIs" dxfId="26" priority="28" operator="between">
      <formula>3.45</formula>
      <formula>4</formula>
    </cfRule>
  </conditionalFormatting>
  <conditionalFormatting sqref="G182">
    <cfRule type="cellIs" dxfId="25" priority="27" operator="between">
      <formula>3.45</formula>
      <formula>4</formula>
    </cfRule>
  </conditionalFormatting>
  <conditionalFormatting sqref="G184:G188">
    <cfRule type="cellIs" dxfId="24" priority="26" operator="between">
      <formula>3.45</formula>
      <formula>4</formula>
    </cfRule>
  </conditionalFormatting>
  <conditionalFormatting sqref="G191:G193">
    <cfRule type="cellIs" dxfId="23" priority="25" operator="between">
      <formula>3.45</formula>
      <formula>4</formula>
    </cfRule>
  </conditionalFormatting>
  <conditionalFormatting sqref="G195:G198">
    <cfRule type="cellIs" dxfId="22" priority="24" operator="between">
      <formula>3.45</formula>
      <formula>4</formula>
    </cfRule>
  </conditionalFormatting>
  <conditionalFormatting sqref="G200">
    <cfRule type="cellIs" dxfId="21" priority="23" operator="between">
      <formula>3.45</formula>
      <formula>4</formula>
    </cfRule>
  </conditionalFormatting>
  <conditionalFormatting sqref="G205:G208">
    <cfRule type="cellIs" dxfId="20" priority="22" operator="between">
      <formula>3.45</formula>
      <formula>4</formula>
    </cfRule>
  </conditionalFormatting>
  <conditionalFormatting sqref="G76">
    <cfRule type="cellIs" dxfId="19" priority="17" operator="between">
      <formula>3.45</formula>
      <formula>4</formula>
    </cfRule>
  </conditionalFormatting>
  <conditionalFormatting sqref="G210:G218">
    <cfRule type="cellIs" dxfId="18" priority="21" operator="between">
      <formula>3.45</formula>
      <formula>4</formula>
    </cfRule>
  </conditionalFormatting>
  <conditionalFormatting sqref="G15">
    <cfRule type="cellIs" dxfId="17" priority="19" operator="between">
      <formula>3.45</formula>
      <formula>4</formula>
    </cfRule>
  </conditionalFormatting>
  <conditionalFormatting sqref="G58">
    <cfRule type="cellIs" dxfId="16" priority="18" operator="between">
      <formula>3.45</formula>
      <formula>4</formula>
    </cfRule>
  </conditionalFormatting>
  <conditionalFormatting sqref="G24">
    <cfRule type="cellIs" dxfId="15" priority="16" operator="between">
      <formula>3.45</formula>
      <formula>4</formula>
    </cfRule>
  </conditionalFormatting>
  <conditionalFormatting sqref="G25">
    <cfRule type="cellIs" dxfId="14" priority="15" operator="between">
      <formula>3.45</formula>
      <formula>4</formula>
    </cfRule>
  </conditionalFormatting>
  <conditionalFormatting sqref="G26">
    <cfRule type="cellIs" dxfId="13" priority="14" operator="between">
      <formula>3.45</formula>
      <formula>4</formula>
    </cfRule>
  </conditionalFormatting>
  <conditionalFormatting sqref="G85">
    <cfRule type="cellIs" dxfId="12" priority="13" operator="between">
      <formula>3.45</formula>
      <formula>4</formula>
    </cfRule>
  </conditionalFormatting>
  <conditionalFormatting sqref="G104">
    <cfRule type="cellIs" dxfId="11" priority="12" operator="between">
      <formula>3.45</formula>
      <formula>4</formula>
    </cfRule>
  </conditionalFormatting>
  <conditionalFormatting sqref="G105">
    <cfRule type="cellIs" dxfId="10" priority="11" operator="between">
      <formula>3.45</formula>
      <formula>4</formula>
    </cfRule>
  </conditionalFormatting>
  <conditionalFormatting sqref="G124">
    <cfRule type="cellIs" dxfId="9" priority="10" operator="between">
      <formula>3.45</formula>
      <formula>4</formula>
    </cfRule>
  </conditionalFormatting>
  <conditionalFormatting sqref="G125:G126">
    <cfRule type="cellIs" dxfId="8" priority="9" operator="between">
      <formula>3.45</formula>
      <formula>4</formula>
    </cfRule>
  </conditionalFormatting>
  <conditionalFormatting sqref="G203">
    <cfRule type="cellIs" dxfId="7" priority="8" operator="between">
      <formula>3.45</formula>
      <formula>4</formula>
    </cfRule>
  </conditionalFormatting>
  <conditionalFormatting sqref="G221">
    <cfRule type="cellIs" dxfId="6" priority="7" operator="between">
      <formula>3.45</formula>
      <formula>4</formula>
    </cfRule>
  </conditionalFormatting>
  <conditionalFormatting sqref="G223">
    <cfRule type="cellIs" dxfId="5" priority="6" operator="between">
      <formula>3.45</formula>
      <formula>4</formula>
    </cfRule>
  </conditionalFormatting>
  <conditionalFormatting sqref="G11">
    <cfRule type="cellIs" dxfId="4" priority="5" operator="between">
      <formula>3.45</formula>
      <formula>4</formula>
    </cfRule>
  </conditionalFormatting>
  <conditionalFormatting sqref="G98">
    <cfRule type="cellIs" dxfId="3" priority="4" operator="between">
      <formula>3.45</formula>
      <formula>4</formula>
    </cfRule>
  </conditionalFormatting>
  <conditionalFormatting sqref="G190">
    <cfRule type="cellIs" dxfId="2" priority="3" operator="between">
      <formula>3.45</formula>
      <formula>4</formula>
    </cfRule>
  </conditionalFormatting>
  <conditionalFormatting sqref="G204">
    <cfRule type="cellIs" dxfId="1" priority="2" operator="between">
      <formula>3.45</formula>
      <formula>4</formula>
    </cfRule>
  </conditionalFormatting>
  <conditionalFormatting sqref="G181">
    <cfRule type="cellIs" dxfId="0" priority="1" operator="between">
      <formula>3.45</formula>
      <formula>4</formula>
    </cfRule>
  </conditionalFormatting>
  <printOptions horizontalCentered="1"/>
  <pageMargins left="0.59055118110236227" right="0.59055118110236227" top="0.70866141732283472" bottom="0.70866141732283472" header="0.39370078740157483" footer="0.39370078740157483"/>
  <pageSetup paperSize="9" scale="92" firstPageNumber="37" fitToHeight="6" orientation="landscape" useFirstPageNumber="1" r:id="rId1"/>
  <headerFooter alignWithMargins="0">
    <oddHeader>&amp;R&amp;"Times New Roman,Kurzíva"&amp;10T 07a</oddHeader>
    <oddFooter>&amp;L&amp;"Times New Roman,Kurzíva"&amp;10CVTI SR&amp;C&amp;"Times New Roman,Normálne"&amp;10&amp;P&amp;R&amp;"Times New Roman,Kurzíva"&amp;10PK na VŠ SR  2024   1. stupeň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autoPageBreaks="0"/>
  </sheetPr>
  <dimension ref="C2:H36"/>
  <sheetViews>
    <sheetView showGridLines="0" showRowColHeaders="0" showOutlineSymbols="0" zoomScaleNormal="100" workbookViewId="0"/>
  </sheetViews>
  <sheetFormatPr defaultColWidth="0" defaultRowHeight="12.75" x14ac:dyDescent="0.2"/>
  <cols>
    <col min="1" max="1" width="3.7109375" style="766" customWidth="1"/>
    <col min="2" max="14" width="9.140625" style="766" customWidth="1"/>
    <col min="15" max="15" width="8.7109375" style="766" customWidth="1"/>
    <col min="16" max="16" width="3.7109375" style="766" customWidth="1"/>
    <col min="17" max="256" width="0" style="766" hidden="1"/>
    <col min="257" max="257" width="3.7109375" style="766" customWidth="1"/>
    <col min="258" max="270" width="9.140625" style="766" customWidth="1"/>
    <col min="271" max="271" width="8.7109375" style="766" customWidth="1"/>
    <col min="272" max="272" width="3.7109375" style="766" customWidth="1"/>
    <col min="273" max="512" width="0" style="766" hidden="1"/>
    <col min="513" max="513" width="3.7109375" style="766" customWidth="1"/>
    <col min="514" max="526" width="9.140625" style="766" customWidth="1"/>
    <col min="527" max="527" width="8.7109375" style="766" customWidth="1"/>
    <col min="528" max="528" width="3.7109375" style="766" customWidth="1"/>
    <col min="529" max="768" width="0" style="766" hidden="1"/>
    <col min="769" max="769" width="3.7109375" style="766" customWidth="1"/>
    <col min="770" max="782" width="9.140625" style="766" customWidth="1"/>
    <col min="783" max="783" width="8.7109375" style="766" customWidth="1"/>
    <col min="784" max="784" width="3.7109375" style="766" customWidth="1"/>
    <col min="785" max="1024" width="0" style="766" hidden="1"/>
    <col min="1025" max="1025" width="3.7109375" style="766" customWidth="1"/>
    <col min="1026" max="1038" width="9.140625" style="766" customWidth="1"/>
    <col min="1039" max="1039" width="8.7109375" style="766" customWidth="1"/>
    <col min="1040" max="1040" width="3.7109375" style="766" customWidth="1"/>
    <col min="1041" max="1280" width="0" style="766" hidden="1"/>
    <col min="1281" max="1281" width="3.7109375" style="766" customWidth="1"/>
    <col min="1282" max="1294" width="9.140625" style="766" customWidth="1"/>
    <col min="1295" max="1295" width="8.7109375" style="766" customWidth="1"/>
    <col min="1296" max="1296" width="3.7109375" style="766" customWidth="1"/>
    <col min="1297" max="1536" width="0" style="766" hidden="1"/>
    <col min="1537" max="1537" width="3.7109375" style="766" customWidth="1"/>
    <col min="1538" max="1550" width="9.140625" style="766" customWidth="1"/>
    <col min="1551" max="1551" width="8.7109375" style="766" customWidth="1"/>
    <col min="1552" max="1552" width="3.7109375" style="766" customWidth="1"/>
    <col min="1553" max="1792" width="0" style="766" hidden="1"/>
    <col min="1793" max="1793" width="3.7109375" style="766" customWidth="1"/>
    <col min="1794" max="1806" width="9.140625" style="766" customWidth="1"/>
    <col min="1807" max="1807" width="8.7109375" style="766" customWidth="1"/>
    <col min="1808" max="1808" width="3.7109375" style="766" customWidth="1"/>
    <col min="1809" max="2048" width="0" style="766" hidden="1"/>
    <col min="2049" max="2049" width="3.7109375" style="766" customWidth="1"/>
    <col min="2050" max="2062" width="9.140625" style="766" customWidth="1"/>
    <col min="2063" max="2063" width="8.7109375" style="766" customWidth="1"/>
    <col min="2064" max="2064" width="3.7109375" style="766" customWidth="1"/>
    <col min="2065" max="2304" width="0" style="766" hidden="1"/>
    <col min="2305" max="2305" width="3.7109375" style="766" customWidth="1"/>
    <col min="2306" max="2318" width="9.140625" style="766" customWidth="1"/>
    <col min="2319" max="2319" width="8.7109375" style="766" customWidth="1"/>
    <col min="2320" max="2320" width="3.7109375" style="766" customWidth="1"/>
    <col min="2321" max="2560" width="0" style="766" hidden="1"/>
    <col min="2561" max="2561" width="3.7109375" style="766" customWidth="1"/>
    <col min="2562" max="2574" width="9.140625" style="766" customWidth="1"/>
    <col min="2575" max="2575" width="8.7109375" style="766" customWidth="1"/>
    <col min="2576" max="2576" width="3.7109375" style="766" customWidth="1"/>
    <col min="2577" max="2816" width="0" style="766" hidden="1"/>
    <col min="2817" max="2817" width="3.7109375" style="766" customWidth="1"/>
    <col min="2818" max="2830" width="9.140625" style="766" customWidth="1"/>
    <col min="2831" max="2831" width="8.7109375" style="766" customWidth="1"/>
    <col min="2832" max="2832" width="3.7109375" style="766" customWidth="1"/>
    <col min="2833" max="3072" width="0" style="766" hidden="1"/>
    <col min="3073" max="3073" width="3.7109375" style="766" customWidth="1"/>
    <col min="3074" max="3086" width="9.140625" style="766" customWidth="1"/>
    <col min="3087" max="3087" width="8.7109375" style="766" customWidth="1"/>
    <col min="3088" max="3088" width="3.7109375" style="766" customWidth="1"/>
    <col min="3089" max="3328" width="0" style="766" hidden="1"/>
    <col min="3329" max="3329" width="3.7109375" style="766" customWidth="1"/>
    <col min="3330" max="3342" width="9.140625" style="766" customWidth="1"/>
    <col min="3343" max="3343" width="8.7109375" style="766" customWidth="1"/>
    <col min="3344" max="3344" width="3.7109375" style="766" customWidth="1"/>
    <col min="3345" max="3584" width="0" style="766" hidden="1"/>
    <col min="3585" max="3585" width="3.7109375" style="766" customWidth="1"/>
    <col min="3586" max="3598" width="9.140625" style="766" customWidth="1"/>
    <col min="3599" max="3599" width="8.7109375" style="766" customWidth="1"/>
    <col min="3600" max="3600" width="3.7109375" style="766" customWidth="1"/>
    <col min="3601" max="3840" width="0" style="766" hidden="1"/>
    <col min="3841" max="3841" width="3.7109375" style="766" customWidth="1"/>
    <col min="3842" max="3854" width="9.140625" style="766" customWidth="1"/>
    <col min="3855" max="3855" width="8.7109375" style="766" customWidth="1"/>
    <col min="3856" max="3856" width="3.7109375" style="766" customWidth="1"/>
    <col min="3857" max="4096" width="0" style="766" hidden="1"/>
    <col min="4097" max="4097" width="3.7109375" style="766" customWidth="1"/>
    <col min="4098" max="4110" width="9.140625" style="766" customWidth="1"/>
    <col min="4111" max="4111" width="8.7109375" style="766" customWidth="1"/>
    <col min="4112" max="4112" width="3.7109375" style="766" customWidth="1"/>
    <col min="4113" max="4352" width="0" style="766" hidden="1"/>
    <col min="4353" max="4353" width="3.7109375" style="766" customWidth="1"/>
    <col min="4354" max="4366" width="9.140625" style="766" customWidth="1"/>
    <col min="4367" max="4367" width="8.7109375" style="766" customWidth="1"/>
    <col min="4368" max="4368" width="3.7109375" style="766" customWidth="1"/>
    <col min="4369" max="4608" width="0" style="766" hidden="1"/>
    <col min="4609" max="4609" width="3.7109375" style="766" customWidth="1"/>
    <col min="4610" max="4622" width="9.140625" style="766" customWidth="1"/>
    <col min="4623" max="4623" width="8.7109375" style="766" customWidth="1"/>
    <col min="4624" max="4624" width="3.7109375" style="766" customWidth="1"/>
    <col min="4625" max="4864" width="0" style="766" hidden="1"/>
    <col min="4865" max="4865" width="3.7109375" style="766" customWidth="1"/>
    <col min="4866" max="4878" width="9.140625" style="766" customWidth="1"/>
    <col min="4879" max="4879" width="8.7109375" style="766" customWidth="1"/>
    <col min="4880" max="4880" width="3.7109375" style="766" customWidth="1"/>
    <col min="4881" max="5120" width="0" style="766" hidden="1"/>
    <col min="5121" max="5121" width="3.7109375" style="766" customWidth="1"/>
    <col min="5122" max="5134" width="9.140625" style="766" customWidth="1"/>
    <col min="5135" max="5135" width="8.7109375" style="766" customWidth="1"/>
    <col min="5136" max="5136" width="3.7109375" style="766" customWidth="1"/>
    <col min="5137" max="5376" width="0" style="766" hidden="1"/>
    <col min="5377" max="5377" width="3.7109375" style="766" customWidth="1"/>
    <col min="5378" max="5390" width="9.140625" style="766" customWidth="1"/>
    <col min="5391" max="5391" width="8.7109375" style="766" customWidth="1"/>
    <col min="5392" max="5392" width="3.7109375" style="766" customWidth="1"/>
    <col min="5393" max="5632" width="0" style="766" hidden="1"/>
    <col min="5633" max="5633" width="3.7109375" style="766" customWidth="1"/>
    <col min="5634" max="5646" width="9.140625" style="766" customWidth="1"/>
    <col min="5647" max="5647" width="8.7109375" style="766" customWidth="1"/>
    <col min="5648" max="5648" width="3.7109375" style="766" customWidth="1"/>
    <col min="5649" max="5888" width="0" style="766" hidden="1"/>
    <col min="5889" max="5889" width="3.7109375" style="766" customWidth="1"/>
    <col min="5890" max="5902" width="9.140625" style="766" customWidth="1"/>
    <col min="5903" max="5903" width="8.7109375" style="766" customWidth="1"/>
    <col min="5904" max="5904" width="3.7109375" style="766" customWidth="1"/>
    <col min="5905" max="6144" width="0" style="766" hidden="1"/>
    <col min="6145" max="6145" width="3.7109375" style="766" customWidth="1"/>
    <col min="6146" max="6158" width="9.140625" style="766" customWidth="1"/>
    <col min="6159" max="6159" width="8.7109375" style="766" customWidth="1"/>
    <col min="6160" max="6160" width="3.7109375" style="766" customWidth="1"/>
    <col min="6161" max="6400" width="0" style="766" hidden="1"/>
    <col min="6401" max="6401" width="3.7109375" style="766" customWidth="1"/>
    <col min="6402" max="6414" width="9.140625" style="766" customWidth="1"/>
    <col min="6415" max="6415" width="8.7109375" style="766" customWidth="1"/>
    <col min="6416" max="6416" width="3.7109375" style="766" customWidth="1"/>
    <col min="6417" max="6656" width="0" style="766" hidden="1"/>
    <col min="6657" max="6657" width="3.7109375" style="766" customWidth="1"/>
    <col min="6658" max="6670" width="9.140625" style="766" customWidth="1"/>
    <col min="6671" max="6671" width="8.7109375" style="766" customWidth="1"/>
    <col min="6672" max="6672" width="3.7109375" style="766" customWidth="1"/>
    <col min="6673" max="6912" width="0" style="766" hidden="1"/>
    <col min="6913" max="6913" width="3.7109375" style="766" customWidth="1"/>
    <col min="6914" max="6926" width="9.140625" style="766" customWidth="1"/>
    <col min="6927" max="6927" width="8.7109375" style="766" customWidth="1"/>
    <col min="6928" max="6928" width="3.7109375" style="766" customWidth="1"/>
    <col min="6929" max="7168" width="0" style="766" hidden="1"/>
    <col min="7169" max="7169" width="3.7109375" style="766" customWidth="1"/>
    <col min="7170" max="7182" width="9.140625" style="766" customWidth="1"/>
    <col min="7183" max="7183" width="8.7109375" style="766" customWidth="1"/>
    <col min="7184" max="7184" width="3.7109375" style="766" customWidth="1"/>
    <col min="7185" max="7424" width="0" style="766" hidden="1"/>
    <col min="7425" max="7425" width="3.7109375" style="766" customWidth="1"/>
    <col min="7426" max="7438" width="9.140625" style="766" customWidth="1"/>
    <col min="7439" max="7439" width="8.7109375" style="766" customWidth="1"/>
    <col min="7440" max="7440" width="3.7109375" style="766" customWidth="1"/>
    <col min="7441" max="7680" width="0" style="766" hidden="1"/>
    <col min="7681" max="7681" width="3.7109375" style="766" customWidth="1"/>
    <col min="7682" max="7694" width="9.140625" style="766" customWidth="1"/>
    <col min="7695" max="7695" width="8.7109375" style="766" customWidth="1"/>
    <col min="7696" max="7696" width="3.7109375" style="766" customWidth="1"/>
    <col min="7697" max="7936" width="0" style="766" hidden="1"/>
    <col min="7937" max="7937" width="3.7109375" style="766" customWidth="1"/>
    <col min="7938" max="7950" width="9.140625" style="766" customWidth="1"/>
    <col min="7951" max="7951" width="8.7109375" style="766" customWidth="1"/>
    <col min="7952" max="7952" width="3.7109375" style="766" customWidth="1"/>
    <col min="7953" max="8192" width="0" style="766" hidden="1"/>
    <col min="8193" max="8193" width="3.7109375" style="766" customWidth="1"/>
    <col min="8194" max="8206" width="9.140625" style="766" customWidth="1"/>
    <col min="8207" max="8207" width="8.7109375" style="766" customWidth="1"/>
    <col min="8208" max="8208" width="3.7109375" style="766" customWidth="1"/>
    <col min="8209" max="8448" width="0" style="766" hidden="1"/>
    <col min="8449" max="8449" width="3.7109375" style="766" customWidth="1"/>
    <col min="8450" max="8462" width="9.140625" style="766" customWidth="1"/>
    <col min="8463" max="8463" width="8.7109375" style="766" customWidth="1"/>
    <col min="8464" max="8464" width="3.7109375" style="766" customWidth="1"/>
    <col min="8465" max="8704" width="0" style="766" hidden="1"/>
    <col min="8705" max="8705" width="3.7109375" style="766" customWidth="1"/>
    <col min="8706" max="8718" width="9.140625" style="766" customWidth="1"/>
    <col min="8719" max="8719" width="8.7109375" style="766" customWidth="1"/>
    <col min="8720" max="8720" width="3.7109375" style="766" customWidth="1"/>
    <col min="8721" max="8960" width="0" style="766" hidden="1"/>
    <col min="8961" max="8961" width="3.7109375" style="766" customWidth="1"/>
    <col min="8962" max="8974" width="9.140625" style="766" customWidth="1"/>
    <col min="8975" max="8975" width="8.7109375" style="766" customWidth="1"/>
    <col min="8976" max="8976" width="3.7109375" style="766" customWidth="1"/>
    <col min="8977" max="9216" width="0" style="766" hidden="1"/>
    <col min="9217" max="9217" width="3.7109375" style="766" customWidth="1"/>
    <col min="9218" max="9230" width="9.140625" style="766" customWidth="1"/>
    <col min="9231" max="9231" width="8.7109375" style="766" customWidth="1"/>
    <col min="9232" max="9232" width="3.7109375" style="766" customWidth="1"/>
    <col min="9233" max="9472" width="0" style="766" hidden="1"/>
    <col min="9473" max="9473" width="3.7109375" style="766" customWidth="1"/>
    <col min="9474" max="9486" width="9.140625" style="766" customWidth="1"/>
    <col min="9487" max="9487" width="8.7109375" style="766" customWidth="1"/>
    <col min="9488" max="9488" width="3.7109375" style="766" customWidth="1"/>
    <col min="9489" max="9728" width="0" style="766" hidden="1"/>
    <col min="9729" max="9729" width="3.7109375" style="766" customWidth="1"/>
    <col min="9730" max="9742" width="9.140625" style="766" customWidth="1"/>
    <col min="9743" max="9743" width="8.7109375" style="766" customWidth="1"/>
    <col min="9744" max="9744" width="3.7109375" style="766" customWidth="1"/>
    <col min="9745" max="9984" width="0" style="766" hidden="1"/>
    <col min="9985" max="9985" width="3.7109375" style="766" customWidth="1"/>
    <col min="9986" max="9998" width="9.140625" style="766" customWidth="1"/>
    <col min="9999" max="9999" width="8.7109375" style="766" customWidth="1"/>
    <col min="10000" max="10000" width="3.7109375" style="766" customWidth="1"/>
    <col min="10001" max="10240" width="0" style="766" hidden="1"/>
    <col min="10241" max="10241" width="3.7109375" style="766" customWidth="1"/>
    <col min="10242" max="10254" width="9.140625" style="766" customWidth="1"/>
    <col min="10255" max="10255" width="8.7109375" style="766" customWidth="1"/>
    <col min="10256" max="10256" width="3.7109375" style="766" customWidth="1"/>
    <col min="10257" max="10496" width="0" style="766" hidden="1"/>
    <col min="10497" max="10497" width="3.7109375" style="766" customWidth="1"/>
    <col min="10498" max="10510" width="9.140625" style="766" customWidth="1"/>
    <col min="10511" max="10511" width="8.7109375" style="766" customWidth="1"/>
    <col min="10512" max="10512" width="3.7109375" style="766" customWidth="1"/>
    <col min="10513" max="10752" width="0" style="766" hidden="1"/>
    <col min="10753" max="10753" width="3.7109375" style="766" customWidth="1"/>
    <col min="10754" max="10766" width="9.140625" style="766" customWidth="1"/>
    <col min="10767" max="10767" width="8.7109375" style="766" customWidth="1"/>
    <col min="10768" max="10768" width="3.7109375" style="766" customWidth="1"/>
    <col min="10769" max="11008" width="0" style="766" hidden="1"/>
    <col min="11009" max="11009" width="3.7109375" style="766" customWidth="1"/>
    <col min="11010" max="11022" width="9.140625" style="766" customWidth="1"/>
    <col min="11023" max="11023" width="8.7109375" style="766" customWidth="1"/>
    <col min="11024" max="11024" width="3.7109375" style="766" customWidth="1"/>
    <col min="11025" max="11264" width="0" style="766" hidden="1"/>
    <col min="11265" max="11265" width="3.7109375" style="766" customWidth="1"/>
    <col min="11266" max="11278" width="9.140625" style="766" customWidth="1"/>
    <col min="11279" max="11279" width="8.7109375" style="766" customWidth="1"/>
    <col min="11280" max="11280" width="3.7109375" style="766" customWidth="1"/>
    <col min="11281" max="11520" width="0" style="766" hidden="1"/>
    <col min="11521" max="11521" width="3.7109375" style="766" customWidth="1"/>
    <col min="11522" max="11534" width="9.140625" style="766" customWidth="1"/>
    <col min="11535" max="11535" width="8.7109375" style="766" customWidth="1"/>
    <col min="11536" max="11536" width="3.7109375" style="766" customWidth="1"/>
    <col min="11537" max="11776" width="0" style="766" hidden="1"/>
    <col min="11777" max="11777" width="3.7109375" style="766" customWidth="1"/>
    <col min="11778" max="11790" width="9.140625" style="766" customWidth="1"/>
    <col min="11791" max="11791" width="8.7109375" style="766" customWidth="1"/>
    <col min="11792" max="11792" width="3.7109375" style="766" customWidth="1"/>
    <col min="11793" max="12032" width="0" style="766" hidden="1"/>
    <col min="12033" max="12033" width="3.7109375" style="766" customWidth="1"/>
    <col min="12034" max="12046" width="9.140625" style="766" customWidth="1"/>
    <col min="12047" max="12047" width="8.7109375" style="766" customWidth="1"/>
    <col min="12048" max="12048" width="3.7109375" style="766" customWidth="1"/>
    <col min="12049" max="12288" width="0" style="766" hidden="1"/>
    <col min="12289" max="12289" width="3.7109375" style="766" customWidth="1"/>
    <col min="12290" max="12302" width="9.140625" style="766" customWidth="1"/>
    <col min="12303" max="12303" width="8.7109375" style="766" customWidth="1"/>
    <col min="12304" max="12304" width="3.7109375" style="766" customWidth="1"/>
    <col min="12305" max="12544" width="0" style="766" hidden="1"/>
    <col min="12545" max="12545" width="3.7109375" style="766" customWidth="1"/>
    <col min="12546" max="12558" width="9.140625" style="766" customWidth="1"/>
    <col min="12559" max="12559" width="8.7109375" style="766" customWidth="1"/>
    <col min="12560" max="12560" width="3.7109375" style="766" customWidth="1"/>
    <col min="12561" max="12800" width="0" style="766" hidden="1"/>
    <col min="12801" max="12801" width="3.7109375" style="766" customWidth="1"/>
    <col min="12802" max="12814" width="9.140625" style="766" customWidth="1"/>
    <col min="12815" max="12815" width="8.7109375" style="766" customWidth="1"/>
    <col min="12816" max="12816" width="3.7109375" style="766" customWidth="1"/>
    <col min="12817" max="13056" width="0" style="766" hidden="1"/>
    <col min="13057" max="13057" width="3.7109375" style="766" customWidth="1"/>
    <col min="13058" max="13070" width="9.140625" style="766" customWidth="1"/>
    <col min="13071" max="13071" width="8.7109375" style="766" customWidth="1"/>
    <col min="13072" max="13072" width="3.7109375" style="766" customWidth="1"/>
    <col min="13073" max="13312" width="0" style="766" hidden="1"/>
    <col min="13313" max="13313" width="3.7109375" style="766" customWidth="1"/>
    <col min="13314" max="13326" width="9.140625" style="766" customWidth="1"/>
    <col min="13327" max="13327" width="8.7109375" style="766" customWidth="1"/>
    <col min="13328" max="13328" width="3.7109375" style="766" customWidth="1"/>
    <col min="13329" max="13568" width="0" style="766" hidden="1"/>
    <col min="13569" max="13569" width="3.7109375" style="766" customWidth="1"/>
    <col min="13570" max="13582" width="9.140625" style="766" customWidth="1"/>
    <col min="13583" max="13583" width="8.7109375" style="766" customWidth="1"/>
    <col min="13584" max="13584" width="3.7109375" style="766" customWidth="1"/>
    <col min="13585" max="13824" width="0" style="766" hidden="1"/>
    <col min="13825" max="13825" width="3.7109375" style="766" customWidth="1"/>
    <col min="13826" max="13838" width="9.140625" style="766" customWidth="1"/>
    <col min="13839" max="13839" width="8.7109375" style="766" customWidth="1"/>
    <col min="13840" max="13840" width="3.7109375" style="766" customWidth="1"/>
    <col min="13841" max="14080" width="0" style="766" hidden="1"/>
    <col min="14081" max="14081" width="3.7109375" style="766" customWidth="1"/>
    <col min="14082" max="14094" width="9.140625" style="766" customWidth="1"/>
    <col min="14095" max="14095" width="8.7109375" style="766" customWidth="1"/>
    <col min="14096" max="14096" width="3.7109375" style="766" customWidth="1"/>
    <col min="14097" max="14336" width="0" style="766" hidden="1"/>
    <col min="14337" max="14337" width="3.7109375" style="766" customWidth="1"/>
    <col min="14338" max="14350" width="9.140625" style="766" customWidth="1"/>
    <col min="14351" max="14351" width="8.7109375" style="766" customWidth="1"/>
    <col min="14352" max="14352" width="3.7109375" style="766" customWidth="1"/>
    <col min="14353" max="14592" width="0" style="766" hidden="1"/>
    <col min="14593" max="14593" width="3.7109375" style="766" customWidth="1"/>
    <col min="14594" max="14606" width="9.140625" style="766" customWidth="1"/>
    <col min="14607" max="14607" width="8.7109375" style="766" customWidth="1"/>
    <col min="14608" max="14608" width="3.7109375" style="766" customWidth="1"/>
    <col min="14609" max="14848" width="0" style="766" hidden="1"/>
    <col min="14849" max="14849" width="3.7109375" style="766" customWidth="1"/>
    <col min="14850" max="14862" width="9.140625" style="766" customWidth="1"/>
    <col min="14863" max="14863" width="8.7109375" style="766" customWidth="1"/>
    <col min="14864" max="14864" width="3.7109375" style="766" customWidth="1"/>
    <col min="14865" max="15104" width="0" style="766" hidden="1"/>
    <col min="15105" max="15105" width="3.7109375" style="766" customWidth="1"/>
    <col min="15106" max="15118" width="9.140625" style="766" customWidth="1"/>
    <col min="15119" max="15119" width="8.7109375" style="766" customWidth="1"/>
    <col min="15120" max="15120" width="3.7109375" style="766" customWidth="1"/>
    <col min="15121" max="15360" width="0" style="766" hidden="1"/>
    <col min="15361" max="15361" width="3.7109375" style="766" customWidth="1"/>
    <col min="15362" max="15374" width="9.140625" style="766" customWidth="1"/>
    <col min="15375" max="15375" width="8.7109375" style="766" customWidth="1"/>
    <col min="15376" max="15376" width="3.7109375" style="766" customWidth="1"/>
    <col min="15377" max="15616" width="0" style="766" hidden="1"/>
    <col min="15617" max="15617" width="3.7109375" style="766" customWidth="1"/>
    <col min="15618" max="15630" width="9.140625" style="766" customWidth="1"/>
    <col min="15631" max="15631" width="8.7109375" style="766" customWidth="1"/>
    <col min="15632" max="15632" width="3.7109375" style="766" customWidth="1"/>
    <col min="15633" max="15872" width="0" style="766" hidden="1"/>
    <col min="15873" max="15873" width="3.7109375" style="766" customWidth="1"/>
    <col min="15874" max="15886" width="9.140625" style="766" customWidth="1"/>
    <col min="15887" max="15887" width="8.7109375" style="766" customWidth="1"/>
    <col min="15888" max="15888" width="3.7109375" style="766" customWidth="1"/>
    <col min="15889" max="16128" width="0" style="766" hidden="1"/>
    <col min="16129" max="16129" width="3.7109375" style="766" customWidth="1"/>
    <col min="16130" max="16142" width="9.140625" style="766" customWidth="1"/>
    <col min="16143" max="16143" width="8.7109375" style="766" customWidth="1"/>
    <col min="16144" max="16144" width="3.7109375" style="766" customWidth="1"/>
    <col min="16145" max="16384" width="0" style="766" hidden="1"/>
  </cols>
  <sheetData>
    <row r="2" spans="3:8" s="765" customFormat="1" x14ac:dyDescent="0.2"/>
    <row r="3" spans="3:8" s="765" customFormat="1" x14ac:dyDescent="0.2"/>
    <row r="4" spans="3:8" s="762" customFormat="1" x14ac:dyDescent="0.2">
      <c r="C4" s="763" t="s">
        <v>313</v>
      </c>
      <c r="D4" s="763" t="s">
        <v>155</v>
      </c>
      <c r="E4" s="763" t="s">
        <v>339</v>
      </c>
      <c r="F4" s="763"/>
      <c r="G4" s="763"/>
    </row>
    <row r="5" spans="3:8" s="762" customFormat="1" x14ac:dyDescent="0.2">
      <c r="C5" s="762" t="s">
        <v>318</v>
      </c>
      <c r="D5" s="762">
        <v>3649</v>
      </c>
      <c r="F5" s="762">
        <f>D5/D13*100</f>
        <v>5.0440263743555009</v>
      </c>
      <c r="G5" s="764">
        <f>D5/D13</f>
        <v>5.0440263743555008E-2</v>
      </c>
      <c r="H5" s="762">
        <v>5</v>
      </c>
    </row>
    <row r="6" spans="3:8" s="762" customFormat="1" x14ac:dyDescent="0.2">
      <c r="C6" s="762" t="s">
        <v>319</v>
      </c>
      <c r="D6" s="762">
        <v>12369</v>
      </c>
      <c r="F6" s="762">
        <f>D6/D13*100</f>
        <v>17.097715051905503</v>
      </c>
      <c r="G6" s="764">
        <f>D6/D13</f>
        <v>0.17097715051905504</v>
      </c>
      <c r="H6" s="762">
        <v>17</v>
      </c>
    </row>
    <row r="7" spans="3:8" s="762" customFormat="1" x14ac:dyDescent="0.2">
      <c r="C7" s="762" t="s">
        <v>608</v>
      </c>
      <c r="D7" s="762">
        <v>1779</v>
      </c>
      <c r="F7" s="762">
        <f>D7/D13*100</f>
        <v>2.4591183666698919</v>
      </c>
      <c r="G7" s="764">
        <f>D7/D13</f>
        <v>2.4591183666698921E-2</v>
      </c>
      <c r="H7" s="762">
        <v>2.5</v>
      </c>
    </row>
    <row r="8" spans="3:8" s="762" customFormat="1" x14ac:dyDescent="0.2">
      <c r="C8" s="762" t="s">
        <v>321</v>
      </c>
      <c r="D8" s="762">
        <v>12764</v>
      </c>
      <c r="F8" s="762">
        <f>D8/D13*100</f>
        <v>17.643725032138562</v>
      </c>
      <c r="G8" s="764">
        <f>D8/D13</f>
        <v>0.17643725032138563</v>
      </c>
      <c r="H8" s="762">
        <v>17.5</v>
      </c>
    </row>
    <row r="9" spans="3:8" s="762" customFormat="1" x14ac:dyDescent="0.2">
      <c r="C9" s="762" t="s">
        <v>322</v>
      </c>
      <c r="D9" s="762">
        <v>37875</v>
      </c>
      <c r="F9" s="762">
        <f>D9/D13*100</f>
        <v>52.354754433739274</v>
      </c>
      <c r="G9" s="764">
        <f>D9/D13</f>
        <v>0.5235475443373927</v>
      </c>
      <c r="H9" s="762">
        <v>52.5</v>
      </c>
    </row>
    <row r="10" spans="3:8" s="762" customFormat="1" x14ac:dyDescent="0.2">
      <c r="C10" s="762" t="s">
        <v>323</v>
      </c>
      <c r="D10" s="762">
        <v>2119</v>
      </c>
      <c r="F10" s="762">
        <f>D10/D13*100</f>
        <v>2.9291016407945483</v>
      </c>
      <c r="G10" s="764">
        <f>D10/D13</f>
        <v>2.9291016407945483E-2</v>
      </c>
      <c r="H10" s="762">
        <v>3</v>
      </c>
    </row>
    <row r="11" spans="3:8" s="762" customFormat="1" x14ac:dyDescent="0.2">
      <c r="C11" s="762" t="s">
        <v>324</v>
      </c>
      <c r="D11" s="762">
        <v>1788</v>
      </c>
      <c r="F11" s="762">
        <f>D11/D13*100</f>
        <v>2.4715591003967212</v>
      </c>
      <c r="G11" s="764">
        <f>D11/D13</f>
        <v>2.4715591003967211E-2</v>
      </c>
      <c r="H11" s="762">
        <v>2.5</v>
      </c>
    </row>
    <row r="12" spans="3:8" s="762" customFormat="1" x14ac:dyDescent="0.2">
      <c r="C12" s="762" t="s">
        <v>609</v>
      </c>
      <c r="D12" s="762">
        <v>0</v>
      </c>
      <c r="F12" s="762">
        <f>D12/D13*100</f>
        <v>0</v>
      </c>
      <c r="G12" s="764">
        <f>D12/D13</f>
        <v>0</v>
      </c>
      <c r="H12" s="762">
        <v>0</v>
      </c>
    </row>
    <row r="13" spans="3:8" s="762" customFormat="1" x14ac:dyDescent="0.2">
      <c r="D13" s="762">
        <f>SUM(D5:D12)</f>
        <v>72343</v>
      </c>
      <c r="F13" s="762">
        <f>D13/D13*100</f>
        <v>100</v>
      </c>
      <c r="G13" s="764">
        <f>SUM(G5:G12)</f>
        <v>1</v>
      </c>
      <c r="H13" s="762">
        <f>SUM(H5:H12)</f>
        <v>100</v>
      </c>
    </row>
    <row r="14" spans="3:8" s="762" customFormat="1" x14ac:dyDescent="0.2">
      <c r="G14" s="764"/>
    </row>
    <row r="15" spans="3:8" s="762" customFormat="1" x14ac:dyDescent="0.2">
      <c r="C15" s="762" t="s">
        <v>610</v>
      </c>
      <c r="D15" s="762">
        <v>770</v>
      </c>
      <c r="G15" s="764">
        <f>D15/D28</f>
        <v>2.033003300330033E-2</v>
      </c>
      <c r="H15" s="762">
        <v>2</v>
      </c>
    </row>
    <row r="16" spans="3:8" s="762" customFormat="1" x14ac:dyDescent="0.2">
      <c r="C16" s="762" t="s">
        <v>611</v>
      </c>
      <c r="D16" s="762">
        <v>10406</v>
      </c>
      <c r="G16" s="764">
        <f>D16/D28</f>
        <v>0.27474587458745875</v>
      </c>
      <c r="H16" s="762">
        <v>27.5</v>
      </c>
    </row>
    <row r="17" spans="3:8" s="762" customFormat="1" x14ac:dyDescent="0.2">
      <c r="C17" s="762" t="s">
        <v>612</v>
      </c>
      <c r="D17" s="762">
        <v>450</v>
      </c>
      <c r="G17" s="764">
        <f>D17/D28</f>
        <v>1.1881188118811881E-2</v>
      </c>
      <c r="H17" s="762">
        <v>1</v>
      </c>
    </row>
    <row r="18" spans="3:8" s="762" customFormat="1" x14ac:dyDescent="0.2">
      <c r="C18" s="762" t="s">
        <v>613</v>
      </c>
      <c r="D18" s="762">
        <v>1434</v>
      </c>
      <c r="G18" s="764">
        <f>D18/D28</f>
        <v>3.786138613861386E-2</v>
      </c>
      <c r="H18" s="762">
        <v>4</v>
      </c>
    </row>
    <row r="19" spans="3:8" s="762" customFormat="1" x14ac:dyDescent="0.2">
      <c r="C19" s="762" t="s">
        <v>614</v>
      </c>
      <c r="D19" s="762">
        <v>3306</v>
      </c>
      <c r="G19" s="764">
        <f>D19/D28</f>
        <v>8.7287128712871281E-2</v>
      </c>
      <c r="H19" s="762">
        <v>8.5</v>
      </c>
    </row>
    <row r="20" spans="3:8" s="762" customFormat="1" x14ac:dyDescent="0.2">
      <c r="C20" s="762" t="s">
        <v>615</v>
      </c>
      <c r="D20" s="762">
        <v>594</v>
      </c>
      <c r="G20" s="764">
        <f>D20/D28</f>
        <v>1.5683168316831683E-2</v>
      </c>
      <c r="H20" s="762">
        <v>1.5</v>
      </c>
    </row>
    <row r="21" spans="3:8" s="762" customFormat="1" x14ac:dyDescent="0.2">
      <c r="C21" s="762" t="s">
        <v>616</v>
      </c>
      <c r="D21" s="762">
        <v>1780</v>
      </c>
      <c r="G21" s="764">
        <f>D21/D28</f>
        <v>4.6996699669966994E-2</v>
      </c>
      <c r="H21" s="762">
        <v>4.5</v>
      </c>
    </row>
    <row r="22" spans="3:8" s="762" customFormat="1" x14ac:dyDescent="0.2">
      <c r="C22" s="762" t="s">
        <v>617</v>
      </c>
      <c r="D22" s="762">
        <v>1894</v>
      </c>
      <c r="G22" s="764">
        <f>D22/D28</f>
        <v>5.0006600660066007E-2</v>
      </c>
      <c r="H22" s="762">
        <v>5</v>
      </c>
    </row>
    <row r="23" spans="3:8" s="762" customFormat="1" x14ac:dyDescent="0.2">
      <c r="C23" s="762" t="s">
        <v>618</v>
      </c>
      <c r="D23" s="762">
        <v>983</v>
      </c>
      <c r="G23" s="764">
        <f>D23/D28</f>
        <v>2.5953795379537955E-2</v>
      </c>
      <c r="H23" s="762">
        <v>2.5</v>
      </c>
    </row>
    <row r="24" spans="3:8" s="762" customFormat="1" x14ac:dyDescent="0.2">
      <c r="C24" s="762" t="s">
        <v>619</v>
      </c>
      <c r="D24" s="762">
        <v>4078</v>
      </c>
      <c r="G24" s="764">
        <f>D24/D28</f>
        <v>0.10766996699669967</v>
      </c>
      <c r="H24" s="762">
        <v>11</v>
      </c>
    </row>
    <row r="25" spans="3:8" s="762" customFormat="1" x14ac:dyDescent="0.2">
      <c r="C25" s="762" t="s">
        <v>620</v>
      </c>
      <c r="D25" s="762">
        <v>1480</v>
      </c>
      <c r="G25" s="764">
        <f>D25/D28</f>
        <v>3.9075907590759074E-2</v>
      </c>
      <c r="H25" s="762">
        <v>4</v>
      </c>
    </row>
    <row r="26" spans="3:8" s="762" customFormat="1" x14ac:dyDescent="0.2">
      <c r="C26" s="762" t="s">
        <v>621</v>
      </c>
      <c r="D26" s="762">
        <v>7125</v>
      </c>
      <c r="G26" s="764">
        <f>D26/D28</f>
        <v>0.18811881188118812</v>
      </c>
      <c r="H26" s="762">
        <v>19</v>
      </c>
    </row>
    <row r="27" spans="3:8" s="762" customFormat="1" x14ac:dyDescent="0.2">
      <c r="C27" s="762" t="s">
        <v>622</v>
      </c>
      <c r="D27" s="762">
        <v>3575</v>
      </c>
      <c r="G27" s="764">
        <f>D27/D28</f>
        <v>9.4389438943894385E-2</v>
      </c>
      <c r="H27" s="762">
        <v>9.5</v>
      </c>
    </row>
    <row r="28" spans="3:8" s="762" customFormat="1" x14ac:dyDescent="0.2">
      <c r="D28" s="762">
        <f>SUM(D15:D27)</f>
        <v>37875</v>
      </c>
      <c r="G28" s="764">
        <f>SUM(G15:G27)</f>
        <v>1</v>
      </c>
      <c r="H28" s="762">
        <f>SUM(H15:H27)</f>
        <v>100</v>
      </c>
    </row>
    <row r="29" spans="3:8" s="762" customFormat="1" x14ac:dyDescent="0.2"/>
    <row r="30" spans="3:8" s="765" customFormat="1" x14ac:dyDescent="0.2"/>
    <row r="31" spans="3:8" s="765" customFormat="1" x14ac:dyDescent="0.2"/>
    <row r="32" spans="3:8" s="765" customFormat="1" x14ac:dyDescent="0.2"/>
    <row r="33" s="765" customFormat="1" x14ac:dyDescent="0.2"/>
    <row r="34" s="761" customFormat="1" x14ac:dyDescent="0.2"/>
    <row r="35" s="761" customFormat="1" x14ac:dyDescent="0.2"/>
    <row r="36" s="761" customFormat="1" x14ac:dyDescent="0.2"/>
  </sheetData>
  <sheetProtection algorithmName="SHA-512" hashValue="LroYbuNlD6MAeWkUs80+d1YURFpj21hblGKiou19pwBvpRBarVfZW3YirOkpVTrdh0Hv30WdlfO5Fk1Mi1Z5yg==" saltValue="SKojHfSLVObKLuIGWac/Ww==" spinCount="100000" sheet="1" objects="1" scenarios="1"/>
  <printOptions horizontalCentered="1" verticalCentered="1"/>
  <pageMargins left="0.59055118110236227" right="0.59055118110236227" top="0.70866141732283472" bottom="0.70866141732283472" header="0.39370078740157483" footer="0.39370078740157483"/>
  <pageSetup paperSize="9" firstPageNumber="44" orientation="landscape" useFirstPageNumber="1" r:id="rId1"/>
  <headerFooter alignWithMargins="0">
    <oddHeader>&amp;R&amp;"Times New Roman,Kurzíva"&amp;10G 02</oddHeader>
    <oddFooter>&amp;L&amp;"Times New Roman,Kurzíva"&amp;10CVTI SR&amp;C&amp;"Times New Roman,Normálne"&amp;10&amp;P&amp;R&amp;"Times New Roman,Kurzíva"&amp;10PK na VŠ SR  2024   1. stupeň</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autoPageBreaks="0"/>
  </sheetPr>
  <dimension ref="D1:I37"/>
  <sheetViews>
    <sheetView showGridLines="0" showRowColHeaders="0" showOutlineSymbols="0" zoomScaleNormal="100" workbookViewId="0"/>
  </sheetViews>
  <sheetFormatPr defaultColWidth="0" defaultRowHeight="12.75" x14ac:dyDescent="0.2"/>
  <cols>
    <col min="1" max="1" width="2.7109375" style="766" customWidth="1"/>
    <col min="2" max="2" width="4.85546875" style="766" customWidth="1"/>
    <col min="3" max="15" width="9.140625" style="766" customWidth="1"/>
    <col min="16" max="16" width="11.5703125" style="766" customWidth="1"/>
    <col min="17" max="17" width="6.28515625" style="766" customWidth="1"/>
    <col min="18" max="257" width="0" style="766" hidden="1"/>
    <col min="258" max="258" width="4.85546875" style="766" customWidth="1"/>
    <col min="259" max="271" width="9.140625" style="766" customWidth="1"/>
    <col min="272" max="272" width="11.5703125" style="766" customWidth="1"/>
    <col min="273" max="273" width="6.28515625" style="766" customWidth="1"/>
    <col min="274" max="513" width="0" style="766" hidden="1"/>
    <col min="514" max="514" width="4.85546875" style="766" customWidth="1"/>
    <col min="515" max="527" width="9.140625" style="766" customWidth="1"/>
    <col min="528" max="528" width="11.5703125" style="766" customWidth="1"/>
    <col min="529" max="529" width="6.28515625" style="766" customWidth="1"/>
    <col min="530" max="769" width="0" style="766" hidden="1"/>
    <col min="770" max="770" width="4.85546875" style="766" customWidth="1"/>
    <col min="771" max="783" width="9.140625" style="766" customWidth="1"/>
    <col min="784" max="784" width="11.5703125" style="766" customWidth="1"/>
    <col min="785" max="785" width="6.28515625" style="766" customWidth="1"/>
    <col min="786" max="1025" width="0" style="766" hidden="1"/>
    <col min="1026" max="1026" width="4.85546875" style="766" customWidth="1"/>
    <col min="1027" max="1039" width="9.140625" style="766" customWidth="1"/>
    <col min="1040" max="1040" width="11.5703125" style="766" customWidth="1"/>
    <col min="1041" max="1041" width="6.28515625" style="766" customWidth="1"/>
    <col min="1042" max="1281" width="0" style="766" hidden="1"/>
    <col min="1282" max="1282" width="4.85546875" style="766" customWidth="1"/>
    <col min="1283" max="1295" width="9.140625" style="766" customWidth="1"/>
    <col min="1296" max="1296" width="11.5703125" style="766" customWidth="1"/>
    <col min="1297" max="1297" width="6.28515625" style="766" customWidth="1"/>
    <col min="1298" max="1537" width="0" style="766" hidden="1"/>
    <col min="1538" max="1538" width="4.85546875" style="766" customWidth="1"/>
    <col min="1539" max="1551" width="9.140625" style="766" customWidth="1"/>
    <col min="1552" max="1552" width="11.5703125" style="766" customWidth="1"/>
    <col min="1553" max="1553" width="6.28515625" style="766" customWidth="1"/>
    <col min="1554" max="1793" width="0" style="766" hidden="1"/>
    <col min="1794" max="1794" width="4.85546875" style="766" customWidth="1"/>
    <col min="1795" max="1807" width="9.140625" style="766" customWidth="1"/>
    <col min="1808" max="1808" width="11.5703125" style="766" customWidth="1"/>
    <col min="1809" max="1809" width="6.28515625" style="766" customWidth="1"/>
    <col min="1810" max="2049" width="0" style="766" hidden="1"/>
    <col min="2050" max="2050" width="4.85546875" style="766" customWidth="1"/>
    <col min="2051" max="2063" width="9.140625" style="766" customWidth="1"/>
    <col min="2064" max="2064" width="11.5703125" style="766" customWidth="1"/>
    <col min="2065" max="2065" width="6.28515625" style="766" customWidth="1"/>
    <col min="2066" max="2305" width="0" style="766" hidden="1"/>
    <col min="2306" max="2306" width="4.85546875" style="766" customWidth="1"/>
    <col min="2307" max="2319" width="9.140625" style="766" customWidth="1"/>
    <col min="2320" max="2320" width="11.5703125" style="766" customWidth="1"/>
    <col min="2321" max="2321" width="6.28515625" style="766" customWidth="1"/>
    <col min="2322" max="2561" width="0" style="766" hidden="1"/>
    <col min="2562" max="2562" width="4.85546875" style="766" customWidth="1"/>
    <col min="2563" max="2575" width="9.140625" style="766" customWidth="1"/>
    <col min="2576" max="2576" width="11.5703125" style="766" customWidth="1"/>
    <col min="2577" max="2577" width="6.28515625" style="766" customWidth="1"/>
    <col min="2578" max="2817" width="0" style="766" hidden="1"/>
    <col min="2818" max="2818" width="4.85546875" style="766" customWidth="1"/>
    <col min="2819" max="2831" width="9.140625" style="766" customWidth="1"/>
    <col min="2832" max="2832" width="11.5703125" style="766" customWidth="1"/>
    <col min="2833" max="2833" width="6.28515625" style="766" customWidth="1"/>
    <col min="2834" max="3073" width="0" style="766" hidden="1"/>
    <col min="3074" max="3074" width="4.85546875" style="766" customWidth="1"/>
    <col min="3075" max="3087" width="9.140625" style="766" customWidth="1"/>
    <col min="3088" max="3088" width="11.5703125" style="766" customWidth="1"/>
    <col min="3089" max="3089" width="6.28515625" style="766" customWidth="1"/>
    <col min="3090" max="3329" width="0" style="766" hidden="1"/>
    <col min="3330" max="3330" width="4.85546875" style="766" customWidth="1"/>
    <col min="3331" max="3343" width="9.140625" style="766" customWidth="1"/>
    <col min="3344" max="3344" width="11.5703125" style="766" customWidth="1"/>
    <col min="3345" max="3345" width="6.28515625" style="766" customWidth="1"/>
    <col min="3346" max="3585" width="0" style="766" hidden="1"/>
    <col min="3586" max="3586" width="4.85546875" style="766" customWidth="1"/>
    <col min="3587" max="3599" width="9.140625" style="766" customWidth="1"/>
    <col min="3600" max="3600" width="11.5703125" style="766" customWidth="1"/>
    <col min="3601" max="3601" width="6.28515625" style="766" customWidth="1"/>
    <col min="3602" max="3841" width="0" style="766" hidden="1"/>
    <col min="3842" max="3842" width="4.85546875" style="766" customWidth="1"/>
    <col min="3843" max="3855" width="9.140625" style="766" customWidth="1"/>
    <col min="3856" max="3856" width="11.5703125" style="766" customWidth="1"/>
    <col min="3857" max="3857" width="6.28515625" style="766" customWidth="1"/>
    <col min="3858" max="4097" width="0" style="766" hidden="1"/>
    <col min="4098" max="4098" width="4.85546875" style="766" customWidth="1"/>
    <col min="4099" max="4111" width="9.140625" style="766" customWidth="1"/>
    <col min="4112" max="4112" width="11.5703125" style="766" customWidth="1"/>
    <col min="4113" max="4113" width="6.28515625" style="766" customWidth="1"/>
    <col min="4114" max="4353" width="0" style="766" hidden="1"/>
    <col min="4354" max="4354" width="4.85546875" style="766" customWidth="1"/>
    <col min="4355" max="4367" width="9.140625" style="766" customWidth="1"/>
    <col min="4368" max="4368" width="11.5703125" style="766" customWidth="1"/>
    <col min="4369" max="4369" width="6.28515625" style="766" customWidth="1"/>
    <col min="4370" max="4609" width="0" style="766" hidden="1"/>
    <col min="4610" max="4610" width="4.85546875" style="766" customWidth="1"/>
    <col min="4611" max="4623" width="9.140625" style="766" customWidth="1"/>
    <col min="4624" max="4624" width="11.5703125" style="766" customWidth="1"/>
    <col min="4625" max="4625" width="6.28515625" style="766" customWidth="1"/>
    <col min="4626" max="4865" width="0" style="766" hidden="1"/>
    <col min="4866" max="4866" width="4.85546875" style="766" customWidth="1"/>
    <col min="4867" max="4879" width="9.140625" style="766" customWidth="1"/>
    <col min="4880" max="4880" width="11.5703125" style="766" customWidth="1"/>
    <col min="4881" max="4881" width="6.28515625" style="766" customWidth="1"/>
    <col min="4882" max="5121" width="0" style="766" hidden="1"/>
    <col min="5122" max="5122" width="4.85546875" style="766" customWidth="1"/>
    <col min="5123" max="5135" width="9.140625" style="766" customWidth="1"/>
    <col min="5136" max="5136" width="11.5703125" style="766" customWidth="1"/>
    <col min="5137" max="5137" width="6.28515625" style="766" customWidth="1"/>
    <col min="5138" max="5377" width="0" style="766" hidden="1"/>
    <col min="5378" max="5378" width="4.85546875" style="766" customWidth="1"/>
    <col min="5379" max="5391" width="9.140625" style="766" customWidth="1"/>
    <col min="5392" max="5392" width="11.5703125" style="766" customWidth="1"/>
    <col min="5393" max="5393" width="6.28515625" style="766" customWidth="1"/>
    <col min="5394" max="5633" width="0" style="766" hidden="1"/>
    <col min="5634" max="5634" width="4.85546875" style="766" customWidth="1"/>
    <col min="5635" max="5647" width="9.140625" style="766" customWidth="1"/>
    <col min="5648" max="5648" width="11.5703125" style="766" customWidth="1"/>
    <col min="5649" max="5649" width="6.28515625" style="766" customWidth="1"/>
    <col min="5650" max="5889" width="0" style="766" hidden="1"/>
    <col min="5890" max="5890" width="4.85546875" style="766" customWidth="1"/>
    <col min="5891" max="5903" width="9.140625" style="766" customWidth="1"/>
    <col min="5904" max="5904" width="11.5703125" style="766" customWidth="1"/>
    <col min="5905" max="5905" width="6.28515625" style="766" customWidth="1"/>
    <col min="5906" max="6145" width="0" style="766" hidden="1"/>
    <col min="6146" max="6146" width="4.85546875" style="766" customWidth="1"/>
    <col min="6147" max="6159" width="9.140625" style="766" customWidth="1"/>
    <col min="6160" max="6160" width="11.5703125" style="766" customWidth="1"/>
    <col min="6161" max="6161" width="6.28515625" style="766" customWidth="1"/>
    <col min="6162" max="6401" width="0" style="766" hidden="1"/>
    <col min="6402" max="6402" width="4.85546875" style="766" customWidth="1"/>
    <col min="6403" max="6415" width="9.140625" style="766" customWidth="1"/>
    <col min="6416" max="6416" width="11.5703125" style="766" customWidth="1"/>
    <col min="6417" max="6417" width="6.28515625" style="766" customWidth="1"/>
    <col min="6418" max="6657" width="0" style="766" hidden="1"/>
    <col min="6658" max="6658" width="4.85546875" style="766" customWidth="1"/>
    <col min="6659" max="6671" width="9.140625" style="766" customWidth="1"/>
    <col min="6672" max="6672" width="11.5703125" style="766" customWidth="1"/>
    <col min="6673" max="6673" width="6.28515625" style="766" customWidth="1"/>
    <col min="6674" max="6913" width="0" style="766" hidden="1"/>
    <col min="6914" max="6914" width="4.85546875" style="766" customWidth="1"/>
    <col min="6915" max="6927" width="9.140625" style="766" customWidth="1"/>
    <col min="6928" max="6928" width="11.5703125" style="766" customWidth="1"/>
    <col min="6929" max="6929" width="6.28515625" style="766" customWidth="1"/>
    <col min="6930" max="7169" width="0" style="766" hidden="1"/>
    <col min="7170" max="7170" width="4.85546875" style="766" customWidth="1"/>
    <col min="7171" max="7183" width="9.140625" style="766" customWidth="1"/>
    <col min="7184" max="7184" width="11.5703125" style="766" customWidth="1"/>
    <col min="7185" max="7185" width="6.28515625" style="766" customWidth="1"/>
    <col min="7186" max="7425" width="0" style="766" hidden="1"/>
    <col min="7426" max="7426" width="4.85546875" style="766" customWidth="1"/>
    <col min="7427" max="7439" width="9.140625" style="766" customWidth="1"/>
    <col min="7440" max="7440" width="11.5703125" style="766" customWidth="1"/>
    <col min="7441" max="7441" width="6.28515625" style="766" customWidth="1"/>
    <col min="7442" max="7681" width="0" style="766" hidden="1"/>
    <col min="7682" max="7682" width="4.85546875" style="766" customWidth="1"/>
    <col min="7683" max="7695" width="9.140625" style="766" customWidth="1"/>
    <col min="7696" max="7696" width="11.5703125" style="766" customWidth="1"/>
    <col min="7697" max="7697" width="6.28515625" style="766" customWidth="1"/>
    <col min="7698" max="7937" width="0" style="766" hidden="1"/>
    <col min="7938" max="7938" width="4.85546875" style="766" customWidth="1"/>
    <col min="7939" max="7951" width="9.140625" style="766" customWidth="1"/>
    <col min="7952" max="7952" width="11.5703125" style="766" customWidth="1"/>
    <col min="7953" max="7953" width="6.28515625" style="766" customWidth="1"/>
    <col min="7954" max="8193" width="0" style="766" hidden="1"/>
    <col min="8194" max="8194" width="4.85546875" style="766" customWidth="1"/>
    <col min="8195" max="8207" width="9.140625" style="766" customWidth="1"/>
    <col min="8208" max="8208" width="11.5703125" style="766" customWidth="1"/>
    <col min="8209" max="8209" width="6.28515625" style="766" customWidth="1"/>
    <col min="8210" max="8449" width="0" style="766" hidden="1"/>
    <col min="8450" max="8450" width="4.85546875" style="766" customWidth="1"/>
    <col min="8451" max="8463" width="9.140625" style="766" customWidth="1"/>
    <col min="8464" max="8464" width="11.5703125" style="766" customWidth="1"/>
    <col min="8465" max="8465" width="6.28515625" style="766" customWidth="1"/>
    <col min="8466" max="8705" width="0" style="766" hidden="1"/>
    <col min="8706" max="8706" width="4.85546875" style="766" customWidth="1"/>
    <col min="8707" max="8719" width="9.140625" style="766" customWidth="1"/>
    <col min="8720" max="8720" width="11.5703125" style="766" customWidth="1"/>
    <col min="8721" max="8721" width="6.28515625" style="766" customWidth="1"/>
    <col min="8722" max="8961" width="0" style="766" hidden="1"/>
    <col min="8962" max="8962" width="4.85546875" style="766" customWidth="1"/>
    <col min="8963" max="8975" width="9.140625" style="766" customWidth="1"/>
    <col min="8976" max="8976" width="11.5703125" style="766" customWidth="1"/>
    <col min="8977" max="8977" width="6.28515625" style="766" customWidth="1"/>
    <col min="8978" max="9217" width="0" style="766" hidden="1"/>
    <col min="9218" max="9218" width="4.85546875" style="766" customWidth="1"/>
    <col min="9219" max="9231" width="9.140625" style="766" customWidth="1"/>
    <col min="9232" max="9232" width="11.5703125" style="766" customWidth="1"/>
    <col min="9233" max="9233" width="6.28515625" style="766" customWidth="1"/>
    <col min="9234" max="9473" width="0" style="766" hidden="1"/>
    <col min="9474" max="9474" width="4.85546875" style="766" customWidth="1"/>
    <col min="9475" max="9487" width="9.140625" style="766" customWidth="1"/>
    <col min="9488" max="9488" width="11.5703125" style="766" customWidth="1"/>
    <col min="9489" max="9489" width="6.28515625" style="766" customWidth="1"/>
    <col min="9490" max="9729" width="0" style="766" hidden="1"/>
    <col min="9730" max="9730" width="4.85546875" style="766" customWidth="1"/>
    <col min="9731" max="9743" width="9.140625" style="766" customWidth="1"/>
    <col min="9744" max="9744" width="11.5703125" style="766" customWidth="1"/>
    <col min="9745" max="9745" width="6.28515625" style="766" customWidth="1"/>
    <col min="9746" max="9985" width="0" style="766" hidden="1"/>
    <col min="9986" max="9986" width="4.85546875" style="766" customWidth="1"/>
    <col min="9987" max="9999" width="9.140625" style="766" customWidth="1"/>
    <col min="10000" max="10000" width="11.5703125" style="766" customWidth="1"/>
    <col min="10001" max="10001" width="6.28515625" style="766" customWidth="1"/>
    <col min="10002" max="10241" width="0" style="766" hidden="1"/>
    <col min="10242" max="10242" width="4.85546875" style="766" customWidth="1"/>
    <col min="10243" max="10255" width="9.140625" style="766" customWidth="1"/>
    <col min="10256" max="10256" width="11.5703125" style="766" customWidth="1"/>
    <col min="10257" max="10257" width="6.28515625" style="766" customWidth="1"/>
    <col min="10258" max="10497" width="0" style="766" hidden="1"/>
    <col min="10498" max="10498" width="4.85546875" style="766" customWidth="1"/>
    <col min="10499" max="10511" width="9.140625" style="766" customWidth="1"/>
    <col min="10512" max="10512" width="11.5703125" style="766" customWidth="1"/>
    <col min="10513" max="10513" width="6.28515625" style="766" customWidth="1"/>
    <col min="10514" max="10753" width="0" style="766" hidden="1"/>
    <col min="10754" max="10754" width="4.85546875" style="766" customWidth="1"/>
    <col min="10755" max="10767" width="9.140625" style="766" customWidth="1"/>
    <col min="10768" max="10768" width="11.5703125" style="766" customWidth="1"/>
    <col min="10769" max="10769" width="6.28515625" style="766" customWidth="1"/>
    <col min="10770" max="11009" width="0" style="766" hidden="1"/>
    <col min="11010" max="11010" width="4.85546875" style="766" customWidth="1"/>
    <col min="11011" max="11023" width="9.140625" style="766" customWidth="1"/>
    <col min="11024" max="11024" width="11.5703125" style="766" customWidth="1"/>
    <col min="11025" max="11025" width="6.28515625" style="766" customWidth="1"/>
    <col min="11026" max="11265" width="0" style="766" hidden="1"/>
    <col min="11266" max="11266" width="4.85546875" style="766" customWidth="1"/>
    <col min="11267" max="11279" width="9.140625" style="766" customWidth="1"/>
    <col min="11280" max="11280" width="11.5703125" style="766" customWidth="1"/>
    <col min="11281" max="11281" width="6.28515625" style="766" customWidth="1"/>
    <col min="11282" max="11521" width="0" style="766" hidden="1"/>
    <col min="11522" max="11522" width="4.85546875" style="766" customWidth="1"/>
    <col min="11523" max="11535" width="9.140625" style="766" customWidth="1"/>
    <col min="11536" max="11536" width="11.5703125" style="766" customWidth="1"/>
    <col min="11537" max="11537" width="6.28515625" style="766" customWidth="1"/>
    <col min="11538" max="11777" width="0" style="766" hidden="1"/>
    <col min="11778" max="11778" width="4.85546875" style="766" customWidth="1"/>
    <col min="11779" max="11791" width="9.140625" style="766" customWidth="1"/>
    <col min="11792" max="11792" width="11.5703125" style="766" customWidth="1"/>
    <col min="11793" max="11793" width="6.28515625" style="766" customWidth="1"/>
    <col min="11794" max="12033" width="0" style="766" hidden="1"/>
    <col min="12034" max="12034" width="4.85546875" style="766" customWidth="1"/>
    <col min="12035" max="12047" width="9.140625" style="766" customWidth="1"/>
    <col min="12048" max="12048" width="11.5703125" style="766" customWidth="1"/>
    <col min="12049" max="12049" width="6.28515625" style="766" customWidth="1"/>
    <col min="12050" max="12289" width="0" style="766" hidden="1"/>
    <col min="12290" max="12290" width="4.85546875" style="766" customWidth="1"/>
    <col min="12291" max="12303" width="9.140625" style="766" customWidth="1"/>
    <col min="12304" max="12304" width="11.5703125" style="766" customWidth="1"/>
    <col min="12305" max="12305" width="6.28515625" style="766" customWidth="1"/>
    <col min="12306" max="12545" width="0" style="766" hidden="1"/>
    <col min="12546" max="12546" width="4.85546875" style="766" customWidth="1"/>
    <col min="12547" max="12559" width="9.140625" style="766" customWidth="1"/>
    <col min="12560" max="12560" width="11.5703125" style="766" customWidth="1"/>
    <col min="12561" max="12561" width="6.28515625" style="766" customWidth="1"/>
    <col min="12562" max="12801" width="0" style="766" hidden="1"/>
    <col min="12802" max="12802" width="4.85546875" style="766" customWidth="1"/>
    <col min="12803" max="12815" width="9.140625" style="766" customWidth="1"/>
    <col min="12816" max="12816" width="11.5703125" style="766" customWidth="1"/>
    <col min="12817" max="12817" width="6.28515625" style="766" customWidth="1"/>
    <col min="12818" max="13057" width="0" style="766" hidden="1"/>
    <col min="13058" max="13058" width="4.85546875" style="766" customWidth="1"/>
    <col min="13059" max="13071" width="9.140625" style="766" customWidth="1"/>
    <col min="13072" max="13072" width="11.5703125" style="766" customWidth="1"/>
    <col min="13073" max="13073" width="6.28515625" style="766" customWidth="1"/>
    <col min="13074" max="13313" width="0" style="766" hidden="1"/>
    <col min="13314" max="13314" width="4.85546875" style="766" customWidth="1"/>
    <col min="13315" max="13327" width="9.140625" style="766" customWidth="1"/>
    <col min="13328" max="13328" width="11.5703125" style="766" customWidth="1"/>
    <col min="13329" max="13329" width="6.28515625" style="766" customWidth="1"/>
    <col min="13330" max="13569" width="0" style="766" hidden="1"/>
    <col min="13570" max="13570" width="4.85546875" style="766" customWidth="1"/>
    <col min="13571" max="13583" width="9.140625" style="766" customWidth="1"/>
    <col min="13584" max="13584" width="11.5703125" style="766" customWidth="1"/>
    <col min="13585" max="13585" width="6.28515625" style="766" customWidth="1"/>
    <col min="13586" max="13825" width="0" style="766" hidden="1"/>
    <col min="13826" max="13826" width="4.85546875" style="766" customWidth="1"/>
    <col min="13827" max="13839" width="9.140625" style="766" customWidth="1"/>
    <col min="13840" max="13840" width="11.5703125" style="766" customWidth="1"/>
    <col min="13841" max="13841" width="6.28515625" style="766" customWidth="1"/>
    <col min="13842" max="14081" width="0" style="766" hidden="1"/>
    <col min="14082" max="14082" width="4.85546875" style="766" customWidth="1"/>
    <col min="14083" max="14095" width="9.140625" style="766" customWidth="1"/>
    <col min="14096" max="14096" width="11.5703125" style="766" customWidth="1"/>
    <col min="14097" max="14097" width="6.28515625" style="766" customWidth="1"/>
    <col min="14098" max="14337" width="0" style="766" hidden="1"/>
    <col min="14338" max="14338" width="4.85546875" style="766" customWidth="1"/>
    <col min="14339" max="14351" width="9.140625" style="766" customWidth="1"/>
    <col min="14352" max="14352" width="11.5703125" style="766" customWidth="1"/>
    <col min="14353" max="14353" width="6.28515625" style="766" customWidth="1"/>
    <col min="14354" max="14593" width="0" style="766" hidden="1"/>
    <col min="14594" max="14594" width="4.85546875" style="766" customWidth="1"/>
    <col min="14595" max="14607" width="9.140625" style="766" customWidth="1"/>
    <col min="14608" max="14608" width="11.5703125" style="766" customWidth="1"/>
    <col min="14609" max="14609" width="6.28515625" style="766" customWidth="1"/>
    <col min="14610" max="14849" width="0" style="766" hidden="1"/>
    <col min="14850" max="14850" width="4.85546875" style="766" customWidth="1"/>
    <col min="14851" max="14863" width="9.140625" style="766" customWidth="1"/>
    <col min="14864" max="14864" width="11.5703125" style="766" customWidth="1"/>
    <col min="14865" max="14865" width="6.28515625" style="766" customWidth="1"/>
    <col min="14866" max="15105" width="0" style="766" hidden="1"/>
    <col min="15106" max="15106" width="4.85546875" style="766" customWidth="1"/>
    <col min="15107" max="15119" width="9.140625" style="766" customWidth="1"/>
    <col min="15120" max="15120" width="11.5703125" style="766" customWidth="1"/>
    <col min="15121" max="15121" width="6.28515625" style="766" customWidth="1"/>
    <col min="15122" max="15361" width="0" style="766" hidden="1"/>
    <col min="15362" max="15362" width="4.85546875" style="766" customWidth="1"/>
    <col min="15363" max="15375" width="9.140625" style="766" customWidth="1"/>
    <col min="15376" max="15376" width="11.5703125" style="766" customWidth="1"/>
    <col min="15377" max="15377" width="6.28515625" style="766" customWidth="1"/>
    <col min="15378" max="15617" width="0" style="766" hidden="1"/>
    <col min="15618" max="15618" width="4.85546875" style="766" customWidth="1"/>
    <col min="15619" max="15631" width="9.140625" style="766" customWidth="1"/>
    <col min="15632" max="15632" width="11.5703125" style="766" customWidth="1"/>
    <col min="15633" max="15633" width="6.28515625" style="766" customWidth="1"/>
    <col min="15634" max="15873" width="0" style="766" hidden="1"/>
    <col min="15874" max="15874" width="4.85546875" style="766" customWidth="1"/>
    <col min="15875" max="15887" width="9.140625" style="766" customWidth="1"/>
    <col min="15888" max="15888" width="11.5703125" style="766" customWidth="1"/>
    <col min="15889" max="15889" width="6.28515625" style="766" customWidth="1"/>
    <col min="15890" max="16129" width="0" style="766" hidden="1"/>
    <col min="16130" max="16130" width="4.85546875" style="766" customWidth="1"/>
    <col min="16131" max="16143" width="9.140625" style="766" customWidth="1"/>
    <col min="16144" max="16144" width="11.5703125" style="766" customWidth="1"/>
    <col min="16145" max="16145" width="6.28515625" style="766" customWidth="1"/>
    <col min="16146" max="16384" width="0" style="766" hidden="1"/>
  </cols>
  <sheetData>
    <row r="1" spans="4:9" s="761" customFormat="1" ht="23.25" customHeight="1" x14ac:dyDescent="0.2"/>
    <row r="2" spans="4:9" s="762" customFormat="1" x14ac:dyDescent="0.2"/>
    <row r="3" spans="4:9" s="762" customFormat="1" x14ac:dyDescent="0.2">
      <c r="D3" s="763" t="s">
        <v>313</v>
      </c>
      <c r="E3" s="763" t="s">
        <v>169</v>
      </c>
      <c r="F3" s="763" t="s">
        <v>214</v>
      </c>
      <c r="G3" s="763"/>
      <c r="H3" s="763"/>
    </row>
    <row r="4" spans="4:9" s="762" customFormat="1" x14ac:dyDescent="0.2">
      <c r="D4" s="762" t="s">
        <v>318</v>
      </c>
      <c r="E4" s="762">
        <v>2473</v>
      </c>
      <c r="H4" s="764">
        <f>E4/E12</f>
        <v>5.2881428418689189E-2</v>
      </c>
      <c r="I4" s="762">
        <v>5.5</v>
      </c>
    </row>
    <row r="5" spans="4:9" s="762" customFormat="1" x14ac:dyDescent="0.2">
      <c r="D5" s="762" t="s">
        <v>319</v>
      </c>
      <c r="E5" s="762">
        <v>9665</v>
      </c>
      <c r="H5" s="764">
        <f>E5/E12</f>
        <v>0.20667165615310595</v>
      </c>
      <c r="I5" s="762">
        <v>20.5</v>
      </c>
    </row>
    <row r="6" spans="4:9" s="762" customFormat="1" x14ac:dyDescent="0.2">
      <c r="D6" s="762" t="s">
        <v>608</v>
      </c>
      <c r="E6" s="762">
        <v>1428</v>
      </c>
      <c r="H6" s="764">
        <f>E6/E12</f>
        <v>3.0535657008446487E-2</v>
      </c>
      <c r="I6" s="762">
        <v>3</v>
      </c>
    </row>
    <row r="7" spans="4:9" s="762" customFormat="1" x14ac:dyDescent="0.2">
      <c r="D7" s="762" t="s">
        <v>321</v>
      </c>
      <c r="E7" s="762">
        <v>5935</v>
      </c>
      <c r="H7" s="764">
        <f>E7/E12</f>
        <v>0.12691115150219182</v>
      </c>
      <c r="I7" s="762">
        <v>12.5</v>
      </c>
    </row>
    <row r="8" spans="4:9" s="762" customFormat="1" x14ac:dyDescent="0.2">
      <c r="D8" s="762" t="s">
        <v>322</v>
      </c>
      <c r="E8" s="762">
        <v>25439</v>
      </c>
      <c r="H8" s="764">
        <f>E8/E12</f>
        <v>0.54397519512455894</v>
      </c>
      <c r="I8" s="762">
        <v>54.5</v>
      </c>
    </row>
    <row r="9" spans="4:9" s="762" customFormat="1" x14ac:dyDescent="0.2">
      <c r="D9" s="762" t="s">
        <v>323</v>
      </c>
      <c r="E9" s="762">
        <v>791</v>
      </c>
      <c r="H9" s="764">
        <f>E9/E12</f>
        <v>1.6914359029188496E-2</v>
      </c>
      <c r="I9" s="762">
        <v>1.5</v>
      </c>
    </row>
    <row r="10" spans="4:9" s="762" customFormat="1" x14ac:dyDescent="0.2">
      <c r="D10" s="762" t="s">
        <v>324</v>
      </c>
      <c r="E10" s="762">
        <v>1034</v>
      </c>
      <c r="H10" s="764">
        <f>E10/E12</f>
        <v>2.2110552763819097E-2</v>
      </c>
      <c r="I10" s="762">
        <v>2.5</v>
      </c>
    </row>
    <row r="11" spans="4:9" s="762" customFormat="1" x14ac:dyDescent="0.2">
      <c r="D11" s="762" t="s">
        <v>609</v>
      </c>
      <c r="E11" s="762">
        <v>0</v>
      </c>
      <c r="H11" s="764">
        <f>E11/E12</f>
        <v>0</v>
      </c>
      <c r="I11" s="762">
        <v>0</v>
      </c>
    </row>
    <row r="12" spans="4:9" s="762" customFormat="1" x14ac:dyDescent="0.2">
      <c r="E12" s="762">
        <f>SUM(E4:E11)</f>
        <v>46765</v>
      </c>
      <c r="H12" s="764">
        <f>SUM(H4:H11)</f>
        <v>1</v>
      </c>
      <c r="I12" s="762">
        <f>SUM(I4:I11)</f>
        <v>100</v>
      </c>
    </row>
    <row r="13" spans="4:9" s="762" customFormat="1" x14ac:dyDescent="0.2">
      <c r="H13" s="764"/>
    </row>
    <row r="14" spans="4:9" s="762" customFormat="1" x14ac:dyDescent="0.2">
      <c r="D14" s="762" t="s">
        <v>610</v>
      </c>
      <c r="E14" s="762">
        <v>614</v>
      </c>
      <c r="H14" s="764">
        <f>E14/E27</f>
        <v>2.4136168874562679E-2</v>
      </c>
      <c r="I14" s="762">
        <v>2.5</v>
      </c>
    </row>
    <row r="15" spans="4:9" s="762" customFormat="1" x14ac:dyDescent="0.2">
      <c r="D15" s="762" t="s">
        <v>611</v>
      </c>
      <c r="E15" s="762">
        <v>6973</v>
      </c>
      <c r="H15" s="764">
        <f>E15/E27</f>
        <v>0.27410668658359211</v>
      </c>
      <c r="I15" s="762">
        <v>27.5</v>
      </c>
    </row>
    <row r="16" spans="4:9" s="762" customFormat="1" x14ac:dyDescent="0.2">
      <c r="D16" s="762" t="s">
        <v>612</v>
      </c>
      <c r="E16" s="762">
        <v>339</v>
      </c>
      <c r="H16" s="764">
        <f>E16/E27</f>
        <v>1.3325995518691772E-2</v>
      </c>
      <c r="I16" s="762">
        <v>1.5</v>
      </c>
    </row>
    <row r="17" spans="4:9" s="762" customFormat="1" x14ac:dyDescent="0.2">
      <c r="D17" s="762" t="s">
        <v>613</v>
      </c>
      <c r="E17" s="762">
        <v>911</v>
      </c>
      <c r="H17" s="764">
        <f>E17/E27</f>
        <v>3.5811156098903257E-2</v>
      </c>
      <c r="I17" s="762">
        <v>3.5</v>
      </c>
    </row>
    <row r="18" spans="4:9" s="762" customFormat="1" x14ac:dyDescent="0.2">
      <c r="D18" s="762" t="s">
        <v>614</v>
      </c>
      <c r="E18" s="762">
        <v>2750</v>
      </c>
      <c r="H18" s="764">
        <f>E18/E27</f>
        <v>0.10810173355870907</v>
      </c>
      <c r="I18" s="762">
        <v>11</v>
      </c>
    </row>
    <row r="19" spans="4:9" s="762" customFormat="1" x14ac:dyDescent="0.2">
      <c r="D19" s="762" t="s">
        <v>615</v>
      </c>
      <c r="E19" s="762">
        <v>404</v>
      </c>
      <c r="H19" s="764">
        <f>E19/E27</f>
        <v>1.5881127402806713E-2</v>
      </c>
      <c r="I19" s="762">
        <v>1.5</v>
      </c>
    </row>
    <row r="20" spans="4:9" s="762" customFormat="1" x14ac:dyDescent="0.2">
      <c r="D20" s="762" t="s">
        <v>616</v>
      </c>
      <c r="E20" s="762">
        <v>1212</v>
      </c>
      <c r="H20" s="764">
        <f>E20/E27</f>
        <v>4.764338220842014E-2</v>
      </c>
      <c r="I20" s="762">
        <v>5</v>
      </c>
    </row>
    <row r="21" spans="4:9" s="762" customFormat="1" x14ac:dyDescent="0.2">
      <c r="D21" s="762" t="s">
        <v>617</v>
      </c>
      <c r="E21" s="762">
        <v>1223</v>
      </c>
      <c r="H21" s="764">
        <f>E21/E27</f>
        <v>4.8075789142654979E-2</v>
      </c>
      <c r="I21" s="762">
        <v>5</v>
      </c>
    </row>
    <row r="22" spans="4:9" s="762" customFormat="1" x14ac:dyDescent="0.2">
      <c r="D22" s="762" t="s">
        <v>618</v>
      </c>
      <c r="E22" s="762">
        <v>668</v>
      </c>
      <c r="H22" s="764">
        <f>E22/E27</f>
        <v>2.6258893824442783E-2</v>
      </c>
      <c r="I22" s="762">
        <v>2.5</v>
      </c>
    </row>
    <row r="23" spans="4:9" s="762" customFormat="1" x14ac:dyDescent="0.2">
      <c r="D23" s="762" t="s">
        <v>619</v>
      </c>
      <c r="E23" s="762">
        <v>2748</v>
      </c>
      <c r="H23" s="764">
        <f>E23/E27</f>
        <v>0.10802311411612092</v>
      </c>
      <c r="I23" s="762">
        <v>10.5</v>
      </c>
    </row>
    <row r="24" spans="4:9" s="762" customFormat="1" x14ac:dyDescent="0.2">
      <c r="D24" s="762" t="s">
        <v>620</v>
      </c>
      <c r="E24" s="762">
        <v>1390</v>
      </c>
      <c r="H24" s="764">
        <f>E24/E27</f>
        <v>5.4640512598765678E-2</v>
      </c>
      <c r="I24" s="762">
        <v>5.5</v>
      </c>
    </row>
    <row r="25" spans="4:9" s="762" customFormat="1" x14ac:dyDescent="0.2">
      <c r="D25" s="762" t="s">
        <v>621</v>
      </c>
      <c r="E25" s="762">
        <v>3489</v>
      </c>
      <c r="H25" s="764">
        <f>E25/E27</f>
        <v>0.13715161759503125</v>
      </c>
      <c r="I25" s="762">
        <v>13.5</v>
      </c>
    </row>
    <row r="26" spans="4:9" s="762" customFormat="1" x14ac:dyDescent="0.2">
      <c r="D26" s="762" t="s">
        <v>622</v>
      </c>
      <c r="E26" s="762">
        <v>2718</v>
      </c>
      <c r="H26" s="764">
        <f>E26/E27</f>
        <v>0.10684382247729864</v>
      </c>
      <c r="I26" s="762">
        <v>10.5</v>
      </c>
    </row>
    <row r="27" spans="4:9" s="762" customFormat="1" x14ac:dyDescent="0.2">
      <c r="E27" s="762">
        <f>SUM(E14:E26)</f>
        <v>25439</v>
      </c>
      <c r="H27" s="764">
        <f>E27/E27</f>
        <v>1</v>
      </c>
      <c r="I27" s="762">
        <f>SUM(I14:I26)</f>
        <v>100</v>
      </c>
    </row>
    <row r="28" spans="4:9" s="765" customFormat="1" x14ac:dyDescent="0.2"/>
    <row r="29" spans="4:9" s="765" customFormat="1" x14ac:dyDescent="0.2"/>
    <row r="30" spans="4:9" s="761" customFormat="1" x14ac:dyDescent="0.2"/>
    <row r="31" spans="4:9" s="761" customFormat="1" x14ac:dyDescent="0.2"/>
    <row r="32" spans="4:9" s="761" customFormat="1" x14ac:dyDescent="0.2"/>
    <row r="33" s="761" customFormat="1" x14ac:dyDescent="0.2"/>
    <row r="34" s="761" customFormat="1" x14ac:dyDescent="0.2"/>
    <row r="35" s="761" customFormat="1" x14ac:dyDescent="0.2"/>
    <row r="36" s="761" customFormat="1" x14ac:dyDescent="0.2"/>
    <row r="37" s="761" customFormat="1" x14ac:dyDescent="0.2"/>
  </sheetData>
  <sheetProtection algorithmName="SHA-512" hashValue="5Whts276SLnlQLgALgxBdIirpq2IZ8skMv4H8gc2lt3iNyAU7tdPHzs6dAQzIOwDQMr/316/r3LroKMviK9ZYA==" saltValue="qLY9X/R64vJZfXPLs7ALgg==" spinCount="100000" sheet="1" objects="1" scenarios="1"/>
  <printOptions horizontalCentered="1" verticalCentered="1"/>
  <pageMargins left="0.59055118110236227" right="0.59055118110236227" top="0.70866141732283472" bottom="0.70866141732283472" header="0.39370078740157483" footer="0.39370078740157483"/>
  <pageSetup paperSize="9" scale="98" firstPageNumber="45" orientation="landscape" useFirstPageNumber="1" r:id="rId1"/>
  <headerFooter alignWithMargins="0">
    <oddHeader>&amp;R&amp;"Times New Roman,Kurzíva"&amp;10G 03</oddHeader>
    <oddFooter>&amp;L&amp;"Times New Roman,Kurzíva"&amp;10CVTI SR&amp;C&amp;"Times New Roman,Normálne"&amp;10&amp;P&amp;R&amp;"Times New Roman,Kurzíva"&amp;10PK na VŠ SR  2024   1. stupeň</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sheetPr>
  <dimension ref="B1:AD31"/>
  <sheetViews>
    <sheetView showGridLines="0" showRowColHeaders="0" zoomScaleNormal="100" workbookViewId="0"/>
  </sheetViews>
  <sheetFormatPr defaultColWidth="9.140625" defaultRowHeight="12.75" x14ac:dyDescent="0.2"/>
  <cols>
    <col min="1" max="1" width="2.7109375" style="711" customWidth="1"/>
    <col min="2" max="2" width="17.85546875" style="711" customWidth="1"/>
    <col min="3" max="3" width="10.28515625" style="711" customWidth="1"/>
    <col min="4" max="4" width="1" style="711" customWidth="1"/>
    <col min="5" max="5" width="9.140625" style="711"/>
    <col min="6" max="6" width="1" style="711" customWidth="1"/>
    <col min="7" max="7" width="11.28515625" style="711" customWidth="1"/>
    <col min="8" max="8" width="1" style="711" customWidth="1"/>
    <col min="9" max="9" width="9.140625" style="711"/>
    <col min="10" max="10" width="1" style="711" customWidth="1"/>
    <col min="11" max="11" width="9.140625" style="711"/>
    <col min="12" max="12" width="1" style="711" customWidth="1"/>
    <col min="13" max="13" width="11.28515625" style="711" customWidth="1"/>
    <col min="14" max="14" width="1" style="711" customWidth="1"/>
    <col min="15" max="15" width="9.140625" style="711"/>
    <col min="16" max="16" width="1" style="711" customWidth="1"/>
    <col min="17" max="17" width="9.140625" style="711"/>
    <col min="18" max="18" width="1" style="711" customWidth="1"/>
    <col min="19" max="19" width="11.28515625" style="711" customWidth="1"/>
    <col min="20" max="20" width="1" style="711" customWidth="1"/>
    <col min="21" max="29" width="9.140625" style="711"/>
    <col min="30" max="30" width="10.7109375" style="711" bestFit="1" customWidth="1"/>
    <col min="31" max="257" width="9.140625" style="711"/>
    <col min="258" max="258" width="18.140625" style="711" customWidth="1"/>
    <col min="259" max="259" width="10.28515625" style="711" customWidth="1"/>
    <col min="260" max="260" width="1" style="711" customWidth="1"/>
    <col min="261" max="261" width="9.140625" style="711"/>
    <col min="262" max="262" width="1" style="711" customWidth="1"/>
    <col min="263" max="263" width="11.28515625" style="711" customWidth="1"/>
    <col min="264" max="264" width="1" style="711" customWidth="1"/>
    <col min="265" max="265" width="9.140625" style="711"/>
    <col min="266" max="266" width="1" style="711" customWidth="1"/>
    <col min="267" max="267" width="9.140625" style="711"/>
    <col min="268" max="268" width="1" style="711" customWidth="1"/>
    <col min="269" max="269" width="11.28515625" style="711" customWidth="1"/>
    <col min="270" max="270" width="1" style="711" customWidth="1"/>
    <col min="271" max="271" width="9.140625" style="711"/>
    <col min="272" max="272" width="1" style="711" customWidth="1"/>
    <col min="273" max="273" width="9.140625" style="711"/>
    <col min="274" max="274" width="1" style="711" customWidth="1"/>
    <col min="275" max="275" width="11.28515625" style="711" customWidth="1"/>
    <col min="276" max="276" width="1" style="711" customWidth="1"/>
    <col min="277" max="513" width="9.140625" style="711"/>
    <col min="514" max="514" width="18.140625" style="711" customWidth="1"/>
    <col min="515" max="515" width="10.28515625" style="711" customWidth="1"/>
    <col min="516" max="516" width="1" style="711" customWidth="1"/>
    <col min="517" max="517" width="9.140625" style="711"/>
    <col min="518" max="518" width="1" style="711" customWidth="1"/>
    <col min="519" max="519" width="11.28515625" style="711" customWidth="1"/>
    <col min="520" max="520" width="1" style="711" customWidth="1"/>
    <col min="521" max="521" width="9.140625" style="711"/>
    <col min="522" max="522" width="1" style="711" customWidth="1"/>
    <col min="523" max="523" width="9.140625" style="711"/>
    <col min="524" max="524" width="1" style="711" customWidth="1"/>
    <col min="525" max="525" width="11.28515625" style="711" customWidth="1"/>
    <col min="526" max="526" width="1" style="711" customWidth="1"/>
    <col min="527" max="527" width="9.140625" style="711"/>
    <col min="528" max="528" width="1" style="711" customWidth="1"/>
    <col min="529" max="529" width="9.140625" style="711"/>
    <col min="530" max="530" width="1" style="711" customWidth="1"/>
    <col min="531" max="531" width="11.28515625" style="711" customWidth="1"/>
    <col min="532" max="532" width="1" style="711" customWidth="1"/>
    <col min="533" max="769" width="9.140625" style="711"/>
    <col min="770" max="770" width="18.140625" style="711" customWidth="1"/>
    <col min="771" max="771" width="10.28515625" style="711" customWidth="1"/>
    <col min="772" max="772" width="1" style="711" customWidth="1"/>
    <col min="773" max="773" width="9.140625" style="711"/>
    <col min="774" max="774" width="1" style="711" customWidth="1"/>
    <col min="775" max="775" width="11.28515625" style="711" customWidth="1"/>
    <col min="776" max="776" width="1" style="711" customWidth="1"/>
    <col min="777" max="777" width="9.140625" style="711"/>
    <col min="778" max="778" width="1" style="711" customWidth="1"/>
    <col min="779" max="779" width="9.140625" style="711"/>
    <col min="780" max="780" width="1" style="711" customWidth="1"/>
    <col min="781" max="781" width="11.28515625" style="711" customWidth="1"/>
    <col min="782" max="782" width="1" style="711" customWidth="1"/>
    <col min="783" max="783" width="9.140625" style="711"/>
    <col min="784" max="784" width="1" style="711" customWidth="1"/>
    <col min="785" max="785" width="9.140625" style="711"/>
    <col min="786" max="786" width="1" style="711" customWidth="1"/>
    <col min="787" max="787" width="11.28515625" style="711" customWidth="1"/>
    <col min="788" max="788" width="1" style="711" customWidth="1"/>
    <col min="789" max="1025" width="9.140625" style="711"/>
    <col min="1026" max="1026" width="18.140625" style="711" customWidth="1"/>
    <col min="1027" max="1027" width="10.28515625" style="711" customWidth="1"/>
    <col min="1028" max="1028" width="1" style="711" customWidth="1"/>
    <col min="1029" max="1029" width="9.140625" style="711"/>
    <col min="1030" max="1030" width="1" style="711" customWidth="1"/>
    <col min="1031" max="1031" width="11.28515625" style="711" customWidth="1"/>
    <col min="1032" max="1032" width="1" style="711" customWidth="1"/>
    <col min="1033" max="1033" width="9.140625" style="711"/>
    <col min="1034" max="1034" width="1" style="711" customWidth="1"/>
    <col min="1035" max="1035" width="9.140625" style="711"/>
    <col min="1036" max="1036" width="1" style="711" customWidth="1"/>
    <col min="1037" max="1037" width="11.28515625" style="711" customWidth="1"/>
    <col min="1038" max="1038" width="1" style="711" customWidth="1"/>
    <col min="1039" max="1039" width="9.140625" style="711"/>
    <col min="1040" max="1040" width="1" style="711" customWidth="1"/>
    <col min="1041" max="1041" width="9.140625" style="711"/>
    <col min="1042" max="1042" width="1" style="711" customWidth="1"/>
    <col min="1043" max="1043" width="11.28515625" style="711" customWidth="1"/>
    <col min="1044" max="1044" width="1" style="711" customWidth="1"/>
    <col min="1045" max="1281" width="9.140625" style="711"/>
    <col min="1282" max="1282" width="18.140625" style="711" customWidth="1"/>
    <col min="1283" max="1283" width="10.28515625" style="711" customWidth="1"/>
    <col min="1284" max="1284" width="1" style="711" customWidth="1"/>
    <col min="1285" max="1285" width="9.140625" style="711"/>
    <col min="1286" max="1286" width="1" style="711" customWidth="1"/>
    <col min="1287" max="1287" width="11.28515625" style="711" customWidth="1"/>
    <col min="1288" max="1288" width="1" style="711" customWidth="1"/>
    <col min="1289" max="1289" width="9.140625" style="711"/>
    <col min="1290" max="1290" width="1" style="711" customWidth="1"/>
    <col min="1291" max="1291" width="9.140625" style="711"/>
    <col min="1292" max="1292" width="1" style="711" customWidth="1"/>
    <col min="1293" max="1293" width="11.28515625" style="711" customWidth="1"/>
    <col min="1294" max="1294" width="1" style="711" customWidth="1"/>
    <col min="1295" max="1295" width="9.140625" style="711"/>
    <col min="1296" max="1296" width="1" style="711" customWidth="1"/>
    <col min="1297" max="1297" width="9.140625" style="711"/>
    <col min="1298" max="1298" width="1" style="711" customWidth="1"/>
    <col min="1299" max="1299" width="11.28515625" style="711" customWidth="1"/>
    <col min="1300" max="1300" width="1" style="711" customWidth="1"/>
    <col min="1301" max="1537" width="9.140625" style="711"/>
    <col min="1538" max="1538" width="18.140625" style="711" customWidth="1"/>
    <col min="1539" max="1539" width="10.28515625" style="711" customWidth="1"/>
    <col min="1540" max="1540" width="1" style="711" customWidth="1"/>
    <col min="1541" max="1541" width="9.140625" style="711"/>
    <col min="1542" max="1542" width="1" style="711" customWidth="1"/>
    <col min="1543" max="1543" width="11.28515625" style="711" customWidth="1"/>
    <col min="1544" max="1544" width="1" style="711" customWidth="1"/>
    <col min="1545" max="1545" width="9.140625" style="711"/>
    <col min="1546" max="1546" width="1" style="711" customWidth="1"/>
    <col min="1547" max="1547" width="9.140625" style="711"/>
    <col min="1548" max="1548" width="1" style="711" customWidth="1"/>
    <col min="1549" max="1549" width="11.28515625" style="711" customWidth="1"/>
    <col min="1550" max="1550" width="1" style="711" customWidth="1"/>
    <col min="1551" max="1551" width="9.140625" style="711"/>
    <col min="1552" max="1552" width="1" style="711" customWidth="1"/>
    <col min="1553" max="1553" width="9.140625" style="711"/>
    <col min="1554" max="1554" width="1" style="711" customWidth="1"/>
    <col min="1555" max="1555" width="11.28515625" style="711" customWidth="1"/>
    <col min="1556" max="1556" width="1" style="711" customWidth="1"/>
    <col min="1557" max="1793" width="9.140625" style="711"/>
    <col min="1794" max="1794" width="18.140625" style="711" customWidth="1"/>
    <col min="1795" max="1795" width="10.28515625" style="711" customWidth="1"/>
    <col min="1796" max="1796" width="1" style="711" customWidth="1"/>
    <col min="1797" max="1797" width="9.140625" style="711"/>
    <col min="1798" max="1798" width="1" style="711" customWidth="1"/>
    <col min="1799" max="1799" width="11.28515625" style="711" customWidth="1"/>
    <col min="1800" max="1800" width="1" style="711" customWidth="1"/>
    <col min="1801" max="1801" width="9.140625" style="711"/>
    <col min="1802" max="1802" width="1" style="711" customWidth="1"/>
    <col min="1803" max="1803" width="9.140625" style="711"/>
    <col min="1804" max="1804" width="1" style="711" customWidth="1"/>
    <col min="1805" max="1805" width="11.28515625" style="711" customWidth="1"/>
    <col min="1806" max="1806" width="1" style="711" customWidth="1"/>
    <col min="1807" max="1807" width="9.140625" style="711"/>
    <col min="1808" max="1808" width="1" style="711" customWidth="1"/>
    <col min="1809" max="1809" width="9.140625" style="711"/>
    <col min="1810" max="1810" width="1" style="711" customWidth="1"/>
    <col min="1811" max="1811" width="11.28515625" style="711" customWidth="1"/>
    <col min="1812" max="1812" width="1" style="711" customWidth="1"/>
    <col min="1813" max="2049" width="9.140625" style="711"/>
    <col min="2050" max="2050" width="18.140625" style="711" customWidth="1"/>
    <col min="2051" max="2051" width="10.28515625" style="711" customWidth="1"/>
    <col min="2052" max="2052" width="1" style="711" customWidth="1"/>
    <col min="2053" max="2053" width="9.140625" style="711"/>
    <col min="2054" max="2054" width="1" style="711" customWidth="1"/>
    <col min="2055" max="2055" width="11.28515625" style="711" customWidth="1"/>
    <col min="2056" max="2056" width="1" style="711" customWidth="1"/>
    <col min="2057" max="2057" width="9.140625" style="711"/>
    <col min="2058" max="2058" width="1" style="711" customWidth="1"/>
    <col min="2059" max="2059" width="9.140625" style="711"/>
    <col min="2060" max="2060" width="1" style="711" customWidth="1"/>
    <col min="2061" max="2061" width="11.28515625" style="711" customWidth="1"/>
    <col min="2062" max="2062" width="1" style="711" customWidth="1"/>
    <col min="2063" max="2063" width="9.140625" style="711"/>
    <col min="2064" max="2064" width="1" style="711" customWidth="1"/>
    <col min="2065" max="2065" width="9.140625" style="711"/>
    <col min="2066" max="2066" width="1" style="711" customWidth="1"/>
    <col min="2067" max="2067" width="11.28515625" style="711" customWidth="1"/>
    <col min="2068" max="2068" width="1" style="711" customWidth="1"/>
    <col min="2069" max="2305" width="9.140625" style="711"/>
    <col min="2306" max="2306" width="18.140625" style="711" customWidth="1"/>
    <col min="2307" max="2307" width="10.28515625" style="711" customWidth="1"/>
    <col min="2308" max="2308" width="1" style="711" customWidth="1"/>
    <col min="2309" max="2309" width="9.140625" style="711"/>
    <col min="2310" max="2310" width="1" style="711" customWidth="1"/>
    <col min="2311" max="2311" width="11.28515625" style="711" customWidth="1"/>
    <col min="2312" max="2312" width="1" style="711" customWidth="1"/>
    <col min="2313" max="2313" width="9.140625" style="711"/>
    <col min="2314" max="2314" width="1" style="711" customWidth="1"/>
    <col min="2315" max="2315" width="9.140625" style="711"/>
    <col min="2316" max="2316" width="1" style="711" customWidth="1"/>
    <col min="2317" max="2317" width="11.28515625" style="711" customWidth="1"/>
    <col min="2318" max="2318" width="1" style="711" customWidth="1"/>
    <col min="2319" max="2319" width="9.140625" style="711"/>
    <col min="2320" max="2320" width="1" style="711" customWidth="1"/>
    <col min="2321" max="2321" width="9.140625" style="711"/>
    <col min="2322" max="2322" width="1" style="711" customWidth="1"/>
    <col min="2323" max="2323" width="11.28515625" style="711" customWidth="1"/>
    <col min="2324" max="2324" width="1" style="711" customWidth="1"/>
    <col min="2325" max="2561" width="9.140625" style="711"/>
    <col min="2562" max="2562" width="18.140625" style="711" customWidth="1"/>
    <col min="2563" max="2563" width="10.28515625" style="711" customWidth="1"/>
    <col min="2564" max="2564" width="1" style="711" customWidth="1"/>
    <col min="2565" max="2565" width="9.140625" style="711"/>
    <col min="2566" max="2566" width="1" style="711" customWidth="1"/>
    <col min="2567" max="2567" width="11.28515625" style="711" customWidth="1"/>
    <col min="2568" max="2568" width="1" style="711" customWidth="1"/>
    <col min="2569" max="2569" width="9.140625" style="711"/>
    <col min="2570" max="2570" width="1" style="711" customWidth="1"/>
    <col min="2571" max="2571" width="9.140625" style="711"/>
    <col min="2572" max="2572" width="1" style="711" customWidth="1"/>
    <col min="2573" max="2573" width="11.28515625" style="711" customWidth="1"/>
    <col min="2574" max="2574" width="1" style="711" customWidth="1"/>
    <col min="2575" max="2575" width="9.140625" style="711"/>
    <col min="2576" max="2576" width="1" style="711" customWidth="1"/>
    <col min="2577" max="2577" width="9.140625" style="711"/>
    <col min="2578" max="2578" width="1" style="711" customWidth="1"/>
    <col min="2579" max="2579" width="11.28515625" style="711" customWidth="1"/>
    <col min="2580" max="2580" width="1" style="711" customWidth="1"/>
    <col min="2581" max="2817" width="9.140625" style="711"/>
    <col min="2818" max="2818" width="18.140625" style="711" customWidth="1"/>
    <col min="2819" max="2819" width="10.28515625" style="711" customWidth="1"/>
    <col min="2820" max="2820" width="1" style="711" customWidth="1"/>
    <col min="2821" max="2821" width="9.140625" style="711"/>
    <col min="2822" max="2822" width="1" style="711" customWidth="1"/>
    <col min="2823" max="2823" width="11.28515625" style="711" customWidth="1"/>
    <col min="2824" max="2824" width="1" style="711" customWidth="1"/>
    <col min="2825" max="2825" width="9.140625" style="711"/>
    <col min="2826" max="2826" width="1" style="711" customWidth="1"/>
    <col min="2827" max="2827" width="9.140625" style="711"/>
    <col min="2828" max="2828" width="1" style="711" customWidth="1"/>
    <col min="2829" max="2829" width="11.28515625" style="711" customWidth="1"/>
    <col min="2830" max="2830" width="1" style="711" customWidth="1"/>
    <col min="2831" max="2831" width="9.140625" style="711"/>
    <col min="2832" max="2832" width="1" style="711" customWidth="1"/>
    <col min="2833" max="2833" width="9.140625" style="711"/>
    <col min="2834" max="2834" width="1" style="711" customWidth="1"/>
    <col min="2835" max="2835" width="11.28515625" style="711" customWidth="1"/>
    <col min="2836" max="2836" width="1" style="711" customWidth="1"/>
    <col min="2837" max="3073" width="9.140625" style="711"/>
    <col min="3074" max="3074" width="18.140625" style="711" customWidth="1"/>
    <col min="3075" max="3075" width="10.28515625" style="711" customWidth="1"/>
    <col min="3076" max="3076" width="1" style="711" customWidth="1"/>
    <col min="3077" max="3077" width="9.140625" style="711"/>
    <col min="3078" max="3078" width="1" style="711" customWidth="1"/>
    <col min="3079" max="3079" width="11.28515625" style="711" customWidth="1"/>
    <col min="3080" max="3080" width="1" style="711" customWidth="1"/>
    <col min="3081" max="3081" width="9.140625" style="711"/>
    <col min="3082" max="3082" width="1" style="711" customWidth="1"/>
    <col min="3083" max="3083" width="9.140625" style="711"/>
    <col min="3084" max="3084" width="1" style="711" customWidth="1"/>
    <col min="3085" max="3085" width="11.28515625" style="711" customWidth="1"/>
    <col min="3086" max="3086" width="1" style="711" customWidth="1"/>
    <col min="3087" max="3087" width="9.140625" style="711"/>
    <col min="3088" max="3088" width="1" style="711" customWidth="1"/>
    <col min="3089" max="3089" width="9.140625" style="711"/>
    <col min="3090" max="3090" width="1" style="711" customWidth="1"/>
    <col min="3091" max="3091" width="11.28515625" style="711" customWidth="1"/>
    <col min="3092" max="3092" width="1" style="711" customWidth="1"/>
    <col min="3093" max="3329" width="9.140625" style="711"/>
    <col min="3330" max="3330" width="18.140625" style="711" customWidth="1"/>
    <col min="3331" max="3331" width="10.28515625" style="711" customWidth="1"/>
    <col min="3332" max="3332" width="1" style="711" customWidth="1"/>
    <col min="3333" max="3333" width="9.140625" style="711"/>
    <col min="3334" max="3334" width="1" style="711" customWidth="1"/>
    <col min="3335" max="3335" width="11.28515625" style="711" customWidth="1"/>
    <col min="3336" max="3336" width="1" style="711" customWidth="1"/>
    <col min="3337" max="3337" width="9.140625" style="711"/>
    <col min="3338" max="3338" width="1" style="711" customWidth="1"/>
    <col min="3339" max="3339" width="9.140625" style="711"/>
    <col min="3340" max="3340" width="1" style="711" customWidth="1"/>
    <col min="3341" max="3341" width="11.28515625" style="711" customWidth="1"/>
    <col min="3342" max="3342" width="1" style="711" customWidth="1"/>
    <col min="3343" max="3343" width="9.140625" style="711"/>
    <col min="3344" max="3344" width="1" style="711" customWidth="1"/>
    <col min="3345" max="3345" width="9.140625" style="711"/>
    <col min="3346" max="3346" width="1" style="711" customWidth="1"/>
    <col min="3347" max="3347" width="11.28515625" style="711" customWidth="1"/>
    <col min="3348" max="3348" width="1" style="711" customWidth="1"/>
    <col min="3349" max="3585" width="9.140625" style="711"/>
    <col min="3586" max="3586" width="18.140625" style="711" customWidth="1"/>
    <col min="3587" max="3587" width="10.28515625" style="711" customWidth="1"/>
    <col min="3588" max="3588" width="1" style="711" customWidth="1"/>
    <col min="3589" max="3589" width="9.140625" style="711"/>
    <col min="3590" max="3590" width="1" style="711" customWidth="1"/>
    <col min="3591" max="3591" width="11.28515625" style="711" customWidth="1"/>
    <col min="3592" max="3592" width="1" style="711" customWidth="1"/>
    <col min="3593" max="3593" width="9.140625" style="711"/>
    <col min="3594" max="3594" width="1" style="711" customWidth="1"/>
    <col min="3595" max="3595" width="9.140625" style="711"/>
    <col min="3596" max="3596" width="1" style="711" customWidth="1"/>
    <col min="3597" max="3597" width="11.28515625" style="711" customWidth="1"/>
    <col min="3598" max="3598" width="1" style="711" customWidth="1"/>
    <col min="3599" max="3599" width="9.140625" style="711"/>
    <col min="3600" max="3600" width="1" style="711" customWidth="1"/>
    <col min="3601" max="3601" width="9.140625" style="711"/>
    <col min="3602" max="3602" width="1" style="711" customWidth="1"/>
    <col min="3603" max="3603" width="11.28515625" style="711" customWidth="1"/>
    <col min="3604" max="3604" width="1" style="711" customWidth="1"/>
    <col min="3605" max="3841" width="9.140625" style="711"/>
    <col min="3842" max="3842" width="18.140625" style="711" customWidth="1"/>
    <col min="3843" max="3843" width="10.28515625" style="711" customWidth="1"/>
    <col min="3844" max="3844" width="1" style="711" customWidth="1"/>
    <col min="3845" max="3845" width="9.140625" style="711"/>
    <col min="3846" max="3846" width="1" style="711" customWidth="1"/>
    <col min="3847" max="3847" width="11.28515625" style="711" customWidth="1"/>
    <col min="3848" max="3848" width="1" style="711" customWidth="1"/>
    <col min="3849" max="3849" width="9.140625" style="711"/>
    <col min="3850" max="3850" width="1" style="711" customWidth="1"/>
    <col min="3851" max="3851" width="9.140625" style="711"/>
    <col min="3852" max="3852" width="1" style="711" customWidth="1"/>
    <col min="3853" max="3853" width="11.28515625" style="711" customWidth="1"/>
    <col min="3854" max="3854" width="1" style="711" customWidth="1"/>
    <col min="3855" max="3855" width="9.140625" style="711"/>
    <col min="3856" max="3856" width="1" style="711" customWidth="1"/>
    <col min="3857" max="3857" width="9.140625" style="711"/>
    <col min="3858" max="3858" width="1" style="711" customWidth="1"/>
    <col min="3859" max="3859" width="11.28515625" style="711" customWidth="1"/>
    <col min="3860" max="3860" width="1" style="711" customWidth="1"/>
    <col min="3861" max="4097" width="9.140625" style="711"/>
    <col min="4098" max="4098" width="18.140625" style="711" customWidth="1"/>
    <col min="4099" max="4099" width="10.28515625" style="711" customWidth="1"/>
    <col min="4100" max="4100" width="1" style="711" customWidth="1"/>
    <col min="4101" max="4101" width="9.140625" style="711"/>
    <col min="4102" max="4102" width="1" style="711" customWidth="1"/>
    <col min="4103" max="4103" width="11.28515625" style="711" customWidth="1"/>
    <col min="4104" max="4104" width="1" style="711" customWidth="1"/>
    <col min="4105" max="4105" width="9.140625" style="711"/>
    <col min="4106" max="4106" width="1" style="711" customWidth="1"/>
    <col min="4107" max="4107" width="9.140625" style="711"/>
    <col min="4108" max="4108" width="1" style="711" customWidth="1"/>
    <col min="4109" max="4109" width="11.28515625" style="711" customWidth="1"/>
    <col min="4110" max="4110" width="1" style="711" customWidth="1"/>
    <col min="4111" max="4111" width="9.140625" style="711"/>
    <col min="4112" max="4112" width="1" style="711" customWidth="1"/>
    <col min="4113" max="4113" width="9.140625" style="711"/>
    <col min="4114" max="4114" width="1" style="711" customWidth="1"/>
    <col min="4115" max="4115" width="11.28515625" style="711" customWidth="1"/>
    <col min="4116" max="4116" width="1" style="711" customWidth="1"/>
    <col min="4117" max="4353" width="9.140625" style="711"/>
    <col min="4354" max="4354" width="18.140625" style="711" customWidth="1"/>
    <col min="4355" max="4355" width="10.28515625" style="711" customWidth="1"/>
    <col min="4356" max="4356" width="1" style="711" customWidth="1"/>
    <col min="4357" max="4357" width="9.140625" style="711"/>
    <col min="4358" max="4358" width="1" style="711" customWidth="1"/>
    <col min="4359" max="4359" width="11.28515625" style="711" customWidth="1"/>
    <col min="4360" max="4360" width="1" style="711" customWidth="1"/>
    <col min="4361" max="4361" width="9.140625" style="711"/>
    <col min="4362" max="4362" width="1" style="711" customWidth="1"/>
    <col min="4363" max="4363" width="9.140625" style="711"/>
    <col min="4364" max="4364" width="1" style="711" customWidth="1"/>
    <col min="4365" max="4365" width="11.28515625" style="711" customWidth="1"/>
    <col min="4366" max="4366" width="1" style="711" customWidth="1"/>
    <col min="4367" max="4367" width="9.140625" style="711"/>
    <col min="4368" max="4368" width="1" style="711" customWidth="1"/>
    <col min="4369" max="4369" width="9.140625" style="711"/>
    <col min="4370" max="4370" width="1" style="711" customWidth="1"/>
    <col min="4371" max="4371" width="11.28515625" style="711" customWidth="1"/>
    <col min="4372" max="4372" width="1" style="711" customWidth="1"/>
    <col min="4373" max="4609" width="9.140625" style="711"/>
    <col min="4610" max="4610" width="18.140625" style="711" customWidth="1"/>
    <col min="4611" max="4611" width="10.28515625" style="711" customWidth="1"/>
    <col min="4612" max="4612" width="1" style="711" customWidth="1"/>
    <col min="4613" max="4613" width="9.140625" style="711"/>
    <col min="4614" max="4614" width="1" style="711" customWidth="1"/>
    <col min="4615" max="4615" width="11.28515625" style="711" customWidth="1"/>
    <col min="4616" max="4616" width="1" style="711" customWidth="1"/>
    <col min="4617" max="4617" width="9.140625" style="711"/>
    <col min="4618" max="4618" width="1" style="711" customWidth="1"/>
    <col min="4619" max="4619" width="9.140625" style="711"/>
    <col min="4620" max="4620" width="1" style="711" customWidth="1"/>
    <col min="4621" max="4621" width="11.28515625" style="711" customWidth="1"/>
    <col min="4622" max="4622" width="1" style="711" customWidth="1"/>
    <col min="4623" max="4623" width="9.140625" style="711"/>
    <col min="4624" max="4624" width="1" style="711" customWidth="1"/>
    <col min="4625" max="4625" width="9.140625" style="711"/>
    <col min="4626" max="4626" width="1" style="711" customWidth="1"/>
    <col min="4627" max="4627" width="11.28515625" style="711" customWidth="1"/>
    <col min="4628" max="4628" width="1" style="711" customWidth="1"/>
    <col min="4629" max="4865" width="9.140625" style="711"/>
    <col min="4866" max="4866" width="18.140625" style="711" customWidth="1"/>
    <col min="4867" max="4867" width="10.28515625" style="711" customWidth="1"/>
    <col min="4868" max="4868" width="1" style="711" customWidth="1"/>
    <col min="4869" max="4869" width="9.140625" style="711"/>
    <col min="4870" max="4870" width="1" style="711" customWidth="1"/>
    <col min="4871" max="4871" width="11.28515625" style="711" customWidth="1"/>
    <col min="4872" max="4872" width="1" style="711" customWidth="1"/>
    <col min="4873" max="4873" width="9.140625" style="711"/>
    <col min="4874" max="4874" width="1" style="711" customWidth="1"/>
    <col min="4875" max="4875" width="9.140625" style="711"/>
    <col min="4876" max="4876" width="1" style="711" customWidth="1"/>
    <col min="4877" max="4877" width="11.28515625" style="711" customWidth="1"/>
    <col min="4878" max="4878" width="1" style="711" customWidth="1"/>
    <col min="4879" max="4879" width="9.140625" style="711"/>
    <col min="4880" max="4880" width="1" style="711" customWidth="1"/>
    <col min="4881" max="4881" width="9.140625" style="711"/>
    <col min="4882" max="4882" width="1" style="711" customWidth="1"/>
    <col min="4883" max="4883" width="11.28515625" style="711" customWidth="1"/>
    <col min="4884" max="4884" width="1" style="711" customWidth="1"/>
    <col min="4885" max="5121" width="9.140625" style="711"/>
    <col min="5122" max="5122" width="18.140625" style="711" customWidth="1"/>
    <col min="5123" max="5123" width="10.28515625" style="711" customWidth="1"/>
    <col min="5124" max="5124" width="1" style="711" customWidth="1"/>
    <col min="5125" max="5125" width="9.140625" style="711"/>
    <col min="5126" max="5126" width="1" style="711" customWidth="1"/>
    <col min="5127" max="5127" width="11.28515625" style="711" customWidth="1"/>
    <col min="5128" max="5128" width="1" style="711" customWidth="1"/>
    <col min="5129" max="5129" width="9.140625" style="711"/>
    <col min="5130" max="5130" width="1" style="711" customWidth="1"/>
    <col min="5131" max="5131" width="9.140625" style="711"/>
    <col min="5132" max="5132" width="1" style="711" customWidth="1"/>
    <col min="5133" max="5133" width="11.28515625" style="711" customWidth="1"/>
    <col min="5134" max="5134" width="1" style="711" customWidth="1"/>
    <col min="5135" max="5135" width="9.140625" style="711"/>
    <col min="5136" max="5136" width="1" style="711" customWidth="1"/>
    <col min="5137" max="5137" width="9.140625" style="711"/>
    <col min="5138" max="5138" width="1" style="711" customWidth="1"/>
    <col min="5139" max="5139" width="11.28515625" style="711" customWidth="1"/>
    <col min="5140" max="5140" width="1" style="711" customWidth="1"/>
    <col min="5141" max="5377" width="9.140625" style="711"/>
    <col min="5378" max="5378" width="18.140625" style="711" customWidth="1"/>
    <col min="5379" max="5379" width="10.28515625" style="711" customWidth="1"/>
    <col min="5380" max="5380" width="1" style="711" customWidth="1"/>
    <col min="5381" max="5381" width="9.140625" style="711"/>
    <col min="5382" max="5382" width="1" style="711" customWidth="1"/>
    <col min="5383" max="5383" width="11.28515625" style="711" customWidth="1"/>
    <col min="5384" max="5384" width="1" style="711" customWidth="1"/>
    <col min="5385" max="5385" width="9.140625" style="711"/>
    <col min="5386" max="5386" width="1" style="711" customWidth="1"/>
    <col min="5387" max="5387" width="9.140625" style="711"/>
    <col min="5388" max="5388" width="1" style="711" customWidth="1"/>
    <col min="5389" max="5389" width="11.28515625" style="711" customWidth="1"/>
    <col min="5390" max="5390" width="1" style="711" customWidth="1"/>
    <col min="5391" max="5391" width="9.140625" style="711"/>
    <col min="5392" max="5392" width="1" style="711" customWidth="1"/>
    <col min="5393" max="5393" width="9.140625" style="711"/>
    <col min="5394" max="5394" width="1" style="711" customWidth="1"/>
    <col min="5395" max="5395" width="11.28515625" style="711" customWidth="1"/>
    <col min="5396" max="5396" width="1" style="711" customWidth="1"/>
    <col min="5397" max="5633" width="9.140625" style="711"/>
    <col min="5634" max="5634" width="18.140625" style="711" customWidth="1"/>
    <col min="5635" max="5635" width="10.28515625" style="711" customWidth="1"/>
    <col min="5636" max="5636" width="1" style="711" customWidth="1"/>
    <col min="5637" max="5637" width="9.140625" style="711"/>
    <col min="5638" max="5638" width="1" style="711" customWidth="1"/>
    <col min="5639" max="5639" width="11.28515625" style="711" customWidth="1"/>
    <col min="5640" max="5640" width="1" style="711" customWidth="1"/>
    <col min="5641" max="5641" width="9.140625" style="711"/>
    <col min="5642" max="5642" width="1" style="711" customWidth="1"/>
    <col min="5643" max="5643" width="9.140625" style="711"/>
    <col min="5644" max="5644" width="1" style="711" customWidth="1"/>
    <col min="5645" max="5645" width="11.28515625" style="711" customWidth="1"/>
    <col min="5646" max="5646" width="1" style="711" customWidth="1"/>
    <col min="5647" max="5647" width="9.140625" style="711"/>
    <col min="5648" max="5648" width="1" style="711" customWidth="1"/>
    <col min="5649" max="5649" width="9.140625" style="711"/>
    <col min="5650" max="5650" width="1" style="711" customWidth="1"/>
    <col min="5651" max="5651" width="11.28515625" style="711" customWidth="1"/>
    <col min="5652" max="5652" width="1" style="711" customWidth="1"/>
    <col min="5653" max="5889" width="9.140625" style="711"/>
    <col min="5890" max="5890" width="18.140625" style="711" customWidth="1"/>
    <col min="5891" max="5891" width="10.28515625" style="711" customWidth="1"/>
    <col min="5892" max="5892" width="1" style="711" customWidth="1"/>
    <col min="5893" max="5893" width="9.140625" style="711"/>
    <col min="5894" max="5894" width="1" style="711" customWidth="1"/>
    <col min="5895" max="5895" width="11.28515625" style="711" customWidth="1"/>
    <col min="5896" max="5896" width="1" style="711" customWidth="1"/>
    <col min="5897" max="5897" width="9.140625" style="711"/>
    <col min="5898" max="5898" width="1" style="711" customWidth="1"/>
    <col min="5899" max="5899" width="9.140625" style="711"/>
    <col min="5900" max="5900" width="1" style="711" customWidth="1"/>
    <col min="5901" max="5901" width="11.28515625" style="711" customWidth="1"/>
    <col min="5902" max="5902" width="1" style="711" customWidth="1"/>
    <col min="5903" max="5903" width="9.140625" style="711"/>
    <col min="5904" max="5904" width="1" style="711" customWidth="1"/>
    <col min="5905" max="5905" width="9.140625" style="711"/>
    <col min="5906" max="5906" width="1" style="711" customWidth="1"/>
    <col min="5907" max="5907" width="11.28515625" style="711" customWidth="1"/>
    <col min="5908" max="5908" width="1" style="711" customWidth="1"/>
    <col min="5909" max="6145" width="9.140625" style="711"/>
    <col min="6146" max="6146" width="18.140625" style="711" customWidth="1"/>
    <col min="6147" max="6147" width="10.28515625" style="711" customWidth="1"/>
    <col min="6148" max="6148" width="1" style="711" customWidth="1"/>
    <col min="6149" max="6149" width="9.140625" style="711"/>
    <col min="6150" max="6150" width="1" style="711" customWidth="1"/>
    <col min="6151" max="6151" width="11.28515625" style="711" customWidth="1"/>
    <col min="6152" max="6152" width="1" style="711" customWidth="1"/>
    <col min="6153" max="6153" width="9.140625" style="711"/>
    <col min="6154" max="6154" width="1" style="711" customWidth="1"/>
    <col min="6155" max="6155" width="9.140625" style="711"/>
    <col min="6156" max="6156" width="1" style="711" customWidth="1"/>
    <col min="6157" max="6157" width="11.28515625" style="711" customWidth="1"/>
    <col min="6158" max="6158" width="1" style="711" customWidth="1"/>
    <col min="6159" max="6159" width="9.140625" style="711"/>
    <col min="6160" max="6160" width="1" style="711" customWidth="1"/>
    <col min="6161" max="6161" width="9.140625" style="711"/>
    <col min="6162" max="6162" width="1" style="711" customWidth="1"/>
    <col min="6163" max="6163" width="11.28515625" style="711" customWidth="1"/>
    <col min="6164" max="6164" width="1" style="711" customWidth="1"/>
    <col min="6165" max="6401" width="9.140625" style="711"/>
    <col min="6402" max="6402" width="18.140625" style="711" customWidth="1"/>
    <col min="6403" max="6403" width="10.28515625" style="711" customWidth="1"/>
    <col min="6404" max="6404" width="1" style="711" customWidth="1"/>
    <col min="6405" max="6405" width="9.140625" style="711"/>
    <col min="6406" max="6406" width="1" style="711" customWidth="1"/>
    <col min="6407" max="6407" width="11.28515625" style="711" customWidth="1"/>
    <col min="6408" max="6408" width="1" style="711" customWidth="1"/>
    <col min="6409" max="6409" width="9.140625" style="711"/>
    <col min="6410" max="6410" width="1" style="711" customWidth="1"/>
    <col min="6411" max="6411" width="9.140625" style="711"/>
    <col min="6412" max="6412" width="1" style="711" customWidth="1"/>
    <col min="6413" max="6413" width="11.28515625" style="711" customWidth="1"/>
    <col min="6414" max="6414" width="1" style="711" customWidth="1"/>
    <col min="6415" max="6415" width="9.140625" style="711"/>
    <col min="6416" max="6416" width="1" style="711" customWidth="1"/>
    <col min="6417" max="6417" width="9.140625" style="711"/>
    <col min="6418" max="6418" width="1" style="711" customWidth="1"/>
    <col min="6419" max="6419" width="11.28515625" style="711" customWidth="1"/>
    <col min="6420" max="6420" width="1" style="711" customWidth="1"/>
    <col min="6421" max="6657" width="9.140625" style="711"/>
    <col min="6658" max="6658" width="18.140625" style="711" customWidth="1"/>
    <col min="6659" max="6659" width="10.28515625" style="711" customWidth="1"/>
    <col min="6660" max="6660" width="1" style="711" customWidth="1"/>
    <col min="6661" max="6661" width="9.140625" style="711"/>
    <col min="6662" max="6662" width="1" style="711" customWidth="1"/>
    <col min="6663" max="6663" width="11.28515625" style="711" customWidth="1"/>
    <col min="6664" max="6664" width="1" style="711" customWidth="1"/>
    <col min="6665" max="6665" width="9.140625" style="711"/>
    <col min="6666" max="6666" width="1" style="711" customWidth="1"/>
    <col min="6667" max="6667" width="9.140625" style="711"/>
    <col min="6668" max="6668" width="1" style="711" customWidth="1"/>
    <col min="6669" max="6669" width="11.28515625" style="711" customWidth="1"/>
    <col min="6670" max="6670" width="1" style="711" customWidth="1"/>
    <col min="6671" max="6671" width="9.140625" style="711"/>
    <col min="6672" max="6672" width="1" style="711" customWidth="1"/>
    <col min="6673" max="6673" width="9.140625" style="711"/>
    <col min="6674" max="6674" width="1" style="711" customWidth="1"/>
    <col min="6675" max="6675" width="11.28515625" style="711" customWidth="1"/>
    <col min="6676" max="6676" width="1" style="711" customWidth="1"/>
    <col min="6677" max="6913" width="9.140625" style="711"/>
    <col min="6914" max="6914" width="18.140625" style="711" customWidth="1"/>
    <col min="6915" max="6915" width="10.28515625" style="711" customWidth="1"/>
    <col min="6916" max="6916" width="1" style="711" customWidth="1"/>
    <col min="6917" max="6917" width="9.140625" style="711"/>
    <col min="6918" max="6918" width="1" style="711" customWidth="1"/>
    <col min="6919" max="6919" width="11.28515625" style="711" customWidth="1"/>
    <col min="6920" max="6920" width="1" style="711" customWidth="1"/>
    <col min="6921" max="6921" width="9.140625" style="711"/>
    <col min="6922" max="6922" width="1" style="711" customWidth="1"/>
    <col min="6923" max="6923" width="9.140625" style="711"/>
    <col min="6924" max="6924" width="1" style="711" customWidth="1"/>
    <col min="6925" max="6925" width="11.28515625" style="711" customWidth="1"/>
    <col min="6926" max="6926" width="1" style="711" customWidth="1"/>
    <col min="6927" max="6927" width="9.140625" style="711"/>
    <col min="6928" max="6928" width="1" style="711" customWidth="1"/>
    <col min="6929" max="6929" width="9.140625" style="711"/>
    <col min="6930" max="6930" width="1" style="711" customWidth="1"/>
    <col min="6931" max="6931" width="11.28515625" style="711" customWidth="1"/>
    <col min="6932" max="6932" width="1" style="711" customWidth="1"/>
    <col min="6933" max="7169" width="9.140625" style="711"/>
    <col min="7170" max="7170" width="18.140625" style="711" customWidth="1"/>
    <col min="7171" max="7171" width="10.28515625" style="711" customWidth="1"/>
    <col min="7172" max="7172" width="1" style="711" customWidth="1"/>
    <col min="7173" max="7173" width="9.140625" style="711"/>
    <col min="7174" max="7174" width="1" style="711" customWidth="1"/>
    <col min="7175" max="7175" width="11.28515625" style="711" customWidth="1"/>
    <col min="7176" max="7176" width="1" style="711" customWidth="1"/>
    <col min="7177" max="7177" width="9.140625" style="711"/>
    <col min="7178" max="7178" width="1" style="711" customWidth="1"/>
    <col min="7179" max="7179" width="9.140625" style="711"/>
    <col min="7180" max="7180" width="1" style="711" customWidth="1"/>
    <col min="7181" max="7181" width="11.28515625" style="711" customWidth="1"/>
    <col min="7182" max="7182" width="1" style="711" customWidth="1"/>
    <col min="7183" max="7183" width="9.140625" style="711"/>
    <col min="7184" max="7184" width="1" style="711" customWidth="1"/>
    <col min="7185" max="7185" width="9.140625" style="711"/>
    <col min="7186" max="7186" width="1" style="711" customWidth="1"/>
    <col min="7187" max="7187" width="11.28515625" style="711" customWidth="1"/>
    <col min="7188" max="7188" width="1" style="711" customWidth="1"/>
    <col min="7189" max="7425" width="9.140625" style="711"/>
    <col min="7426" max="7426" width="18.140625" style="711" customWidth="1"/>
    <col min="7427" max="7427" width="10.28515625" style="711" customWidth="1"/>
    <col min="7428" max="7428" width="1" style="711" customWidth="1"/>
    <col min="7429" max="7429" width="9.140625" style="711"/>
    <col min="7430" max="7430" width="1" style="711" customWidth="1"/>
    <col min="7431" max="7431" width="11.28515625" style="711" customWidth="1"/>
    <col min="7432" max="7432" width="1" style="711" customWidth="1"/>
    <col min="7433" max="7433" width="9.140625" style="711"/>
    <col min="7434" max="7434" width="1" style="711" customWidth="1"/>
    <col min="7435" max="7435" width="9.140625" style="711"/>
    <col min="7436" max="7436" width="1" style="711" customWidth="1"/>
    <col min="7437" max="7437" width="11.28515625" style="711" customWidth="1"/>
    <col min="7438" max="7438" width="1" style="711" customWidth="1"/>
    <col min="7439" max="7439" width="9.140625" style="711"/>
    <col min="7440" max="7440" width="1" style="711" customWidth="1"/>
    <col min="7441" max="7441" width="9.140625" style="711"/>
    <col min="7442" max="7442" width="1" style="711" customWidth="1"/>
    <col min="7443" max="7443" width="11.28515625" style="711" customWidth="1"/>
    <col min="7444" max="7444" width="1" style="711" customWidth="1"/>
    <col min="7445" max="7681" width="9.140625" style="711"/>
    <col min="7682" max="7682" width="18.140625" style="711" customWidth="1"/>
    <col min="7683" max="7683" width="10.28515625" style="711" customWidth="1"/>
    <col min="7684" max="7684" width="1" style="711" customWidth="1"/>
    <col min="7685" max="7685" width="9.140625" style="711"/>
    <col min="7686" max="7686" width="1" style="711" customWidth="1"/>
    <col min="7687" max="7687" width="11.28515625" style="711" customWidth="1"/>
    <col min="7688" max="7688" width="1" style="711" customWidth="1"/>
    <col min="7689" max="7689" width="9.140625" style="711"/>
    <col min="7690" max="7690" width="1" style="711" customWidth="1"/>
    <col min="7691" max="7691" width="9.140625" style="711"/>
    <col min="7692" max="7692" width="1" style="711" customWidth="1"/>
    <col min="7693" max="7693" width="11.28515625" style="711" customWidth="1"/>
    <col min="7694" max="7694" width="1" style="711" customWidth="1"/>
    <col min="7695" max="7695" width="9.140625" style="711"/>
    <col min="7696" max="7696" width="1" style="711" customWidth="1"/>
    <col min="7697" max="7697" width="9.140625" style="711"/>
    <col min="7698" max="7698" width="1" style="711" customWidth="1"/>
    <col min="7699" max="7699" width="11.28515625" style="711" customWidth="1"/>
    <col min="7700" max="7700" width="1" style="711" customWidth="1"/>
    <col min="7701" max="7937" width="9.140625" style="711"/>
    <col min="7938" max="7938" width="18.140625" style="711" customWidth="1"/>
    <col min="7939" max="7939" width="10.28515625" style="711" customWidth="1"/>
    <col min="7940" max="7940" width="1" style="711" customWidth="1"/>
    <col min="7941" max="7941" width="9.140625" style="711"/>
    <col min="7942" max="7942" width="1" style="711" customWidth="1"/>
    <col min="7943" max="7943" width="11.28515625" style="711" customWidth="1"/>
    <col min="7944" max="7944" width="1" style="711" customWidth="1"/>
    <col min="7945" max="7945" width="9.140625" style="711"/>
    <col min="7946" max="7946" width="1" style="711" customWidth="1"/>
    <col min="7947" max="7947" width="9.140625" style="711"/>
    <col min="7948" max="7948" width="1" style="711" customWidth="1"/>
    <col min="7949" max="7949" width="11.28515625" style="711" customWidth="1"/>
    <col min="7950" max="7950" width="1" style="711" customWidth="1"/>
    <col min="7951" max="7951" width="9.140625" style="711"/>
    <col min="7952" max="7952" width="1" style="711" customWidth="1"/>
    <col min="7953" max="7953" width="9.140625" style="711"/>
    <col min="7954" max="7954" width="1" style="711" customWidth="1"/>
    <col min="7955" max="7955" width="11.28515625" style="711" customWidth="1"/>
    <col min="7956" max="7956" width="1" style="711" customWidth="1"/>
    <col min="7957" max="8193" width="9.140625" style="711"/>
    <col min="8194" max="8194" width="18.140625" style="711" customWidth="1"/>
    <col min="8195" max="8195" width="10.28515625" style="711" customWidth="1"/>
    <col min="8196" max="8196" width="1" style="711" customWidth="1"/>
    <col min="8197" max="8197" width="9.140625" style="711"/>
    <col min="8198" max="8198" width="1" style="711" customWidth="1"/>
    <col min="8199" max="8199" width="11.28515625" style="711" customWidth="1"/>
    <col min="8200" max="8200" width="1" style="711" customWidth="1"/>
    <col min="8201" max="8201" width="9.140625" style="711"/>
    <col min="8202" max="8202" width="1" style="711" customWidth="1"/>
    <col min="8203" max="8203" width="9.140625" style="711"/>
    <col min="8204" max="8204" width="1" style="711" customWidth="1"/>
    <col min="8205" max="8205" width="11.28515625" style="711" customWidth="1"/>
    <col min="8206" max="8206" width="1" style="711" customWidth="1"/>
    <col min="8207" max="8207" width="9.140625" style="711"/>
    <col min="8208" max="8208" width="1" style="711" customWidth="1"/>
    <col min="8209" max="8209" width="9.140625" style="711"/>
    <col min="8210" max="8210" width="1" style="711" customWidth="1"/>
    <col min="8211" max="8211" width="11.28515625" style="711" customWidth="1"/>
    <col min="8212" max="8212" width="1" style="711" customWidth="1"/>
    <col min="8213" max="8449" width="9.140625" style="711"/>
    <col min="8450" max="8450" width="18.140625" style="711" customWidth="1"/>
    <col min="8451" max="8451" width="10.28515625" style="711" customWidth="1"/>
    <col min="8452" max="8452" width="1" style="711" customWidth="1"/>
    <col min="8453" max="8453" width="9.140625" style="711"/>
    <col min="8454" max="8454" width="1" style="711" customWidth="1"/>
    <col min="8455" max="8455" width="11.28515625" style="711" customWidth="1"/>
    <col min="8456" max="8456" width="1" style="711" customWidth="1"/>
    <col min="8457" max="8457" width="9.140625" style="711"/>
    <col min="8458" max="8458" width="1" style="711" customWidth="1"/>
    <col min="8459" max="8459" width="9.140625" style="711"/>
    <col min="8460" max="8460" width="1" style="711" customWidth="1"/>
    <col min="8461" max="8461" width="11.28515625" style="711" customWidth="1"/>
    <col min="8462" max="8462" width="1" style="711" customWidth="1"/>
    <col min="8463" max="8463" width="9.140625" style="711"/>
    <col min="8464" max="8464" width="1" style="711" customWidth="1"/>
    <col min="8465" max="8465" width="9.140625" style="711"/>
    <col min="8466" max="8466" width="1" style="711" customWidth="1"/>
    <col min="8467" max="8467" width="11.28515625" style="711" customWidth="1"/>
    <col min="8468" max="8468" width="1" style="711" customWidth="1"/>
    <col min="8469" max="8705" width="9.140625" style="711"/>
    <col min="8706" max="8706" width="18.140625" style="711" customWidth="1"/>
    <col min="8707" max="8707" width="10.28515625" style="711" customWidth="1"/>
    <col min="8708" max="8708" width="1" style="711" customWidth="1"/>
    <col min="8709" max="8709" width="9.140625" style="711"/>
    <col min="8710" max="8710" width="1" style="711" customWidth="1"/>
    <col min="8711" max="8711" width="11.28515625" style="711" customWidth="1"/>
    <col min="8712" max="8712" width="1" style="711" customWidth="1"/>
    <col min="8713" max="8713" width="9.140625" style="711"/>
    <col min="8714" max="8714" width="1" style="711" customWidth="1"/>
    <col min="8715" max="8715" width="9.140625" style="711"/>
    <col min="8716" max="8716" width="1" style="711" customWidth="1"/>
    <col min="8717" max="8717" width="11.28515625" style="711" customWidth="1"/>
    <col min="8718" max="8718" width="1" style="711" customWidth="1"/>
    <col min="8719" max="8719" width="9.140625" style="711"/>
    <col min="8720" max="8720" width="1" style="711" customWidth="1"/>
    <col min="8721" max="8721" width="9.140625" style="711"/>
    <col min="8722" max="8722" width="1" style="711" customWidth="1"/>
    <col min="8723" max="8723" width="11.28515625" style="711" customWidth="1"/>
    <col min="8724" max="8724" width="1" style="711" customWidth="1"/>
    <col min="8725" max="8961" width="9.140625" style="711"/>
    <col min="8962" max="8962" width="18.140625" style="711" customWidth="1"/>
    <col min="8963" max="8963" width="10.28515625" style="711" customWidth="1"/>
    <col min="8964" max="8964" width="1" style="711" customWidth="1"/>
    <col min="8965" max="8965" width="9.140625" style="711"/>
    <col min="8966" max="8966" width="1" style="711" customWidth="1"/>
    <col min="8967" max="8967" width="11.28515625" style="711" customWidth="1"/>
    <col min="8968" max="8968" width="1" style="711" customWidth="1"/>
    <col min="8969" max="8969" width="9.140625" style="711"/>
    <col min="8970" max="8970" width="1" style="711" customWidth="1"/>
    <col min="8971" max="8971" width="9.140625" style="711"/>
    <col min="8972" max="8972" width="1" style="711" customWidth="1"/>
    <col min="8973" max="8973" width="11.28515625" style="711" customWidth="1"/>
    <col min="8974" max="8974" width="1" style="711" customWidth="1"/>
    <col min="8975" max="8975" width="9.140625" style="711"/>
    <col min="8976" max="8976" width="1" style="711" customWidth="1"/>
    <col min="8977" max="8977" width="9.140625" style="711"/>
    <col min="8978" max="8978" width="1" style="711" customWidth="1"/>
    <col min="8979" max="8979" width="11.28515625" style="711" customWidth="1"/>
    <col min="8980" max="8980" width="1" style="711" customWidth="1"/>
    <col min="8981" max="9217" width="9.140625" style="711"/>
    <col min="9218" max="9218" width="18.140625" style="711" customWidth="1"/>
    <col min="9219" max="9219" width="10.28515625" style="711" customWidth="1"/>
    <col min="9220" max="9220" width="1" style="711" customWidth="1"/>
    <col min="9221" max="9221" width="9.140625" style="711"/>
    <col min="9222" max="9222" width="1" style="711" customWidth="1"/>
    <col min="9223" max="9223" width="11.28515625" style="711" customWidth="1"/>
    <col min="9224" max="9224" width="1" style="711" customWidth="1"/>
    <col min="9225" max="9225" width="9.140625" style="711"/>
    <col min="9226" max="9226" width="1" style="711" customWidth="1"/>
    <col min="9227" max="9227" width="9.140625" style="711"/>
    <col min="9228" max="9228" width="1" style="711" customWidth="1"/>
    <col min="9229" max="9229" width="11.28515625" style="711" customWidth="1"/>
    <col min="9230" max="9230" width="1" style="711" customWidth="1"/>
    <col min="9231" max="9231" width="9.140625" style="711"/>
    <col min="9232" max="9232" width="1" style="711" customWidth="1"/>
    <col min="9233" max="9233" width="9.140625" style="711"/>
    <col min="9234" max="9234" width="1" style="711" customWidth="1"/>
    <col min="9235" max="9235" width="11.28515625" style="711" customWidth="1"/>
    <col min="9236" max="9236" width="1" style="711" customWidth="1"/>
    <col min="9237" max="9473" width="9.140625" style="711"/>
    <col min="9474" max="9474" width="18.140625" style="711" customWidth="1"/>
    <col min="9475" max="9475" width="10.28515625" style="711" customWidth="1"/>
    <col min="9476" max="9476" width="1" style="711" customWidth="1"/>
    <col min="9477" max="9477" width="9.140625" style="711"/>
    <col min="9478" max="9478" width="1" style="711" customWidth="1"/>
    <col min="9479" max="9479" width="11.28515625" style="711" customWidth="1"/>
    <col min="9480" max="9480" width="1" style="711" customWidth="1"/>
    <col min="9481" max="9481" width="9.140625" style="711"/>
    <col min="9482" max="9482" width="1" style="711" customWidth="1"/>
    <col min="9483" max="9483" width="9.140625" style="711"/>
    <col min="9484" max="9484" width="1" style="711" customWidth="1"/>
    <col min="9485" max="9485" width="11.28515625" style="711" customWidth="1"/>
    <col min="9486" max="9486" width="1" style="711" customWidth="1"/>
    <col min="9487" max="9487" width="9.140625" style="711"/>
    <col min="9488" max="9488" width="1" style="711" customWidth="1"/>
    <col min="9489" max="9489" width="9.140625" style="711"/>
    <col min="9490" max="9490" width="1" style="711" customWidth="1"/>
    <col min="9491" max="9491" width="11.28515625" style="711" customWidth="1"/>
    <col min="9492" max="9492" width="1" style="711" customWidth="1"/>
    <col min="9493" max="9729" width="9.140625" style="711"/>
    <col min="9730" max="9730" width="18.140625" style="711" customWidth="1"/>
    <col min="9731" max="9731" width="10.28515625" style="711" customWidth="1"/>
    <col min="9732" max="9732" width="1" style="711" customWidth="1"/>
    <col min="9733" max="9733" width="9.140625" style="711"/>
    <col min="9734" max="9734" width="1" style="711" customWidth="1"/>
    <col min="9735" max="9735" width="11.28515625" style="711" customWidth="1"/>
    <col min="9736" max="9736" width="1" style="711" customWidth="1"/>
    <col min="9737" max="9737" width="9.140625" style="711"/>
    <col min="9738" max="9738" width="1" style="711" customWidth="1"/>
    <col min="9739" max="9739" width="9.140625" style="711"/>
    <col min="9740" max="9740" width="1" style="711" customWidth="1"/>
    <col min="9741" max="9741" width="11.28515625" style="711" customWidth="1"/>
    <col min="9742" max="9742" width="1" style="711" customWidth="1"/>
    <col min="9743" max="9743" width="9.140625" style="711"/>
    <col min="9744" max="9744" width="1" style="711" customWidth="1"/>
    <col min="9745" max="9745" width="9.140625" style="711"/>
    <col min="9746" max="9746" width="1" style="711" customWidth="1"/>
    <col min="9747" max="9747" width="11.28515625" style="711" customWidth="1"/>
    <col min="9748" max="9748" width="1" style="711" customWidth="1"/>
    <col min="9749" max="9985" width="9.140625" style="711"/>
    <col min="9986" max="9986" width="18.140625" style="711" customWidth="1"/>
    <col min="9987" max="9987" width="10.28515625" style="711" customWidth="1"/>
    <col min="9988" max="9988" width="1" style="711" customWidth="1"/>
    <col min="9989" max="9989" width="9.140625" style="711"/>
    <col min="9990" max="9990" width="1" style="711" customWidth="1"/>
    <col min="9991" max="9991" width="11.28515625" style="711" customWidth="1"/>
    <col min="9992" max="9992" width="1" style="711" customWidth="1"/>
    <col min="9993" max="9993" width="9.140625" style="711"/>
    <col min="9994" max="9994" width="1" style="711" customWidth="1"/>
    <col min="9995" max="9995" width="9.140625" style="711"/>
    <col min="9996" max="9996" width="1" style="711" customWidth="1"/>
    <col min="9997" max="9997" width="11.28515625" style="711" customWidth="1"/>
    <col min="9998" max="9998" width="1" style="711" customWidth="1"/>
    <col min="9999" max="9999" width="9.140625" style="711"/>
    <col min="10000" max="10000" width="1" style="711" customWidth="1"/>
    <col min="10001" max="10001" width="9.140625" style="711"/>
    <col min="10002" max="10002" width="1" style="711" customWidth="1"/>
    <col min="10003" max="10003" width="11.28515625" style="711" customWidth="1"/>
    <col min="10004" max="10004" width="1" style="711" customWidth="1"/>
    <col min="10005" max="10241" width="9.140625" style="711"/>
    <col min="10242" max="10242" width="18.140625" style="711" customWidth="1"/>
    <col min="10243" max="10243" width="10.28515625" style="711" customWidth="1"/>
    <col min="10244" max="10244" width="1" style="711" customWidth="1"/>
    <col min="10245" max="10245" width="9.140625" style="711"/>
    <col min="10246" max="10246" width="1" style="711" customWidth="1"/>
    <col min="10247" max="10247" width="11.28515625" style="711" customWidth="1"/>
    <col min="10248" max="10248" width="1" style="711" customWidth="1"/>
    <col min="10249" max="10249" width="9.140625" style="711"/>
    <col min="10250" max="10250" width="1" style="711" customWidth="1"/>
    <col min="10251" max="10251" width="9.140625" style="711"/>
    <col min="10252" max="10252" width="1" style="711" customWidth="1"/>
    <col min="10253" max="10253" width="11.28515625" style="711" customWidth="1"/>
    <col min="10254" max="10254" width="1" style="711" customWidth="1"/>
    <col min="10255" max="10255" width="9.140625" style="711"/>
    <col min="10256" max="10256" width="1" style="711" customWidth="1"/>
    <col min="10257" max="10257" width="9.140625" style="711"/>
    <col min="10258" max="10258" width="1" style="711" customWidth="1"/>
    <col min="10259" max="10259" width="11.28515625" style="711" customWidth="1"/>
    <col min="10260" max="10260" width="1" style="711" customWidth="1"/>
    <col min="10261" max="10497" width="9.140625" style="711"/>
    <col min="10498" max="10498" width="18.140625" style="711" customWidth="1"/>
    <col min="10499" max="10499" width="10.28515625" style="711" customWidth="1"/>
    <col min="10500" max="10500" width="1" style="711" customWidth="1"/>
    <col min="10501" max="10501" width="9.140625" style="711"/>
    <col min="10502" max="10502" width="1" style="711" customWidth="1"/>
    <col min="10503" max="10503" width="11.28515625" style="711" customWidth="1"/>
    <col min="10504" max="10504" width="1" style="711" customWidth="1"/>
    <col min="10505" max="10505" width="9.140625" style="711"/>
    <col min="10506" max="10506" width="1" style="711" customWidth="1"/>
    <col min="10507" max="10507" width="9.140625" style="711"/>
    <col min="10508" max="10508" width="1" style="711" customWidth="1"/>
    <col min="10509" max="10509" width="11.28515625" style="711" customWidth="1"/>
    <col min="10510" max="10510" width="1" style="711" customWidth="1"/>
    <col min="10511" max="10511" width="9.140625" style="711"/>
    <col min="10512" max="10512" width="1" style="711" customWidth="1"/>
    <col min="10513" max="10513" width="9.140625" style="711"/>
    <col min="10514" max="10514" width="1" style="711" customWidth="1"/>
    <col min="10515" max="10515" width="11.28515625" style="711" customWidth="1"/>
    <col min="10516" max="10516" width="1" style="711" customWidth="1"/>
    <col min="10517" max="10753" width="9.140625" style="711"/>
    <col min="10754" max="10754" width="18.140625" style="711" customWidth="1"/>
    <col min="10755" max="10755" width="10.28515625" style="711" customWidth="1"/>
    <col min="10756" max="10756" width="1" style="711" customWidth="1"/>
    <col min="10757" max="10757" width="9.140625" style="711"/>
    <col min="10758" max="10758" width="1" style="711" customWidth="1"/>
    <col min="10759" max="10759" width="11.28515625" style="711" customWidth="1"/>
    <col min="10760" max="10760" width="1" style="711" customWidth="1"/>
    <col min="10761" max="10761" width="9.140625" style="711"/>
    <col min="10762" max="10762" width="1" style="711" customWidth="1"/>
    <col min="10763" max="10763" width="9.140625" style="711"/>
    <col min="10764" max="10764" width="1" style="711" customWidth="1"/>
    <col min="10765" max="10765" width="11.28515625" style="711" customWidth="1"/>
    <col min="10766" max="10766" width="1" style="711" customWidth="1"/>
    <col min="10767" max="10767" width="9.140625" style="711"/>
    <col min="10768" max="10768" width="1" style="711" customWidth="1"/>
    <col min="10769" max="10769" width="9.140625" style="711"/>
    <col min="10770" max="10770" width="1" style="711" customWidth="1"/>
    <col min="10771" max="10771" width="11.28515625" style="711" customWidth="1"/>
    <col min="10772" max="10772" width="1" style="711" customWidth="1"/>
    <col min="10773" max="11009" width="9.140625" style="711"/>
    <col min="11010" max="11010" width="18.140625" style="711" customWidth="1"/>
    <col min="11011" max="11011" width="10.28515625" style="711" customWidth="1"/>
    <col min="11012" max="11012" width="1" style="711" customWidth="1"/>
    <col min="11013" max="11013" width="9.140625" style="711"/>
    <col min="11014" max="11014" width="1" style="711" customWidth="1"/>
    <col min="11015" max="11015" width="11.28515625" style="711" customWidth="1"/>
    <col min="11016" max="11016" width="1" style="711" customWidth="1"/>
    <col min="11017" max="11017" width="9.140625" style="711"/>
    <col min="11018" max="11018" width="1" style="711" customWidth="1"/>
    <col min="11019" max="11019" width="9.140625" style="711"/>
    <col min="11020" max="11020" width="1" style="711" customWidth="1"/>
    <col min="11021" max="11021" width="11.28515625" style="711" customWidth="1"/>
    <col min="11022" max="11022" width="1" style="711" customWidth="1"/>
    <col min="11023" max="11023" width="9.140625" style="711"/>
    <col min="11024" max="11024" width="1" style="711" customWidth="1"/>
    <col min="11025" max="11025" width="9.140625" style="711"/>
    <col min="11026" max="11026" width="1" style="711" customWidth="1"/>
    <col min="11027" max="11027" width="11.28515625" style="711" customWidth="1"/>
    <col min="11028" max="11028" width="1" style="711" customWidth="1"/>
    <col min="11029" max="11265" width="9.140625" style="711"/>
    <col min="11266" max="11266" width="18.140625" style="711" customWidth="1"/>
    <col min="11267" max="11267" width="10.28515625" style="711" customWidth="1"/>
    <col min="11268" max="11268" width="1" style="711" customWidth="1"/>
    <col min="11269" max="11269" width="9.140625" style="711"/>
    <col min="11270" max="11270" width="1" style="711" customWidth="1"/>
    <col min="11271" max="11271" width="11.28515625" style="711" customWidth="1"/>
    <col min="11272" max="11272" width="1" style="711" customWidth="1"/>
    <col min="11273" max="11273" width="9.140625" style="711"/>
    <col min="11274" max="11274" width="1" style="711" customWidth="1"/>
    <col min="11275" max="11275" width="9.140625" style="711"/>
    <col min="11276" max="11276" width="1" style="711" customWidth="1"/>
    <col min="11277" max="11277" width="11.28515625" style="711" customWidth="1"/>
    <col min="11278" max="11278" width="1" style="711" customWidth="1"/>
    <col min="11279" max="11279" width="9.140625" style="711"/>
    <col min="11280" max="11280" width="1" style="711" customWidth="1"/>
    <col min="11281" max="11281" width="9.140625" style="711"/>
    <col min="11282" max="11282" width="1" style="711" customWidth="1"/>
    <col min="11283" max="11283" width="11.28515625" style="711" customWidth="1"/>
    <col min="11284" max="11284" width="1" style="711" customWidth="1"/>
    <col min="11285" max="11521" width="9.140625" style="711"/>
    <col min="11522" max="11522" width="18.140625" style="711" customWidth="1"/>
    <col min="11523" max="11523" width="10.28515625" style="711" customWidth="1"/>
    <col min="11524" max="11524" width="1" style="711" customWidth="1"/>
    <col min="11525" max="11525" width="9.140625" style="711"/>
    <col min="11526" max="11526" width="1" style="711" customWidth="1"/>
    <col min="11527" max="11527" width="11.28515625" style="711" customWidth="1"/>
    <col min="11528" max="11528" width="1" style="711" customWidth="1"/>
    <col min="11529" max="11529" width="9.140625" style="711"/>
    <col min="11530" max="11530" width="1" style="711" customWidth="1"/>
    <col min="11531" max="11531" width="9.140625" style="711"/>
    <col min="11532" max="11532" width="1" style="711" customWidth="1"/>
    <col min="11533" max="11533" width="11.28515625" style="711" customWidth="1"/>
    <col min="11534" max="11534" width="1" style="711" customWidth="1"/>
    <col min="11535" max="11535" width="9.140625" style="711"/>
    <col min="11536" max="11536" width="1" style="711" customWidth="1"/>
    <col min="11537" max="11537" width="9.140625" style="711"/>
    <col min="11538" max="11538" width="1" style="711" customWidth="1"/>
    <col min="11539" max="11539" width="11.28515625" style="711" customWidth="1"/>
    <col min="11540" max="11540" width="1" style="711" customWidth="1"/>
    <col min="11541" max="11777" width="9.140625" style="711"/>
    <col min="11778" max="11778" width="18.140625" style="711" customWidth="1"/>
    <col min="11779" max="11779" width="10.28515625" style="711" customWidth="1"/>
    <col min="11780" max="11780" width="1" style="711" customWidth="1"/>
    <col min="11781" max="11781" width="9.140625" style="711"/>
    <col min="11782" max="11782" width="1" style="711" customWidth="1"/>
    <col min="11783" max="11783" width="11.28515625" style="711" customWidth="1"/>
    <col min="11784" max="11784" width="1" style="711" customWidth="1"/>
    <col min="11785" max="11785" width="9.140625" style="711"/>
    <col min="11786" max="11786" width="1" style="711" customWidth="1"/>
    <col min="11787" max="11787" width="9.140625" style="711"/>
    <col min="11788" max="11788" width="1" style="711" customWidth="1"/>
    <col min="11789" max="11789" width="11.28515625" style="711" customWidth="1"/>
    <col min="11790" max="11790" width="1" style="711" customWidth="1"/>
    <col min="11791" max="11791" width="9.140625" style="711"/>
    <col min="11792" max="11792" width="1" style="711" customWidth="1"/>
    <col min="11793" max="11793" width="9.140625" style="711"/>
    <col min="11794" max="11794" width="1" style="711" customWidth="1"/>
    <col min="11795" max="11795" width="11.28515625" style="711" customWidth="1"/>
    <col min="11796" max="11796" width="1" style="711" customWidth="1"/>
    <col min="11797" max="12033" width="9.140625" style="711"/>
    <col min="12034" max="12034" width="18.140625" style="711" customWidth="1"/>
    <col min="12035" max="12035" width="10.28515625" style="711" customWidth="1"/>
    <col min="12036" max="12036" width="1" style="711" customWidth="1"/>
    <col min="12037" max="12037" width="9.140625" style="711"/>
    <col min="12038" max="12038" width="1" style="711" customWidth="1"/>
    <col min="12039" max="12039" width="11.28515625" style="711" customWidth="1"/>
    <col min="12040" max="12040" width="1" style="711" customWidth="1"/>
    <col min="12041" max="12041" width="9.140625" style="711"/>
    <col min="12042" max="12042" width="1" style="711" customWidth="1"/>
    <col min="12043" max="12043" width="9.140625" style="711"/>
    <col min="12044" max="12044" width="1" style="711" customWidth="1"/>
    <col min="12045" max="12045" width="11.28515625" style="711" customWidth="1"/>
    <col min="12046" max="12046" width="1" style="711" customWidth="1"/>
    <col min="12047" max="12047" width="9.140625" style="711"/>
    <col min="12048" max="12048" width="1" style="711" customWidth="1"/>
    <col min="12049" max="12049" width="9.140625" style="711"/>
    <col min="12050" max="12050" width="1" style="711" customWidth="1"/>
    <col min="12051" max="12051" width="11.28515625" style="711" customWidth="1"/>
    <col min="12052" max="12052" width="1" style="711" customWidth="1"/>
    <col min="12053" max="12289" width="9.140625" style="711"/>
    <col min="12290" max="12290" width="18.140625" style="711" customWidth="1"/>
    <col min="12291" max="12291" width="10.28515625" style="711" customWidth="1"/>
    <col min="12292" max="12292" width="1" style="711" customWidth="1"/>
    <col min="12293" max="12293" width="9.140625" style="711"/>
    <col min="12294" max="12294" width="1" style="711" customWidth="1"/>
    <col min="12295" max="12295" width="11.28515625" style="711" customWidth="1"/>
    <col min="12296" max="12296" width="1" style="711" customWidth="1"/>
    <col min="12297" max="12297" width="9.140625" style="711"/>
    <col min="12298" max="12298" width="1" style="711" customWidth="1"/>
    <col min="12299" max="12299" width="9.140625" style="711"/>
    <col min="12300" max="12300" width="1" style="711" customWidth="1"/>
    <col min="12301" max="12301" width="11.28515625" style="711" customWidth="1"/>
    <col min="12302" max="12302" width="1" style="711" customWidth="1"/>
    <col min="12303" max="12303" width="9.140625" style="711"/>
    <col min="12304" max="12304" width="1" style="711" customWidth="1"/>
    <col min="12305" max="12305" width="9.140625" style="711"/>
    <col min="12306" max="12306" width="1" style="711" customWidth="1"/>
    <col min="12307" max="12307" width="11.28515625" style="711" customWidth="1"/>
    <col min="12308" max="12308" width="1" style="711" customWidth="1"/>
    <col min="12309" max="12545" width="9.140625" style="711"/>
    <col min="12546" max="12546" width="18.140625" style="711" customWidth="1"/>
    <col min="12547" max="12547" width="10.28515625" style="711" customWidth="1"/>
    <col min="12548" max="12548" width="1" style="711" customWidth="1"/>
    <col min="12549" max="12549" width="9.140625" style="711"/>
    <col min="12550" max="12550" width="1" style="711" customWidth="1"/>
    <col min="12551" max="12551" width="11.28515625" style="711" customWidth="1"/>
    <col min="12552" max="12552" width="1" style="711" customWidth="1"/>
    <col min="12553" max="12553" width="9.140625" style="711"/>
    <col min="12554" max="12554" width="1" style="711" customWidth="1"/>
    <col min="12555" max="12555" width="9.140625" style="711"/>
    <col min="12556" max="12556" width="1" style="711" customWidth="1"/>
    <col min="12557" max="12557" width="11.28515625" style="711" customWidth="1"/>
    <col min="12558" max="12558" width="1" style="711" customWidth="1"/>
    <col min="12559" max="12559" width="9.140625" style="711"/>
    <col min="12560" max="12560" width="1" style="711" customWidth="1"/>
    <col min="12561" max="12561" width="9.140625" style="711"/>
    <col min="12562" max="12562" width="1" style="711" customWidth="1"/>
    <col min="12563" max="12563" width="11.28515625" style="711" customWidth="1"/>
    <col min="12564" max="12564" width="1" style="711" customWidth="1"/>
    <col min="12565" max="12801" width="9.140625" style="711"/>
    <col min="12802" max="12802" width="18.140625" style="711" customWidth="1"/>
    <col min="12803" max="12803" width="10.28515625" style="711" customWidth="1"/>
    <col min="12804" max="12804" width="1" style="711" customWidth="1"/>
    <col min="12805" max="12805" width="9.140625" style="711"/>
    <col min="12806" max="12806" width="1" style="711" customWidth="1"/>
    <col min="12807" max="12807" width="11.28515625" style="711" customWidth="1"/>
    <col min="12808" max="12808" width="1" style="711" customWidth="1"/>
    <col min="12809" max="12809" width="9.140625" style="711"/>
    <col min="12810" max="12810" width="1" style="711" customWidth="1"/>
    <col min="12811" max="12811" width="9.140625" style="711"/>
    <col min="12812" max="12812" width="1" style="711" customWidth="1"/>
    <col min="12813" max="12813" width="11.28515625" style="711" customWidth="1"/>
    <col min="12814" max="12814" width="1" style="711" customWidth="1"/>
    <col min="12815" max="12815" width="9.140625" style="711"/>
    <col min="12816" max="12816" width="1" style="711" customWidth="1"/>
    <col min="12817" max="12817" width="9.140625" style="711"/>
    <col min="12818" max="12818" width="1" style="711" customWidth="1"/>
    <col min="12819" max="12819" width="11.28515625" style="711" customWidth="1"/>
    <col min="12820" max="12820" width="1" style="711" customWidth="1"/>
    <col min="12821" max="13057" width="9.140625" style="711"/>
    <col min="13058" max="13058" width="18.140625" style="711" customWidth="1"/>
    <col min="13059" max="13059" width="10.28515625" style="711" customWidth="1"/>
    <col min="13060" max="13060" width="1" style="711" customWidth="1"/>
    <col min="13061" max="13061" width="9.140625" style="711"/>
    <col min="13062" max="13062" width="1" style="711" customWidth="1"/>
    <col min="13063" max="13063" width="11.28515625" style="711" customWidth="1"/>
    <col min="13064" max="13064" width="1" style="711" customWidth="1"/>
    <col min="13065" max="13065" width="9.140625" style="711"/>
    <col min="13066" max="13066" width="1" style="711" customWidth="1"/>
    <col min="13067" max="13067" width="9.140625" style="711"/>
    <col min="13068" max="13068" width="1" style="711" customWidth="1"/>
    <col min="13069" max="13069" width="11.28515625" style="711" customWidth="1"/>
    <col min="13070" max="13070" width="1" style="711" customWidth="1"/>
    <col min="13071" max="13071" width="9.140625" style="711"/>
    <col min="13072" max="13072" width="1" style="711" customWidth="1"/>
    <col min="13073" max="13073" width="9.140625" style="711"/>
    <col min="13074" max="13074" width="1" style="711" customWidth="1"/>
    <col min="13075" max="13075" width="11.28515625" style="711" customWidth="1"/>
    <col min="13076" max="13076" width="1" style="711" customWidth="1"/>
    <col min="13077" max="13313" width="9.140625" style="711"/>
    <col min="13314" max="13314" width="18.140625" style="711" customWidth="1"/>
    <col min="13315" max="13315" width="10.28515625" style="711" customWidth="1"/>
    <col min="13316" max="13316" width="1" style="711" customWidth="1"/>
    <col min="13317" max="13317" width="9.140625" style="711"/>
    <col min="13318" max="13318" width="1" style="711" customWidth="1"/>
    <col min="13319" max="13319" width="11.28515625" style="711" customWidth="1"/>
    <col min="13320" max="13320" width="1" style="711" customWidth="1"/>
    <col min="13321" max="13321" width="9.140625" style="711"/>
    <col min="13322" max="13322" width="1" style="711" customWidth="1"/>
    <col min="13323" max="13323" width="9.140625" style="711"/>
    <col min="13324" max="13324" width="1" style="711" customWidth="1"/>
    <col min="13325" max="13325" width="11.28515625" style="711" customWidth="1"/>
    <col min="13326" max="13326" width="1" style="711" customWidth="1"/>
    <col min="13327" max="13327" width="9.140625" style="711"/>
    <col min="13328" max="13328" width="1" style="711" customWidth="1"/>
    <col min="13329" max="13329" width="9.140625" style="711"/>
    <col min="13330" max="13330" width="1" style="711" customWidth="1"/>
    <col min="13331" max="13331" width="11.28515625" style="711" customWidth="1"/>
    <col min="13332" max="13332" width="1" style="711" customWidth="1"/>
    <col min="13333" max="13569" width="9.140625" style="711"/>
    <col min="13570" max="13570" width="18.140625" style="711" customWidth="1"/>
    <col min="13571" max="13571" width="10.28515625" style="711" customWidth="1"/>
    <col min="13572" max="13572" width="1" style="711" customWidth="1"/>
    <col min="13573" max="13573" width="9.140625" style="711"/>
    <col min="13574" max="13574" width="1" style="711" customWidth="1"/>
    <col min="13575" max="13575" width="11.28515625" style="711" customWidth="1"/>
    <col min="13576" max="13576" width="1" style="711" customWidth="1"/>
    <col min="13577" max="13577" width="9.140625" style="711"/>
    <col min="13578" max="13578" width="1" style="711" customWidth="1"/>
    <col min="13579" max="13579" width="9.140625" style="711"/>
    <col min="13580" max="13580" width="1" style="711" customWidth="1"/>
    <col min="13581" max="13581" width="11.28515625" style="711" customWidth="1"/>
    <col min="13582" max="13582" width="1" style="711" customWidth="1"/>
    <col min="13583" max="13583" width="9.140625" style="711"/>
    <col min="13584" max="13584" width="1" style="711" customWidth="1"/>
    <col min="13585" max="13585" width="9.140625" style="711"/>
    <col min="13586" max="13586" width="1" style="711" customWidth="1"/>
    <col min="13587" max="13587" width="11.28515625" style="711" customWidth="1"/>
    <col min="13588" max="13588" width="1" style="711" customWidth="1"/>
    <col min="13589" max="13825" width="9.140625" style="711"/>
    <col min="13826" max="13826" width="18.140625" style="711" customWidth="1"/>
    <col min="13827" max="13827" width="10.28515625" style="711" customWidth="1"/>
    <col min="13828" max="13828" width="1" style="711" customWidth="1"/>
    <col min="13829" max="13829" width="9.140625" style="711"/>
    <col min="13830" max="13830" width="1" style="711" customWidth="1"/>
    <col min="13831" max="13831" width="11.28515625" style="711" customWidth="1"/>
    <col min="13832" max="13832" width="1" style="711" customWidth="1"/>
    <col min="13833" max="13833" width="9.140625" style="711"/>
    <col min="13834" max="13834" width="1" style="711" customWidth="1"/>
    <col min="13835" max="13835" width="9.140625" style="711"/>
    <col min="13836" max="13836" width="1" style="711" customWidth="1"/>
    <col min="13837" max="13837" width="11.28515625" style="711" customWidth="1"/>
    <col min="13838" max="13838" width="1" style="711" customWidth="1"/>
    <col min="13839" max="13839" width="9.140625" style="711"/>
    <col min="13840" max="13840" width="1" style="711" customWidth="1"/>
    <col min="13841" max="13841" width="9.140625" style="711"/>
    <col min="13842" max="13842" width="1" style="711" customWidth="1"/>
    <col min="13843" max="13843" width="11.28515625" style="711" customWidth="1"/>
    <col min="13844" max="13844" width="1" style="711" customWidth="1"/>
    <col min="13845" max="14081" width="9.140625" style="711"/>
    <col min="14082" max="14082" width="18.140625" style="711" customWidth="1"/>
    <col min="14083" max="14083" width="10.28515625" style="711" customWidth="1"/>
    <col min="14084" max="14084" width="1" style="711" customWidth="1"/>
    <col min="14085" max="14085" width="9.140625" style="711"/>
    <col min="14086" max="14086" width="1" style="711" customWidth="1"/>
    <col min="14087" max="14087" width="11.28515625" style="711" customWidth="1"/>
    <col min="14088" max="14088" width="1" style="711" customWidth="1"/>
    <col min="14089" max="14089" width="9.140625" style="711"/>
    <col min="14090" max="14090" width="1" style="711" customWidth="1"/>
    <col min="14091" max="14091" width="9.140625" style="711"/>
    <col min="14092" max="14092" width="1" style="711" customWidth="1"/>
    <col min="14093" max="14093" width="11.28515625" style="711" customWidth="1"/>
    <col min="14094" max="14094" width="1" style="711" customWidth="1"/>
    <col min="14095" max="14095" width="9.140625" style="711"/>
    <col min="14096" max="14096" width="1" style="711" customWidth="1"/>
    <col min="14097" max="14097" width="9.140625" style="711"/>
    <col min="14098" max="14098" width="1" style="711" customWidth="1"/>
    <col min="14099" max="14099" width="11.28515625" style="711" customWidth="1"/>
    <col min="14100" max="14100" width="1" style="711" customWidth="1"/>
    <col min="14101" max="14337" width="9.140625" style="711"/>
    <col min="14338" max="14338" width="18.140625" style="711" customWidth="1"/>
    <col min="14339" max="14339" width="10.28515625" style="711" customWidth="1"/>
    <col min="14340" max="14340" width="1" style="711" customWidth="1"/>
    <col min="14341" max="14341" width="9.140625" style="711"/>
    <col min="14342" max="14342" width="1" style="711" customWidth="1"/>
    <col min="14343" max="14343" width="11.28515625" style="711" customWidth="1"/>
    <col min="14344" max="14344" width="1" style="711" customWidth="1"/>
    <col min="14345" max="14345" width="9.140625" style="711"/>
    <col min="14346" max="14346" width="1" style="711" customWidth="1"/>
    <col min="14347" max="14347" width="9.140625" style="711"/>
    <col min="14348" max="14348" width="1" style="711" customWidth="1"/>
    <col min="14349" max="14349" width="11.28515625" style="711" customWidth="1"/>
    <col min="14350" max="14350" width="1" style="711" customWidth="1"/>
    <col min="14351" max="14351" width="9.140625" style="711"/>
    <col min="14352" max="14352" width="1" style="711" customWidth="1"/>
    <col min="14353" max="14353" width="9.140625" style="711"/>
    <col min="14354" max="14354" width="1" style="711" customWidth="1"/>
    <col min="14355" max="14355" width="11.28515625" style="711" customWidth="1"/>
    <col min="14356" max="14356" width="1" style="711" customWidth="1"/>
    <col min="14357" max="14593" width="9.140625" style="711"/>
    <col min="14594" max="14594" width="18.140625" style="711" customWidth="1"/>
    <col min="14595" max="14595" width="10.28515625" style="711" customWidth="1"/>
    <col min="14596" max="14596" width="1" style="711" customWidth="1"/>
    <col min="14597" max="14597" width="9.140625" style="711"/>
    <col min="14598" max="14598" width="1" style="711" customWidth="1"/>
    <col min="14599" max="14599" width="11.28515625" style="711" customWidth="1"/>
    <col min="14600" max="14600" width="1" style="711" customWidth="1"/>
    <col min="14601" max="14601" width="9.140625" style="711"/>
    <col min="14602" max="14602" width="1" style="711" customWidth="1"/>
    <col min="14603" max="14603" width="9.140625" style="711"/>
    <col min="14604" max="14604" width="1" style="711" customWidth="1"/>
    <col min="14605" max="14605" width="11.28515625" style="711" customWidth="1"/>
    <col min="14606" max="14606" width="1" style="711" customWidth="1"/>
    <col min="14607" max="14607" width="9.140625" style="711"/>
    <col min="14608" max="14608" width="1" style="711" customWidth="1"/>
    <col min="14609" max="14609" width="9.140625" style="711"/>
    <col min="14610" max="14610" width="1" style="711" customWidth="1"/>
    <col min="14611" max="14611" width="11.28515625" style="711" customWidth="1"/>
    <col min="14612" max="14612" width="1" style="711" customWidth="1"/>
    <col min="14613" max="14849" width="9.140625" style="711"/>
    <col min="14850" max="14850" width="18.140625" style="711" customWidth="1"/>
    <col min="14851" max="14851" width="10.28515625" style="711" customWidth="1"/>
    <col min="14852" max="14852" width="1" style="711" customWidth="1"/>
    <col min="14853" max="14853" width="9.140625" style="711"/>
    <col min="14854" max="14854" width="1" style="711" customWidth="1"/>
    <col min="14855" max="14855" width="11.28515625" style="711" customWidth="1"/>
    <col min="14856" max="14856" width="1" style="711" customWidth="1"/>
    <col min="14857" max="14857" width="9.140625" style="711"/>
    <col min="14858" max="14858" width="1" style="711" customWidth="1"/>
    <col min="14859" max="14859" width="9.140625" style="711"/>
    <col min="14860" max="14860" width="1" style="711" customWidth="1"/>
    <col min="14861" max="14861" width="11.28515625" style="711" customWidth="1"/>
    <col min="14862" max="14862" width="1" style="711" customWidth="1"/>
    <col min="14863" max="14863" width="9.140625" style="711"/>
    <col min="14864" max="14864" width="1" style="711" customWidth="1"/>
    <col min="14865" max="14865" width="9.140625" style="711"/>
    <col min="14866" max="14866" width="1" style="711" customWidth="1"/>
    <col min="14867" max="14867" width="11.28515625" style="711" customWidth="1"/>
    <col min="14868" max="14868" width="1" style="711" customWidth="1"/>
    <col min="14869" max="15105" width="9.140625" style="711"/>
    <col min="15106" max="15106" width="18.140625" style="711" customWidth="1"/>
    <col min="15107" max="15107" width="10.28515625" style="711" customWidth="1"/>
    <col min="15108" max="15108" width="1" style="711" customWidth="1"/>
    <col min="15109" max="15109" width="9.140625" style="711"/>
    <col min="15110" max="15110" width="1" style="711" customWidth="1"/>
    <col min="15111" max="15111" width="11.28515625" style="711" customWidth="1"/>
    <col min="15112" max="15112" width="1" style="711" customWidth="1"/>
    <col min="15113" max="15113" width="9.140625" style="711"/>
    <col min="15114" max="15114" width="1" style="711" customWidth="1"/>
    <col min="15115" max="15115" width="9.140625" style="711"/>
    <col min="15116" max="15116" width="1" style="711" customWidth="1"/>
    <col min="15117" max="15117" width="11.28515625" style="711" customWidth="1"/>
    <col min="15118" max="15118" width="1" style="711" customWidth="1"/>
    <col min="15119" max="15119" width="9.140625" style="711"/>
    <col min="15120" max="15120" width="1" style="711" customWidth="1"/>
    <col min="15121" max="15121" width="9.140625" style="711"/>
    <col min="15122" max="15122" width="1" style="711" customWidth="1"/>
    <col min="15123" max="15123" width="11.28515625" style="711" customWidth="1"/>
    <col min="15124" max="15124" width="1" style="711" customWidth="1"/>
    <col min="15125" max="15361" width="9.140625" style="711"/>
    <col min="15362" max="15362" width="18.140625" style="711" customWidth="1"/>
    <col min="15363" max="15363" width="10.28515625" style="711" customWidth="1"/>
    <col min="15364" max="15364" width="1" style="711" customWidth="1"/>
    <col min="15365" max="15365" width="9.140625" style="711"/>
    <col min="15366" max="15366" width="1" style="711" customWidth="1"/>
    <col min="15367" max="15367" width="11.28515625" style="711" customWidth="1"/>
    <col min="15368" max="15368" width="1" style="711" customWidth="1"/>
    <col min="15369" max="15369" width="9.140625" style="711"/>
    <col min="15370" max="15370" width="1" style="711" customWidth="1"/>
    <col min="15371" max="15371" width="9.140625" style="711"/>
    <col min="15372" max="15372" width="1" style="711" customWidth="1"/>
    <col min="15373" max="15373" width="11.28515625" style="711" customWidth="1"/>
    <col min="15374" max="15374" width="1" style="711" customWidth="1"/>
    <col min="15375" max="15375" width="9.140625" style="711"/>
    <col min="15376" max="15376" width="1" style="711" customWidth="1"/>
    <col min="15377" max="15377" width="9.140625" style="711"/>
    <col min="15378" max="15378" width="1" style="711" customWidth="1"/>
    <col min="15379" max="15379" width="11.28515625" style="711" customWidth="1"/>
    <col min="15380" max="15380" width="1" style="711" customWidth="1"/>
    <col min="15381" max="15617" width="9.140625" style="711"/>
    <col min="15618" max="15618" width="18.140625" style="711" customWidth="1"/>
    <col min="15619" max="15619" width="10.28515625" style="711" customWidth="1"/>
    <col min="15620" max="15620" width="1" style="711" customWidth="1"/>
    <col min="15621" max="15621" width="9.140625" style="711"/>
    <col min="15622" max="15622" width="1" style="711" customWidth="1"/>
    <col min="15623" max="15623" width="11.28515625" style="711" customWidth="1"/>
    <col min="15624" max="15624" width="1" style="711" customWidth="1"/>
    <col min="15625" max="15625" width="9.140625" style="711"/>
    <col min="15626" max="15626" width="1" style="711" customWidth="1"/>
    <col min="15627" max="15627" width="9.140625" style="711"/>
    <col min="15628" max="15628" width="1" style="711" customWidth="1"/>
    <col min="15629" max="15629" width="11.28515625" style="711" customWidth="1"/>
    <col min="15630" max="15630" width="1" style="711" customWidth="1"/>
    <col min="15631" max="15631" width="9.140625" style="711"/>
    <col min="15632" max="15632" width="1" style="711" customWidth="1"/>
    <col min="15633" max="15633" width="9.140625" style="711"/>
    <col min="15634" max="15634" width="1" style="711" customWidth="1"/>
    <col min="15635" max="15635" width="11.28515625" style="711" customWidth="1"/>
    <col min="15636" max="15636" width="1" style="711" customWidth="1"/>
    <col min="15637" max="15873" width="9.140625" style="711"/>
    <col min="15874" max="15874" width="18.140625" style="711" customWidth="1"/>
    <col min="15875" max="15875" width="10.28515625" style="711" customWidth="1"/>
    <col min="15876" max="15876" width="1" style="711" customWidth="1"/>
    <col min="15877" max="15877" width="9.140625" style="711"/>
    <col min="15878" max="15878" width="1" style="711" customWidth="1"/>
    <col min="15879" max="15879" width="11.28515625" style="711" customWidth="1"/>
    <col min="15880" max="15880" width="1" style="711" customWidth="1"/>
    <col min="15881" max="15881" width="9.140625" style="711"/>
    <col min="15882" max="15882" width="1" style="711" customWidth="1"/>
    <col min="15883" max="15883" width="9.140625" style="711"/>
    <col min="15884" max="15884" width="1" style="711" customWidth="1"/>
    <col min="15885" max="15885" width="11.28515625" style="711" customWidth="1"/>
    <col min="15886" max="15886" width="1" style="711" customWidth="1"/>
    <col min="15887" max="15887" width="9.140625" style="711"/>
    <col min="15888" max="15888" width="1" style="711" customWidth="1"/>
    <col min="15889" max="15889" width="9.140625" style="711"/>
    <col min="15890" max="15890" width="1" style="711" customWidth="1"/>
    <col min="15891" max="15891" width="11.28515625" style="711" customWidth="1"/>
    <col min="15892" max="15892" width="1" style="711" customWidth="1"/>
    <col min="15893" max="16129" width="9.140625" style="711"/>
    <col min="16130" max="16130" width="18.140625" style="711" customWidth="1"/>
    <col min="16131" max="16131" width="10.28515625" style="711" customWidth="1"/>
    <col min="16132" max="16132" width="1" style="711" customWidth="1"/>
    <col min="16133" max="16133" width="9.140625" style="711"/>
    <col min="16134" max="16134" width="1" style="711" customWidth="1"/>
    <col min="16135" max="16135" width="11.28515625" style="711" customWidth="1"/>
    <col min="16136" max="16136" width="1" style="711" customWidth="1"/>
    <col min="16137" max="16137" width="9.140625" style="711"/>
    <col min="16138" max="16138" width="1" style="711" customWidth="1"/>
    <col min="16139" max="16139" width="9.140625" style="711"/>
    <col min="16140" max="16140" width="1" style="711" customWidth="1"/>
    <col min="16141" max="16141" width="11.28515625" style="711" customWidth="1"/>
    <col min="16142" max="16142" width="1" style="711" customWidth="1"/>
    <col min="16143" max="16143" width="9.140625" style="711"/>
    <col min="16144" max="16144" width="1" style="711" customWidth="1"/>
    <col min="16145" max="16145" width="9.140625" style="711"/>
    <col min="16146" max="16146" width="1" style="711" customWidth="1"/>
    <col min="16147" max="16147" width="11.28515625" style="711" customWidth="1"/>
    <col min="16148" max="16148" width="1" style="711" customWidth="1"/>
    <col min="16149" max="16384" width="9.140625" style="711"/>
  </cols>
  <sheetData>
    <row r="1" spans="2:22" ht="36" customHeight="1" x14ac:dyDescent="0.2">
      <c r="B1" s="1232" t="s">
        <v>588</v>
      </c>
      <c r="C1" s="1233"/>
      <c r="D1" s="1233"/>
      <c r="E1" s="1233"/>
      <c r="F1" s="1233"/>
      <c r="G1" s="1233"/>
      <c r="H1" s="1233"/>
      <c r="I1" s="1233"/>
      <c r="J1" s="1233"/>
      <c r="K1" s="1233"/>
      <c r="L1" s="1233"/>
      <c r="M1" s="1233"/>
      <c r="N1" s="1233"/>
      <c r="O1" s="1233"/>
      <c r="P1" s="1233"/>
      <c r="Q1" s="1233"/>
      <c r="R1" s="1233"/>
      <c r="S1" s="1233"/>
      <c r="T1" s="1233"/>
    </row>
    <row r="2" spans="2:22" ht="21" customHeight="1" x14ac:dyDescent="0.2">
      <c r="B2" s="712"/>
      <c r="C2" s="1234" t="s">
        <v>589</v>
      </c>
      <c r="D2" s="1235"/>
      <c r="E2" s="1235"/>
      <c r="F2" s="1235"/>
      <c r="G2" s="1235"/>
      <c r="H2" s="1235"/>
      <c r="I2" s="1234" t="s">
        <v>590</v>
      </c>
      <c r="J2" s="1235"/>
      <c r="K2" s="1235"/>
      <c r="L2" s="1235"/>
      <c r="M2" s="1235"/>
      <c r="N2" s="1236"/>
      <c r="O2" s="1235" t="s">
        <v>591</v>
      </c>
      <c r="P2" s="1235"/>
      <c r="Q2" s="1235"/>
      <c r="R2" s="1235"/>
      <c r="S2" s="1235"/>
      <c r="T2" s="1236"/>
    </row>
    <row r="3" spans="2:22" ht="42.75" customHeight="1" x14ac:dyDescent="0.2">
      <c r="B3" s="713"/>
      <c r="C3" s="714" t="s">
        <v>155</v>
      </c>
      <c r="D3" s="715"/>
      <c r="E3" s="716" t="s">
        <v>365</v>
      </c>
      <c r="F3" s="717"/>
      <c r="G3" s="718" t="s">
        <v>592</v>
      </c>
      <c r="H3" s="719"/>
      <c r="I3" s="720" t="s">
        <v>155</v>
      </c>
      <c r="J3" s="720"/>
      <c r="K3" s="721" t="s">
        <v>365</v>
      </c>
      <c r="L3" s="722"/>
      <c r="M3" s="723" t="s">
        <v>592</v>
      </c>
      <c r="N3" s="723"/>
      <c r="O3" s="714" t="s">
        <v>155</v>
      </c>
      <c r="P3" s="715"/>
      <c r="Q3" s="716" t="s">
        <v>365</v>
      </c>
      <c r="R3" s="717"/>
      <c r="S3" s="718" t="s">
        <v>592</v>
      </c>
      <c r="T3" s="719"/>
    </row>
    <row r="4" spans="2:22" ht="15" customHeight="1" x14ac:dyDescent="0.2">
      <c r="B4" s="724" t="s">
        <v>0</v>
      </c>
      <c r="C4" s="725">
        <v>63114</v>
      </c>
      <c r="D4" s="726"/>
      <c r="E4" s="727">
        <v>33821</v>
      </c>
      <c r="F4" s="728"/>
      <c r="G4" s="729">
        <f>C4/E4</f>
        <v>1.8661186836580823</v>
      </c>
      <c r="H4" s="730"/>
      <c r="I4" s="725">
        <v>9229</v>
      </c>
      <c r="J4" s="726"/>
      <c r="K4" s="727">
        <v>8145</v>
      </c>
      <c r="L4" s="728"/>
      <c r="M4" s="729">
        <f>I4/K4</f>
        <v>1.1330877839165132</v>
      </c>
      <c r="N4" s="730"/>
      <c r="O4" s="726">
        <v>72343</v>
      </c>
      <c r="P4" s="726"/>
      <c r="Q4" s="727">
        <v>40981</v>
      </c>
      <c r="R4" s="728"/>
      <c r="S4" s="729">
        <f>O4/Q4</f>
        <v>1.765281471901613</v>
      </c>
      <c r="T4" s="731"/>
      <c r="V4" s="732"/>
    </row>
    <row r="5" spans="2:22" ht="15" customHeight="1" x14ac:dyDescent="0.2">
      <c r="B5" s="733" t="s">
        <v>169</v>
      </c>
      <c r="C5" s="734">
        <v>39471</v>
      </c>
      <c r="D5" s="735"/>
      <c r="E5" s="736">
        <v>28836</v>
      </c>
      <c r="F5" s="737"/>
      <c r="G5" s="738">
        <f>C5/E5</f>
        <v>1.3688098210570121</v>
      </c>
      <c r="H5" s="739"/>
      <c r="I5" s="734">
        <v>7294</v>
      </c>
      <c r="J5" s="735"/>
      <c r="K5" s="736">
        <v>6785</v>
      </c>
      <c r="L5" s="737"/>
      <c r="M5" s="738">
        <f>I5/K5</f>
        <v>1.075018422991894</v>
      </c>
      <c r="N5" s="739"/>
      <c r="O5" s="735">
        <v>46765</v>
      </c>
      <c r="P5" s="735"/>
      <c r="Q5" s="736">
        <v>35055</v>
      </c>
      <c r="R5" s="737"/>
      <c r="S5" s="738">
        <f>O5/Q5</f>
        <v>1.3340464983597204</v>
      </c>
      <c r="T5" s="740"/>
      <c r="V5" s="732"/>
    </row>
    <row r="6" spans="2:22" ht="15" customHeight="1" x14ac:dyDescent="0.2">
      <c r="B6" s="733" t="s">
        <v>168</v>
      </c>
      <c r="C6" s="734">
        <f>C4-C5</f>
        <v>23643</v>
      </c>
      <c r="D6" s="735"/>
      <c r="E6" s="736"/>
      <c r="F6" s="737"/>
      <c r="G6" s="738"/>
      <c r="H6" s="739"/>
      <c r="I6" s="734">
        <f>I4-I5</f>
        <v>1935</v>
      </c>
      <c r="J6" s="735"/>
      <c r="K6" s="736"/>
      <c r="L6" s="737"/>
      <c r="M6" s="741"/>
      <c r="N6" s="740"/>
      <c r="O6" s="735">
        <f>O4-O5</f>
        <v>25578</v>
      </c>
      <c r="P6" s="735"/>
      <c r="Q6" s="736"/>
      <c r="R6" s="737"/>
      <c r="S6" s="741"/>
      <c r="T6" s="740"/>
      <c r="V6" s="732"/>
    </row>
    <row r="7" spans="2:22" ht="15" customHeight="1" x14ac:dyDescent="0.2">
      <c r="B7" s="742" t="s">
        <v>170</v>
      </c>
      <c r="C7" s="743">
        <v>26075</v>
      </c>
      <c r="D7" s="744"/>
      <c r="E7" s="745">
        <v>25900</v>
      </c>
      <c r="F7" s="746"/>
      <c r="G7" s="747">
        <f>C7/E7</f>
        <v>1.0067567567567568</v>
      </c>
      <c r="H7" s="748"/>
      <c r="I7" s="743">
        <v>5309</v>
      </c>
      <c r="J7" s="744"/>
      <c r="K7" s="745">
        <v>5295</v>
      </c>
      <c r="L7" s="746"/>
      <c r="M7" s="747">
        <f>I7/K7</f>
        <v>1.0026440037771482</v>
      </c>
      <c r="N7" s="748"/>
      <c r="O7" s="744">
        <v>31384</v>
      </c>
      <c r="P7" s="744"/>
      <c r="Q7" s="745">
        <v>31144</v>
      </c>
      <c r="R7" s="746"/>
      <c r="S7" s="747">
        <f>O7/Q7</f>
        <v>1.0077061392242486</v>
      </c>
      <c r="T7" s="749"/>
      <c r="V7" s="732"/>
    </row>
    <row r="8" spans="2:22" ht="18" customHeight="1" x14ac:dyDescent="0.2">
      <c r="B8" s="750"/>
    </row>
    <row r="9" spans="2:22" ht="21" customHeight="1" x14ac:dyDescent="0.2">
      <c r="B9" s="1237" t="s">
        <v>338</v>
      </c>
      <c r="C9" s="1239" t="s">
        <v>589</v>
      </c>
      <c r="D9" s="1240"/>
      <c r="E9" s="1240"/>
      <c r="F9" s="1240"/>
      <c r="G9" s="1240"/>
      <c r="H9" s="1240"/>
      <c r="I9" s="1239" t="s">
        <v>590</v>
      </c>
      <c r="J9" s="1240"/>
      <c r="K9" s="1240"/>
      <c r="L9" s="1240"/>
      <c r="M9" s="1240"/>
      <c r="N9" s="1241"/>
      <c r="O9" s="1240" t="s">
        <v>591</v>
      </c>
      <c r="P9" s="1240"/>
      <c r="Q9" s="1240"/>
      <c r="R9" s="1240"/>
      <c r="S9" s="1240"/>
      <c r="T9" s="1241"/>
    </row>
    <row r="10" spans="2:22" ht="21" customHeight="1" x14ac:dyDescent="0.2">
      <c r="B10" s="1238"/>
      <c r="C10" s="714" t="s">
        <v>155</v>
      </c>
      <c r="D10" s="715"/>
      <c r="E10" s="716" t="s">
        <v>169</v>
      </c>
      <c r="F10" s="717"/>
      <c r="G10" s="718" t="s">
        <v>170</v>
      </c>
      <c r="H10" s="719"/>
      <c r="I10" s="720" t="s">
        <v>155</v>
      </c>
      <c r="J10" s="720"/>
      <c r="K10" s="721" t="s">
        <v>169</v>
      </c>
      <c r="L10" s="722"/>
      <c r="M10" s="723" t="s">
        <v>170</v>
      </c>
      <c r="N10" s="723"/>
      <c r="O10" s="714" t="s">
        <v>155</v>
      </c>
      <c r="P10" s="715"/>
      <c r="Q10" s="716" t="s">
        <v>169</v>
      </c>
      <c r="R10" s="717"/>
      <c r="S10" s="718" t="s">
        <v>170</v>
      </c>
      <c r="T10" s="719"/>
    </row>
    <row r="11" spans="2:22" ht="15" customHeight="1" x14ac:dyDescent="0.2">
      <c r="B11" s="751" t="s">
        <v>593</v>
      </c>
      <c r="C11" s="725">
        <v>17223</v>
      </c>
      <c r="D11" s="726"/>
      <c r="E11" s="727">
        <v>20588</v>
      </c>
      <c r="F11" s="728"/>
      <c r="G11" s="726">
        <v>25726</v>
      </c>
      <c r="H11" s="752"/>
      <c r="I11" s="725">
        <v>7218</v>
      </c>
      <c r="J11" s="726"/>
      <c r="K11" s="727">
        <v>6336</v>
      </c>
      <c r="L11" s="753"/>
      <c r="M11" s="726">
        <v>5281</v>
      </c>
      <c r="N11" s="752"/>
      <c r="O11" s="725">
        <v>22976</v>
      </c>
      <c r="P11" s="726"/>
      <c r="Q11" s="727">
        <v>25946</v>
      </c>
      <c r="R11" s="728"/>
      <c r="S11" s="726">
        <v>30908</v>
      </c>
      <c r="T11" s="731"/>
    </row>
    <row r="12" spans="2:22" ht="15" customHeight="1" x14ac:dyDescent="0.2">
      <c r="B12" s="751" t="s">
        <v>594</v>
      </c>
      <c r="C12" s="734">
        <v>8957</v>
      </c>
      <c r="D12" s="735"/>
      <c r="E12" s="736">
        <v>6367</v>
      </c>
      <c r="F12" s="737"/>
      <c r="G12" s="735">
        <v>173</v>
      </c>
      <c r="H12" s="754"/>
      <c r="I12" s="734">
        <v>808</v>
      </c>
      <c r="J12" s="735"/>
      <c r="K12" s="736">
        <v>398</v>
      </c>
      <c r="L12" s="755"/>
      <c r="M12" s="735">
        <v>14</v>
      </c>
      <c r="N12" s="754"/>
      <c r="O12" s="734">
        <v>9934</v>
      </c>
      <c r="P12" s="735"/>
      <c r="Q12" s="736">
        <v>7067</v>
      </c>
      <c r="R12" s="737"/>
      <c r="S12" s="735">
        <v>233</v>
      </c>
      <c r="T12" s="740"/>
    </row>
    <row r="13" spans="2:22" ht="15" customHeight="1" x14ac:dyDescent="0.2">
      <c r="B13" s="751" t="s">
        <v>595</v>
      </c>
      <c r="C13" s="734">
        <v>4557</v>
      </c>
      <c r="D13" s="735"/>
      <c r="E13" s="736">
        <v>1485</v>
      </c>
      <c r="F13" s="737"/>
      <c r="G13" s="735">
        <v>1</v>
      </c>
      <c r="H13" s="754"/>
      <c r="I13" s="734">
        <v>91</v>
      </c>
      <c r="J13" s="735"/>
      <c r="K13" s="736">
        <v>43</v>
      </c>
      <c r="L13" s="755"/>
      <c r="M13" s="735"/>
      <c r="N13" s="754"/>
      <c r="O13" s="734">
        <v>4855</v>
      </c>
      <c r="P13" s="735"/>
      <c r="Q13" s="736">
        <v>1606</v>
      </c>
      <c r="R13" s="737"/>
      <c r="S13" s="735">
        <v>2</v>
      </c>
      <c r="T13" s="740"/>
    </row>
    <row r="14" spans="2:22" ht="15" customHeight="1" x14ac:dyDescent="0.2">
      <c r="B14" s="751" t="s">
        <v>596</v>
      </c>
      <c r="C14" s="734">
        <v>1906</v>
      </c>
      <c r="D14" s="735"/>
      <c r="E14" s="736">
        <v>317</v>
      </c>
      <c r="F14" s="737"/>
      <c r="G14" s="735"/>
      <c r="H14" s="754"/>
      <c r="I14" s="734">
        <v>23</v>
      </c>
      <c r="J14" s="735"/>
      <c r="K14" s="736">
        <v>7</v>
      </c>
      <c r="L14" s="755"/>
      <c r="M14" s="735"/>
      <c r="N14" s="754"/>
      <c r="O14" s="734">
        <v>1989</v>
      </c>
      <c r="P14" s="735"/>
      <c r="Q14" s="736">
        <v>350</v>
      </c>
      <c r="R14" s="737"/>
      <c r="S14" s="735">
        <v>1</v>
      </c>
      <c r="T14" s="740"/>
    </row>
    <row r="15" spans="2:22" ht="15" customHeight="1" x14ac:dyDescent="0.2">
      <c r="B15" s="751" t="s">
        <v>597</v>
      </c>
      <c r="C15" s="734">
        <v>730</v>
      </c>
      <c r="D15" s="735"/>
      <c r="E15" s="736">
        <v>59</v>
      </c>
      <c r="F15" s="737"/>
      <c r="G15" s="735"/>
      <c r="H15" s="754"/>
      <c r="I15" s="734">
        <v>2</v>
      </c>
      <c r="J15" s="735"/>
      <c r="K15" s="736">
        <v>1</v>
      </c>
      <c r="L15" s="755"/>
      <c r="M15" s="735"/>
      <c r="N15" s="754"/>
      <c r="O15" s="734">
        <v>753</v>
      </c>
      <c r="P15" s="735"/>
      <c r="Q15" s="736">
        <v>62</v>
      </c>
      <c r="R15" s="737"/>
      <c r="S15" s="741"/>
      <c r="T15" s="740"/>
    </row>
    <row r="16" spans="2:22" ht="15" customHeight="1" x14ac:dyDescent="0.2">
      <c r="B16" s="751" t="s">
        <v>598</v>
      </c>
      <c r="C16" s="734">
        <v>264</v>
      </c>
      <c r="D16" s="735"/>
      <c r="E16" s="736">
        <v>12</v>
      </c>
      <c r="F16" s="737"/>
      <c r="G16" s="735"/>
      <c r="H16" s="754"/>
      <c r="I16" s="734">
        <v>2</v>
      </c>
      <c r="J16" s="735"/>
      <c r="K16" s="736"/>
      <c r="L16" s="755"/>
      <c r="M16" s="735"/>
      <c r="N16" s="754"/>
      <c r="O16" s="734">
        <v>274</v>
      </c>
      <c r="P16" s="735"/>
      <c r="Q16" s="736">
        <v>15</v>
      </c>
      <c r="R16" s="737"/>
      <c r="S16" s="741"/>
      <c r="T16" s="740"/>
    </row>
    <row r="17" spans="2:30" ht="15" customHeight="1" x14ac:dyDescent="0.2">
      <c r="B17" s="751" t="s">
        <v>599</v>
      </c>
      <c r="C17" s="734">
        <v>105</v>
      </c>
      <c r="D17" s="735"/>
      <c r="E17" s="736">
        <v>5</v>
      </c>
      <c r="F17" s="737"/>
      <c r="G17" s="735"/>
      <c r="H17" s="754"/>
      <c r="I17" s="734">
        <v>0</v>
      </c>
      <c r="J17" s="735"/>
      <c r="K17" s="736"/>
      <c r="L17" s="755"/>
      <c r="M17" s="735"/>
      <c r="N17" s="754"/>
      <c r="O17" s="734">
        <v>115</v>
      </c>
      <c r="P17" s="735"/>
      <c r="Q17" s="736">
        <v>5</v>
      </c>
      <c r="R17" s="737"/>
      <c r="S17" s="741"/>
      <c r="T17" s="740"/>
    </row>
    <row r="18" spans="2:30" ht="15" customHeight="1" x14ac:dyDescent="0.2">
      <c r="B18" s="751" t="s">
        <v>600</v>
      </c>
      <c r="C18" s="734">
        <v>38</v>
      </c>
      <c r="D18" s="735"/>
      <c r="E18" s="736">
        <v>3</v>
      </c>
      <c r="F18" s="737"/>
      <c r="G18" s="735"/>
      <c r="H18" s="754"/>
      <c r="I18" s="734">
        <v>1</v>
      </c>
      <c r="J18" s="735"/>
      <c r="K18" s="736"/>
      <c r="L18" s="755"/>
      <c r="M18" s="735"/>
      <c r="N18" s="754"/>
      <c r="O18" s="734">
        <v>43</v>
      </c>
      <c r="P18" s="735"/>
      <c r="Q18" s="736">
        <v>4</v>
      </c>
      <c r="R18" s="737"/>
      <c r="S18" s="741"/>
      <c r="T18" s="740"/>
    </row>
    <row r="19" spans="2:30" ht="15" customHeight="1" x14ac:dyDescent="0.2">
      <c r="B19" s="751" t="s">
        <v>601</v>
      </c>
      <c r="C19" s="734">
        <v>18</v>
      </c>
      <c r="D19" s="735"/>
      <c r="E19" s="736"/>
      <c r="F19" s="737"/>
      <c r="G19" s="735"/>
      <c r="H19" s="754"/>
      <c r="I19" s="734"/>
      <c r="J19" s="735"/>
      <c r="K19" s="736"/>
      <c r="L19" s="755"/>
      <c r="M19" s="735"/>
      <c r="N19" s="754"/>
      <c r="O19" s="734">
        <v>18</v>
      </c>
      <c r="P19" s="735"/>
      <c r="Q19" s="736"/>
      <c r="R19" s="737"/>
      <c r="S19" s="741"/>
      <c r="T19" s="740"/>
    </row>
    <row r="20" spans="2:30" ht="15" customHeight="1" x14ac:dyDescent="0.2">
      <c r="B20" s="751" t="s">
        <v>602</v>
      </c>
      <c r="C20" s="734">
        <v>14</v>
      </c>
      <c r="D20" s="735"/>
      <c r="E20" s="736"/>
      <c r="F20" s="737"/>
      <c r="G20" s="735"/>
      <c r="H20" s="754"/>
      <c r="I20" s="734"/>
      <c r="J20" s="735"/>
      <c r="K20" s="736"/>
      <c r="L20" s="755"/>
      <c r="M20" s="735"/>
      <c r="N20" s="754"/>
      <c r="O20" s="734">
        <v>14</v>
      </c>
      <c r="P20" s="735"/>
      <c r="Q20" s="736"/>
      <c r="R20" s="737"/>
      <c r="S20" s="741"/>
      <c r="T20" s="740"/>
    </row>
    <row r="21" spans="2:30" ht="15" customHeight="1" x14ac:dyDescent="0.2">
      <c r="B21" s="751" t="s">
        <v>603</v>
      </c>
      <c r="C21" s="734">
        <v>5</v>
      </c>
      <c r="D21" s="735"/>
      <c r="E21" s="736"/>
      <c r="F21" s="737"/>
      <c r="G21" s="735"/>
      <c r="H21" s="754"/>
      <c r="I21" s="734"/>
      <c r="J21" s="735"/>
      <c r="K21" s="736"/>
      <c r="L21" s="755"/>
      <c r="M21" s="735"/>
      <c r="N21" s="754"/>
      <c r="O21" s="734">
        <v>6</v>
      </c>
      <c r="P21" s="735"/>
      <c r="Q21" s="736"/>
      <c r="R21" s="737"/>
      <c r="S21" s="741"/>
      <c r="T21" s="740"/>
    </row>
    <row r="22" spans="2:30" ht="15" customHeight="1" x14ac:dyDescent="0.2">
      <c r="B22" s="751" t="s">
        <v>604</v>
      </c>
      <c r="C22" s="734">
        <v>2</v>
      </c>
      <c r="D22" s="735"/>
      <c r="E22" s="736"/>
      <c r="F22" s="737"/>
      <c r="G22" s="735"/>
      <c r="H22" s="754"/>
      <c r="I22" s="734"/>
      <c r="J22" s="735"/>
      <c r="K22" s="736"/>
      <c r="L22" s="755"/>
      <c r="M22" s="735"/>
      <c r="N22" s="754"/>
      <c r="O22" s="734">
        <v>2</v>
      </c>
      <c r="P22" s="735"/>
      <c r="Q22" s="736"/>
      <c r="R22" s="737"/>
      <c r="S22" s="741"/>
      <c r="T22" s="740"/>
    </row>
    <row r="23" spans="2:30" ht="15" customHeight="1" x14ac:dyDescent="0.2">
      <c r="B23" s="751" t="s">
        <v>605</v>
      </c>
      <c r="C23" s="734">
        <v>1</v>
      </c>
      <c r="D23" s="735"/>
      <c r="E23" s="736"/>
      <c r="F23" s="737"/>
      <c r="G23" s="735"/>
      <c r="H23" s="754"/>
      <c r="I23" s="734"/>
      <c r="J23" s="735"/>
      <c r="K23" s="736"/>
      <c r="L23" s="755"/>
      <c r="M23" s="735"/>
      <c r="N23" s="754"/>
      <c r="O23" s="734">
        <v>1</v>
      </c>
      <c r="P23" s="735"/>
      <c r="Q23" s="736"/>
      <c r="R23" s="737"/>
      <c r="S23" s="741"/>
      <c r="T23" s="740"/>
    </row>
    <row r="24" spans="2:30" ht="15" customHeight="1" x14ac:dyDescent="0.2">
      <c r="B24" s="751" t="s">
        <v>606</v>
      </c>
      <c r="C24" s="734">
        <v>0</v>
      </c>
      <c r="D24" s="735"/>
      <c r="E24" s="736"/>
      <c r="F24" s="737"/>
      <c r="G24" s="735"/>
      <c r="H24" s="754"/>
      <c r="I24" s="734"/>
      <c r="J24" s="735"/>
      <c r="K24" s="736"/>
      <c r="L24" s="755"/>
      <c r="M24" s="735"/>
      <c r="N24" s="754"/>
      <c r="O24" s="734">
        <v>0</v>
      </c>
      <c r="P24" s="735"/>
      <c r="Q24" s="736"/>
      <c r="R24" s="737"/>
      <c r="S24" s="741"/>
      <c r="T24" s="740"/>
    </row>
    <row r="25" spans="2:30" ht="15" customHeight="1" x14ac:dyDescent="0.2">
      <c r="B25" s="756" t="s">
        <v>607</v>
      </c>
      <c r="C25" s="743">
        <v>1</v>
      </c>
      <c r="D25" s="744"/>
      <c r="E25" s="745"/>
      <c r="F25" s="746"/>
      <c r="G25" s="757"/>
      <c r="H25" s="749"/>
      <c r="I25" s="758"/>
      <c r="J25" s="757"/>
      <c r="K25" s="759"/>
      <c r="L25" s="746"/>
      <c r="M25" s="757"/>
      <c r="N25" s="749"/>
      <c r="O25" s="758">
        <v>1</v>
      </c>
      <c r="P25" s="757"/>
      <c r="Q25" s="759"/>
      <c r="R25" s="746"/>
      <c r="S25" s="757"/>
      <c r="T25" s="749"/>
    </row>
    <row r="26" spans="2:30" x14ac:dyDescent="0.2">
      <c r="V26" s="760"/>
      <c r="W26" s="760"/>
      <c r="X26" s="760"/>
      <c r="Y26" s="760"/>
      <c r="Z26" s="760"/>
      <c r="AA26" s="760"/>
      <c r="AB26" s="760"/>
      <c r="AC26" s="760"/>
      <c r="AD26" s="760"/>
    </row>
    <row r="28" spans="2:30" x14ac:dyDescent="0.2">
      <c r="C28" s="732"/>
      <c r="D28" s="732"/>
      <c r="E28" s="732"/>
      <c r="F28" s="732"/>
      <c r="G28" s="732"/>
      <c r="H28" s="732"/>
      <c r="I28" s="732"/>
      <c r="J28" s="732"/>
      <c r="K28" s="732"/>
      <c r="L28" s="732"/>
      <c r="M28" s="732"/>
      <c r="N28" s="732"/>
      <c r="O28" s="732"/>
      <c r="P28" s="732"/>
      <c r="Q28" s="732"/>
      <c r="R28" s="732"/>
      <c r="S28" s="732"/>
      <c r="T28" s="732"/>
    </row>
    <row r="31" spans="2:30" x14ac:dyDescent="0.2">
      <c r="C31" s="732"/>
      <c r="D31" s="732"/>
      <c r="E31" s="732"/>
      <c r="F31" s="732"/>
      <c r="G31" s="732"/>
      <c r="H31" s="732"/>
      <c r="I31" s="732"/>
      <c r="J31" s="732"/>
      <c r="K31" s="732"/>
      <c r="L31" s="732"/>
      <c r="M31" s="732"/>
      <c r="N31" s="732"/>
      <c r="O31" s="732"/>
      <c r="P31" s="732"/>
      <c r="Q31" s="732"/>
      <c r="R31" s="732"/>
      <c r="S31" s="732"/>
      <c r="T31" s="732"/>
    </row>
  </sheetData>
  <sheetProtection algorithmName="SHA-512" hashValue="0tnRKrqU10uSGTnj9ZESgNspRKwFrOoha2aaMFRR6cybFzTvm84QW5IDb74DHRYogw+VxVgK9r2528DdbTUu3Q==" saltValue="dPIfdbka6ls+BKIRtaeNww==" spinCount="100000" sheet="1" objects="1" scenarios="1"/>
  <mergeCells count="8">
    <mergeCell ref="B1:T1"/>
    <mergeCell ref="C2:H2"/>
    <mergeCell ref="I2:N2"/>
    <mergeCell ref="O2:T2"/>
    <mergeCell ref="B9:B10"/>
    <mergeCell ref="C9:H9"/>
    <mergeCell ref="I9:N9"/>
    <mergeCell ref="O9:T9"/>
  </mergeCells>
  <printOptions horizontalCentered="1"/>
  <pageMargins left="0.59055118110236227" right="0.59055118110236227" top="0.70866141732283472" bottom="0.70866141732283472" header="0.39370078740157483" footer="0.39370078740157483"/>
  <pageSetup paperSize="9" firstPageNumber="46" orientation="landscape" useFirstPageNumber="1" r:id="rId1"/>
  <headerFooter alignWithMargins="0">
    <oddHeader>&amp;R&amp;"Times New Roman,Kurzíva"&amp;10T 08</oddHeader>
    <oddFooter>&amp;L&amp;"Times New Roman,Kurzíva"&amp;10CVTI SR&amp;C&amp;"Times New Roman,Normálne"&amp;10&amp;P&amp;R&amp;"Times New Roman,Kurzíva"&amp;10PK na VŠ SR  2024   1. stupeň</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K279"/>
  <sheetViews>
    <sheetView showGridLines="0" showRowColHeaders="0" zoomScaleNormal="100" workbookViewId="0">
      <pane ySplit="7" topLeftCell="A8" activePane="bottomLeft" state="frozen"/>
      <selection pane="bottomLeft"/>
    </sheetView>
  </sheetViews>
  <sheetFormatPr defaultRowHeight="12.75" x14ac:dyDescent="0.2"/>
  <cols>
    <col min="1" max="1" width="2.5703125" style="664" customWidth="1"/>
    <col min="2" max="2" width="15.7109375" style="664" customWidth="1"/>
    <col min="3" max="4" width="11.28515625" style="664" customWidth="1"/>
    <col min="5" max="5" width="16.85546875" style="664" customWidth="1"/>
    <col min="6" max="7" width="11.28515625" style="664" customWidth="1"/>
    <col min="8" max="8" width="16.85546875" style="664" customWidth="1"/>
    <col min="9" max="10" width="11.28515625" style="664" customWidth="1"/>
    <col min="11" max="11" width="16.85546875" style="664" customWidth="1"/>
    <col min="12" max="16384" width="9.140625" style="664"/>
  </cols>
  <sheetData>
    <row r="2" spans="1:11" ht="30.75" customHeight="1" x14ac:dyDescent="0.2">
      <c r="B2" s="1242" t="s">
        <v>450</v>
      </c>
      <c r="C2" s="1243"/>
      <c r="D2" s="1243"/>
      <c r="E2" s="1243"/>
      <c r="F2" s="1243"/>
      <c r="G2" s="1243"/>
      <c r="H2" s="1243"/>
      <c r="I2" s="1243"/>
      <c r="J2" s="1243"/>
      <c r="K2" s="1243"/>
    </row>
    <row r="3" spans="1:11" ht="15" customHeight="1" x14ac:dyDescent="0.2">
      <c r="B3" s="1244" t="s">
        <v>451</v>
      </c>
      <c r="C3" s="665" t="s">
        <v>452</v>
      </c>
      <c r="D3" s="666"/>
      <c r="E3" s="666"/>
      <c r="F3" s="665" t="s">
        <v>453</v>
      </c>
      <c r="G3" s="665"/>
      <c r="H3" s="666"/>
      <c r="I3" s="665" t="s">
        <v>454</v>
      </c>
      <c r="J3" s="666"/>
      <c r="K3" s="666"/>
    </row>
    <row r="4" spans="1:11" x14ac:dyDescent="0.2">
      <c r="B4" s="1245"/>
      <c r="C4" s="667" t="s">
        <v>455</v>
      </c>
      <c r="D4" s="667"/>
      <c r="E4" s="667"/>
      <c r="F4" s="667" t="s">
        <v>455</v>
      </c>
      <c r="G4" s="667"/>
      <c r="H4" s="667"/>
      <c r="I4" s="667" t="s">
        <v>455</v>
      </c>
      <c r="J4" s="667"/>
      <c r="K4" s="667"/>
    </row>
    <row r="5" spans="1:11" x14ac:dyDescent="0.2">
      <c r="B5" s="1245"/>
      <c r="C5" s="668" t="s">
        <v>28</v>
      </c>
      <c r="D5" s="668"/>
      <c r="E5" s="668"/>
      <c r="F5" s="668" t="s">
        <v>28</v>
      </c>
      <c r="G5" s="668"/>
      <c r="H5" s="668"/>
      <c r="I5" s="668" t="s">
        <v>28</v>
      </c>
      <c r="J5" s="668"/>
      <c r="K5" s="668"/>
    </row>
    <row r="6" spans="1:11" ht="15" customHeight="1" x14ac:dyDescent="0.2">
      <c r="B6" s="1245"/>
      <c r="C6" s="1247" t="s">
        <v>29</v>
      </c>
      <c r="D6" s="669" t="s">
        <v>456</v>
      </c>
      <c r="E6" s="670"/>
      <c r="F6" s="1247" t="s">
        <v>29</v>
      </c>
      <c r="G6" s="669" t="s">
        <v>456</v>
      </c>
      <c r="H6" s="670"/>
      <c r="I6" s="1247" t="s">
        <v>29</v>
      </c>
      <c r="J6" s="669" t="s">
        <v>456</v>
      </c>
      <c r="K6" s="670"/>
    </row>
    <row r="7" spans="1:11" ht="30" customHeight="1" x14ac:dyDescent="0.2">
      <c r="B7" s="1246"/>
      <c r="C7" s="1248"/>
      <c r="D7" s="671" t="s">
        <v>11</v>
      </c>
      <c r="E7" s="672" t="s">
        <v>457</v>
      </c>
      <c r="F7" s="1248"/>
      <c r="G7" s="671" t="s">
        <v>11</v>
      </c>
      <c r="H7" s="672" t="s">
        <v>457</v>
      </c>
      <c r="I7" s="1248"/>
      <c r="J7" s="671" t="s">
        <v>11</v>
      </c>
      <c r="K7" s="672" t="s">
        <v>457</v>
      </c>
    </row>
    <row r="8" spans="1:11" ht="6" customHeight="1" x14ac:dyDescent="0.2"/>
    <row r="9" spans="1:11" x14ac:dyDescent="0.2">
      <c r="B9" s="1249" t="s">
        <v>458</v>
      </c>
      <c r="C9" s="673">
        <v>39471</v>
      </c>
      <c r="D9" s="674">
        <v>25905</v>
      </c>
      <c r="E9" s="675">
        <f>D9*100/C9</f>
        <v>65.63046287147526</v>
      </c>
      <c r="F9" s="673">
        <v>7294</v>
      </c>
      <c r="G9" s="674">
        <v>5263</v>
      </c>
      <c r="H9" s="675">
        <f t="shared" ref="H9:H65" si="0">G9*100/F9</f>
        <v>72.155196051549225</v>
      </c>
      <c r="I9" s="673">
        <v>46765</v>
      </c>
      <c r="J9" s="674">
        <v>31168</v>
      </c>
      <c r="K9" s="675">
        <f>J9*100/I9</f>
        <v>66.648134288463595</v>
      </c>
    </row>
    <row r="10" spans="1:11" x14ac:dyDescent="0.2">
      <c r="B10" s="1250"/>
      <c r="C10" s="676">
        <v>26075</v>
      </c>
      <c r="D10" s="677">
        <v>15876</v>
      </c>
      <c r="E10" s="678">
        <f t="shared" ref="E10:E73" si="1">D10*100/C10</f>
        <v>60.885906040268459</v>
      </c>
      <c r="F10" s="676">
        <v>5309</v>
      </c>
      <c r="G10" s="677">
        <v>3679</v>
      </c>
      <c r="H10" s="678">
        <f t="shared" si="0"/>
        <v>69.297419476360901</v>
      </c>
      <c r="I10" s="676">
        <v>31384</v>
      </c>
      <c r="J10" s="677">
        <v>19555</v>
      </c>
      <c r="K10" s="678">
        <f t="shared" ref="K10:K73" si="2">J10*100/I10</f>
        <v>62.308819780780013</v>
      </c>
    </row>
    <row r="11" spans="1:11" ht="6" customHeight="1" x14ac:dyDescent="0.2">
      <c r="E11" s="679"/>
      <c r="H11" s="679"/>
      <c r="K11" s="679"/>
    </row>
    <row r="12" spans="1:11" x14ac:dyDescent="0.2">
      <c r="B12" s="1253" t="s">
        <v>459</v>
      </c>
      <c r="C12" s="680">
        <v>35391</v>
      </c>
      <c r="D12" s="681">
        <v>22456</v>
      </c>
      <c r="E12" s="682">
        <f t="shared" si="1"/>
        <v>63.451159899409454</v>
      </c>
      <c r="F12" s="680">
        <v>5033</v>
      </c>
      <c r="G12" s="681">
        <v>3096</v>
      </c>
      <c r="H12" s="682">
        <f t="shared" si="0"/>
        <v>61.514007550168884</v>
      </c>
      <c r="I12" s="680">
        <v>40424</v>
      </c>
      <c r="J12" s="681">
        <v>25552</v>
      </c>
      <c r="K12" s="682">
        <f t="shared" si="2"/>
        <v>63.209974272709282</v>
      </c>
    </row>
    <row r="13" spans="1:11" x14ac:dyDescent="0.2">
      <c r="B13" s="1254"/>
      <c r="C13" s="683">
        <v>23286</v>
      </c>
      <c r="D13" s="684">
        <v>13547</v>
      </c>
      <c r="E13" s="685">
        <f t="shared" si="1"/>
        <v>58.176586790346128</v>
      </c>
      <c r="F13" s="683">
        <v>3753</v>
      </c>
      <c r="G13" s="684">
        <v>2214</v>
      </c>
      <c r="H13" s="685">
        <f t="shared" si="0"/>
        <v>58.992805755395686</v>
      </c>
      <c r="I13" s="683">
        <v>27039</v>
      </c>
      <c r="J13" s="684">
        <v>15761</v>
      </c>
      <c r="K13" s="685">
        <f t="shared" si="2"/>
        <v>58.289877584230183</v>
      </c>
    </row>
    <row r="14" spans="1:11" x14ac:dyDescent="0.2">
      <c r="A14" s="686"/>
      <c r="B14" s="1255" t="s">
        <v>460</v>
      </c>
      <c r="C14" s="687">
        <v>6305</v>
      </c>
      <c r="D14" s="688">
        <v>3672</v>
      </c>
      <c r="E14" s="689">
        <f t="shared" si="1"/>
        <v>58.239492466296589</v>
      </c>
      <c r="F14" s="687">
        <v>567</v>
      </c>
      <c r="G14" s="688">
        <v>367</v>
      </c>
      <c r="H14" s="689">
        <f t="shared" si="0"/>
        <v>64.726631393298064</v>
      </c>
      <c r="I14" s="687">
        <v>6872</v>
      </c>
      <c r="J14" s="688">
        <v>4039</v>
      </c>
      <c r="K14" s="689">
        <f t="shared" si="2"/>
        <v>58.774738067520374</v>
      </c>
    </row>
    <row r="15" spans="1:11" x14ac:dyDescent="0.2">
      <c r="A15" s="686"/>
      <c r="B15" s="1256"/>
      <c r="C15" s="690">
        <v>4234</v>
      </c>
      <c r="D15" s="691">
        <v>2239</v>
      </c>
      <c r="E15" s="692">
        <f t="shared" si="1"/>
        <v>52.881435994331603</v>
      </c>
      <c r="F15" s="690">
        <v>418</v>
      </c>
      <c r="G15" s="691">
        <v>252</v>
      </c>
      <c r="H15" s="692">
        <f t="shared" si="0"/>
        <v>60.28708133971292</v>
      </c>
      <c r="I15" s="690">
        <v>4652</v>
      </c>
      <c r="J15" s="691">
        <v>2491</v>
      </c>
      <c r="K15" s="692">
        <f t="shared" si="2"/>
        <v>53.546861564918316</v>
      </c>
    </row>
    <row r="16" spans="1:11" x14ac:dyDescent="0.2">
      <c r="B16" s="1251" t="s">
        <v>461</v>
      </c>
      <c r="C16" s="693">
        <v>1104</v>
      </c>
      <c r="D16" s="694">
        <v>1081</v>
      </c>
      <c r="E16" s="695">
        <f t="shared" si="1"/>
        <v>97.916666666666671</v>
      </c>
      <c r="F16" s="693">
        <v>132</v>
      </c>
      <c r="G16" s="694">
        <v>128</v>
      </c>
      <c r="H16" s="695">
        <f t="shared" si="0"/>
        <v>96.969696969696969</v>
      </c>
      <c r="I16" s="693">
        <v>1236</v>
      </c>
      <c r="J16" s="694">
        <v>1209</v>
      </c>
      <c r="K16" s="695">
        <f t="shared" si="2"/>
        <v>97.815533980582529</v>
      </c>
    </row>
    <row r="17" spans="2:11" x14ac:dyDescent="0.2">
      <c r="B17" s="1252"/>
      <c r="C17" s="696">
        <v>771</v>
      </c>
      <c r="D17" s="697">
        <v>751</v>
      </c>
      <c r="E17" s="698">
        <f t="shared" si="1"/>
        <v>97.405966277561603</v>
      </c>
      <c r="F17" s="696">
        <v>86</v>
      </c>
      <c r="G17" s="697">
        <v>83</v>
      </c>
      <c r="H17" s="698">
        <f t="shared" si="0"/>
        <v>96.511627906976742</v>
      </c>
      <c r="I17" s="696">
        <v>857</v>
      </c>
      <c r="J17" s="697">
        <v>834</v>
      </c>
      <c r="K17" s="698">
        <f t="shared" si="2"/>
        <v>97.316219369894981</v>
      </c>
    </row>
    <row r="18" spans="2:11" x14ac:dyDescent="0.2">
      <c r="B18" s="1251" t="s">
        <v>462</v>
      </c>
      <c r="C18" s="693">
        <v>604</v>
      </c>
      <c r="D18" s="694">
        <v>109</v>
      </c>
      <c r="E18" s="695">
        <f t="shared" si="1"/>
        <v>18.046357615894038</v>
      </c>
      <c r="F18" s="693"/>
      <c r="G18" s="694"/>
      <c r="H18" s="695"/>
      <c r="I18" s="693">
        <v>604</v>
      </c>
      <c r="J18" s="694">
        <v>109</v>
      </c>
      <c r="K18" s="695">
        <f t="shared" si="2"/>
        <v>18.046357615894038</v>
      </c>
    </row>
    <row r="19" spans="2:11" x14ac:dyDescent="0.2">
      <c r="B19" s="1252"/>
      <c r="C19" s="696">
        <v>490</v>
      </c>
      <c r="D19" s="697">
        <v>82</v>
      </c>
      <c r="E19" s="698">
        <f t="shared" si="1"/>
        <v>16.73469387755102</v>
      </c>
      <c r="F19" s="696"/>
      <c r="G19" s="697"/>
      <c r="H19" s="698"/>
      <c r="I19" s="696">
        <v>490</v>
      </c>
      <c r="J19" s="697">
        <v>82</v>
      </c>
      <c r="K19" s="698">
        <f t="shared" si="2"/>
        <v>16.73469387755102</v>
      </c>
    </row>
    <row r="20" spans="2:11" x14ac:dyDescent="0.2">
      <c r="B20" s="1251" t="s">
        <v>463</v>
      </c>
      <c r="C20" s="693">
        <v>1157</v>
      </c>
      <c r="D20" s="694">
        <v>1078</v>
      </c>
      <c r="E20" s="695">
        <f t="shared" si="1"/>
        <v>93.171996542783063</v>
      </c>
      <c r="F20" s="693"/>
      <c r="G20" s="694"/>
      <c r="H20" s="695"/>
      <c r="I20" s="693">
        <v>1157</v>
      </c>
      <c r="J20" s="694">
        <v>1078</v>
      </c>
      <c r="K20" s="695">
        <f t="shared" si="2"/>
        <v>93.171996542783063</v>
      </c>
    </row>
    <row r="21" spans="2:11" x14ac:dyDescent="0.2">
      <c r="B21" s="1252"/>
      <c r="C21" s="696">
        <v>503</v>
      </c>
      <c r="D21" s="697">
        <v>448</v>
      </c>
      <c r="E21" s="698">
        <f t="shared" si="1"/>
        <v>89.065606361829026</v>
      </c>
      <c r="F21" s="696"/>
      <c r="G21" s="697"/>
      <c r="H21" s="698"/>
      <c r="I21" s="696">
        <v>503</v>
      </c>
      <c r="J21" s="697">
        <v>448</v>
      </c>
      <c r="K21" s="698">
        <f t="shared" si="2"/>
        <v>89.065606361829026</v>
      </c>
    </row>
    <row r="22" spans="2:11" x14ac:dyDescent="0.2">
      <c r="B22" s="1251" t="s">
        <v>464</v>
      </c>
      <c r="C22" s="693">
        <v>618</v>
      </c>
      <c r="D22" s="694">
        <v>81</v>
      </c>
      <c r="E22" s="695">
        <f t="shared" si="1"/>
        <v>13.106796116504855</v>
      </c>
      <c r="F22" s="693">
        <v>225</v>
      </c>
      <c r="G22" s="694">
        <v>29</v>
      </c>
      <c r="H22" s="695">
        <f t="shared" si="0"/>
        <v>12.888888888888889</v>
      </c>
      <c r="I22" s="693">
        <v>843</v>
      </c>
      <c r="J22" s="694">
        <v>110</v>
      </c>
      <c r="K22" s="695">
        <f t="shared" si="2"/>
        <v>13.048635824436536</v>
      </c>
    </row>
    <row r="23" spans="2:11" x14ac:dyDescent="0.2">
      <c r="B23" s="1252"/>
      <c r="C23" s="696">
        <v>405</v>
      </c>
      <c r="D23" s="697">
        <v>47</v>
      </c>
      <c r="E23" s="698">
        <f t="shared" si="1"/>
        <v>11.604938271604938</v>
      </c>
      <c r="F23" s="696">
        <v>184</v>
      </c>
      <c r="G23" s="697">
        <v>21</v>
      </c>
      <c r="H23" s="698">
        <f t="shared" si="0"/>
        <v>11.413043478260869</v>
      </c>
      <c r="I23" s="696">
        <v>589</v>
      </c>
      <c r="J23" s="697">
        <v>68</v>
      </c>
      <c r="K23" s="698">
        <f t="shared" si="2"/>
        <v>11.544991511035654</v>
      </c>
    </row>
    <row r="24" spans="2:11" x14ac:dyDescent="0.2">
      <c r="B24" s="1251" t="s">
        <v>465</v>
      </c>
      <c r="C24" s="693">
        <v>299</v>
      </c>
      <c r="D24" s="694">
        <v>237</v>
      </c>
      <c r="E24" s="695">
        <f t="shared" si="1"/>
        <v>79.264214046822744</v>
      </c>
      <c r="F24" s="693"/>
      <c r="G24" s="694"/>
      <c r="H24" s="695"/>
      <c r="I24" s="693">
        <v>299</v>
      </c>
      <c r="J24" s="694">
        <v>237</v>
      </c>
      <c r="K24" s="695">
        <f t="shared" si="2"/>
        <v>79.264214046822744</v>
      </c>
    </row>
    <row r="25" spans="2:11" x14ac:dyDescent="0.2">
      <c r="B25" s="1252"/>
      <c r="C25" s="696">
        <v>198</v>
      </c>
      <c r="D25" s="697">
        <v>149</v>
      </c>
      <c r="E25" s="698">
        <f t="shared" si="1"/>
        <v>75.252525252525245</v>
      </c>
      <c r="F25" s="696"/>
      <c r="G25" s="697"/>
      <c r="H25" s="698"/>
      <c r="I25" s="696">
        <v>198</v>
      </c>
      <c r="J25" s="697">
        <v>149</v>
      </c>
      <c r="K25" s="698">
        <f t="shared" si="2"/>
        <v>75.252525252525245</v>
      </c>
    </row>
    <row r="26" spans="2:11" x14ac:dyDescent="0.2">
      <c r="B26" s="1251" t="s">
        <v>466</v>
      </c>
      <c r="C26" s="693">
        <v>369</v>
      </c>
      <c r="D26" s="694">
        <v>9</v>
      </c>
      <c r="E26" s="695">
        <f t="shared" si="1"/>
        <v>2.4390243902439024</v>
      </c>
      <c r="F26" s="693"/>
      <c r="G26" s="694"/>
      <c r="H26" s="695"/>
      <c r="I26" s="693">
        <v>369</v>
      </c>
      <c r="J26" s="694">
        <v>9</v>
      </c>
      <c r="K26" s="695">
        <f t="shared" si="2"/>
        <v>2.4390243902439024</v>
      </c>
    </row>
    <row r="27" spans="2:11" x14ac:dyDescent="0.2">
      <c r="B27" s="1252"/>
      <c r="C27" s="696">
        <v>274</v>
      </c>
      <c r="D27" s="697">
        <v>8</v>
      </c>
      <c r="E27" s="698">
        <f t="shared" si="1"/>
        <v>2.9197080291970803</v>
      </c>
      <c r="F27" s="696"/>
      <c r="G27" s="697"/>
      <c r="H27" s="698"/>
      <c r="I27" s="696">
        <v>274</v>
      </c>
      <c r="J27" s="697">
        <v>8</v>
      </c>
      <c r="K27" s="698">
        <f t="shared" si="2"/>
        <v>2.9197080291970803</v>
      </c>
    </row>
    <row r="28" spans="2:11" x14ac:dyDescent="0.2">
      <c r="B28" s="1251" t="s">
        <v>467</v>
      </c>
      <c r="C28" s="693">
        <v>305</v>
      </c>
      <c r="D28" s="694">
        <v>97</v>
      </c>
      <c r="E28" s="695">
        <f t="shared" si="1"/>
        <v>31.803278688524589</v>
      </c>
      <c r="F28" s="693"/>
      <c r="G28" s="694"/>
      <c r="H28" s="695"/>
      <c r="I28" s="693">
        <v>305</v>
      </c>
      <c r="J28" s="694">
        <v>97</v>
      </c>
      <c r="K28" s="695">
        <f t="shared" si="2"/>
        <v>31.803278688524589</v>
      </c>
    </row>
    <row r="29" spans="2:11" x14ac:dyDescent="0.2">
      <c r="B29" s="1252"/>
      <c r="C29" s="696">
        <v>265</v>
      </c>
      <c r="D29" s="697">
        <v>86</v>
      </c>
      <c r="E29" s="698">
        <f t="shared" si="1"/>
        <v>32.452830188679243</v>
      </c>
      <c r="F29" s="696"/>
      <c r="G29" s="697"/>
      <c r="H29" s="698"/>
      <c r="I29" s="696">
        <v>265</v>
      </c>
      <c r="J29" s="697">
        <v>86</v>
      </c>
      <c r="K29" s="698">
        <f t="shared" si="2"/>
        <v>32.452830188679243</v>
      </c>
    </row>
    <row r="30" spans="2:11" x14ac:dyDescent="0.2">
      <c r="B30" s="1251" t="s">
        <v>468</v>
      </c>
      <c r="C30" s="693">
        <v>508</v>
      </c>
      <c r="D30" s="694">
        <v>507</v>
      </c>
      <c r="E30" s="695">
        <f t="shared" si="1"/>
        <v>99.803149606299215</v>
      </c>
      <c r="F30" s="693"/>
      <c r="G30" s="694"/>
      <c r="H30" s="695"/>
      <c r="I30" s="693">
        <v>508</v>
      </c>
      <c r="J30" s="694">
        <v>507</v>
      </c>
      <c r="K30" s="695">
        <f t="shared" si="2"/>
        <v>99.803149606299215</v>
      </c>
    </row>
    <row r="31" spans="2:11" x14ac:dyDescent="0.2">
      <c r="B31" s="1252"/>
      <c r="C31" s="696">
        <v>310</v>
      </c>
      <c r="D31" s="697">
        <v>310</v>
      </c>
      <c r="E31" s="698">
        <f t="shared" si="1"/>
        <v>100</v>
      </c>
      <c r="F31" s="696"/>
      <c r="G31" s="697"/>
      <c r="H31" s="698"/>
      <c r="I31" s="696">
        <v>310</v>
      </c>
      <c r="J31" s="697">
        <v>310</v>
      </c>
      <c r="K31" s="698">
        <f t="shared" si="2"/>
        <v>100</v>
      </c>
    </row>
    <row r="32" spans="2:11" x14ac:dyDescent="0.2">
      <c r="B32" s="1251" t="s">
        <v>469</v>
      </c>
      <c r="C32" s="693">
        <v>11</v>
      </c>
      <c r="D32" s="694">
        <v>11</v>
      </c>
      <c r="E32" s="695">
        <f t="shared" si="1"/>
        <v>100</v>
      </c>
      <c r="F32" s="693">
        <v>5</v>
      </c>
      <c r="G32" s="694">
        <v>5</v>
      </c>
      <c r="H32" s="695">
        <f t="shared" si="0"/>
        <v>100</v>
      </c>
      <c r="I32" s="693">
        <v>16</v>
      </c>
      <c r="J32" s="694">
        <v>16</v>
      </c>
      <c r="K32" s="695">
        <f t="shared" si="2"/>
        <v>100</v>
      </c>
    </row>
    <row r="33" spans="1:11" x14ac:dyDescent="0.2">
      <c r="B33" s="1252"/>
      <c r="C33" s="696">
        <v>10</v>
      </c>
      <c r="D33" s="697">
        <v>10</v>
      </c>
      <c r="E33" s="698">
        <f t="shared" si="1"/>
        <v>100</v>
      </c>
      <c r="F33" s="696">
        <v>4</v>
      </c>
      <c r="G33" s="697">
        <v>4</v>
      </c>
      <c r="H33" s="698">
        <f t="shared" si="0"/>
        <v>100</v>
      </c>
      <c r="I33" s="696">
        <v>14</v>
      </c>
      <c r="J33" s="697">
        <v>14</v>
      </c>
      <c r="K33" s="698">
        <f t="shared" si="2"/>
        <v>100</v>
      </c>
    </row>
    <row r="34" spans="1:11" x14ac:dyDescent="0.2">
      <c r="B34" s="1251" t="s">
        <v>470</v>
      </c>
      <c r="C34" s="693">
        <v>19</v>
      </c>
      <c r="D34" s="694">
        <v>1</v>
      </c>
      <c r="E34" s="695">
        <f t="shared" si="1"/>
        <v>5.2631578947368425</v>
      </c>
      <c r="F34" s="693"/>
      <c r="G34" s="694"/>
      <c r="H34" s="695"/>
      <c r="I34" s="693">
        <v>19</v>
      </c>
      <c r="J34" s="694">
        <v>1</v>
      </c>
      <c r="K34" s="695">
        <f t="shared" si="2"/>
        <v>5.2631578947368425</v>
      </c>
    </row>
    <row r="35" spans="1:11" x14ac:dyDescent="0.2">
      <c r="B35" s="1252"/>
      <c r="C35" s="696">
        <v>14</v>
      </c>
      <c r="D35" s="697">
        <v>1</v>
      </c>
      <c r="E35" s="698">
        <f t="shared" si="1"/>
        <v>7.1428571428571432</v>
      </c>
      <c r="F35" s="696"/>
      <c r="G35" s="697"/>
      <c r="H35" s="698"/>
      <c r="I35" s="696">
        <v>14</v>
      </c>
      <c r="J35" s="697">
        <v>1</v>
      </c>
      <c r="K35" s="698">
        <f t="shared" si="2"/>
        <v>7.1428571428571432</v>
      </c>
    </row>
    <row r="36" spans="1:11" x14ac:dyDescent="0.2">
      <c r="B36" s="1251" t="s">
        <v>471</v>
      </c>
      <c r="C36" s="693">
        <v>398</v>
      </c>
      <c r="D36" s="694">
        <v>221</v>
      </c>
      <c r="E36" s="695">
        <f t="shared" si="1"/>
        <v>55.527638190954775</v>
      </c>
      <c r="F36" s="693">
        <v>205</v>
      </c>
      <c r="G36" s="694">
        <v>205</v>
      </c>
      <c r="H36" s="695">
        <f t="shared" si="0"/>
        <v>100</v>
      </c>
      <c r="I36" s="693">
        <v>603</v>
      </c>
      <c r="J36" s="694">
        <v>426</v>
      </c>
      <c r="K36" s="695">
        <f t="shared" si="2"/>
        <v>70.646766169154233</v>
      </c>
    </row>
    <row r="37" spans="1:11" x14ac:dyDescent="0.2">
      <c r="B37" s="1252"/>
      <c r="C37" s="696">
        <v>288</v>
      </c>
      <c r="D37" s="697">
        <v>152</v>
      </c>
      <c r="E37" s="698">
        <f t="shared" si="1"/>
        <v>52.777777777777779</v>
      </c>
      <c r="F37" s="696">
        <v>144</v>
      </c>
      <c r="G37" s="697">
        <v>144</v>
      </c>
      <c r="H37" s="698">
        <f t="shared" si="0"/>
        <v>100</v>
      </c>
      <c r="I37" s="696">
        <v>432</v>
      </c>
      <c r="J37" s="697">
        <v>296</v>
      </c>
      <c r="K37" s="698">
        <f t="shared" si="2"/>
        <v>68.518518518518519</v>
      </c>
    </row>
    <row r="38" spans="1:11" x14ac:dyDescent="0.2">
      <c r="B38" s="1257" t="s">
        <v>472</v>
      </c>
      <c r="C38" s="699">
        <v>327</v>
      </c>
      <c r="D38" s="700">
        <v>240</v>
      </c>
      <c r="E38" s="701">
        <f t="shared" si="1"/>
        <v>73.394495412844037</v>
      </c>
      <c r="F38" s="699"/>
      <c r="G38" s="700"/>
      <c r="H38" s="701"/>
      <c r="I38" s="699">
        <v>327</v>
      </c>
      <c r="J38" s="700">
        <v>240</v>
      </c>
      <c r="K38" s="701">
        <f t="shared" si="2"/>
        <v>73.394495412844037</v>
      </c>
    </row>
    <row r="39" spans="1:11" x14ac:dyDescent="0.2">
      <c r="B39" s="1258"/>
      <c r="C39" s="702">
        <v>273</v>
      </c>
      <c r="D39" s="703">
        <v>195</v>
      </c>
      <c r="E39" s="704">
        <f t="shared" si="1"/>
        <v>71.428571428571431</v>
      </c>
      <c r="F39" s="702"/>
      <c r="G39" s="703"/>
      <c r="H39" s="704"/>
      <c r="I39" s="702">
        <v>273</v>
      </c>
      <c r="J39" s="703">
        <v>195</v>
      </c>
      <c r="K39" s="704">
        <f t="shared" si="2"/>
        <v>71.428571428571431</v>
      </c>
    </row>
    <row r="40" spans="1:11" x14ac:dyDescent="0.2">
      <c r="A40" s="686"/>
      <c r="B40" s="1255" t="s">
        <v>473</v>
      </c>
      <c r="C40" s="687">
        <v>3844</v>
      </c>
      <c r="D40" s="688">
        <v>3126</v>
      </c>
      <c r="E40" s="689">
        <f t="shared" si="1"/>
        <v>81.321540062434963</v>
      </c>
      <c r="F40" s="687"/>
      <c r="G40" s="688"/>
      <c r="H40" s="689"/>
      <c r="I40" s="687">
        <v>3844</v>
      </c>
      <c r="J40" s="688">
        <v>3126</v>
      </c>
      <c r="K40" s="689">
        <f t="shared" si="2"/>
        <v>81.321540062434963</v>
      </c>
    </row>
    <row r="41" spans="1:11" x14ac:dyDescent="0.2">
      <c r="A41" s="686"/>
      <c r="B41" s="1256"/>
      <c r="C41" s="690">
        <v>2554</v>
      </c>
      <c r="D41" s="691">
        <v>2025</v>
      </c>
      <c r="E41" s="692">
        <f t="shared" si="1"/>
        <v>79.287392325763506</v>
      </c>
      <c r="F41" s="690"/>
      <c r="G41" s="691"/>
      <c r="H41" s="692"/>
      <c r="I41" s="690">
        <v>2554</v>
      </c>
      <c r="J41" s="691">
        <v>2025</v>
      </c>
      <c r="K41" s="692">
        <f t="shared" si="2"/>
        <v>79.287392325763506</v>
      </c>
    </row>
    <row r="42" spans="1:11" x14ac:dyDescent="0.2">
      <c r="B42" s="1251" t="s">
        <v>474</v>
      </c>
      <c r="C42" s="693">
        <v>101</v>
      </c>
      <c r="D42" s="694">
        <v>96</v>
      </c>
      <c r="E42" s="695">
        <f t="shared" si="1"/>
        <v>95.049504950495049</v>
      </c>
      <c r="F42" s="693"/>
      <c r="G42" s="694"/>
      <c r="H42" s="695"/>
      <c r="I42" s="693">
        <v>101</v>
      </c>
      <c r="J42" s="694">
        <v>96</v>
      </c>
      <c r="K42" s="695">
        <f t="shared" si="2"/>
        <v>95.049504950495049</v>
      </c>
    </row>
    <row r="43" spans="1:11" x14ac:dyDescent="0.2">
      <c r="B43" s="1252"/>
      <c r="C43" s="696">
        <v>43</v>
      </c>
      <c r="D43" s="697">
        <v>41</v>
      </c>
      <c r="E43" s="698">
        <f t="shared" si="1"/>
        <v>95.348837209302332</v>
      </c>
      <c r="F43" s="696"/>
      <c r="G43" s="697"/>
      <c r="H43" s="698"/>
      <c r="I43" s="696">
        <v>43</v>
      </c>
      <c r="J43" s="697">
        <v>41</v>
      </c>
      <c r="K43" s="698">
        <f t="shared" si="2"/>
        <v>95.348837209302332</v>
      </c>
    </row>
    <row r="44" spans="1:11" x14ac:dyDescent="0.2">
      <c r="B44" s="1251" t="s">
        <v>475</v>
      </c>
      <c r="C44" s="693">
        <v>554</v>
      </c>
      <c r="D44" s="694">
        <v>552</v>
      </c>
      <c r="E44" s="695">
        <f t="shared" si="1"/>
        <v>99.638989169675085</v>
      </c>
      <c r="F44" s="693"/>
      <c r="G44" s="694"/>
      <c r="H44" s="695"/>
      <c r="I44" s="693">
        <v>554</v>
      </c>
      <c r="J44" s="694">
        <v>552</v>
      </c>
      <c r="K44" s="695">
        <f t="shared" si="2"/>
        <v>99.638989169675085</v>
      </c>
    </row>
    <row r="45" spans="1:11" x14ac:dyDescent="0.2">
      <c r="B45" s="1252"/>
      <c r="C45" s="696">
        <v>244</v>
      </c>
      <c r="D45" s="697">
        <v>242</v>
      </c>
      <c r="E45" s="698">
        <f t="shared" si="1"/>
        <v>99.180327868852459</v>
      </c>
      <c r="F45" s="696"/>
      <c r="G45" s="697"/>
      <c r="H45" s="698"/>
      <c r="I45" s="696">
        <v>244</v>
      </c>
      <c r="J45" s="697">
        <v>242</v>
      </c>
      <c r="K45" s="698">
        <f t="shared" si="2"/>
        <v>99.180327868852459</v>
      </c>
    </row>
    <row r="46" spans="1:11" x14ac:dyDescent="0.2">
      <c r="B46" s="1251" t="s">
        <v>476</v>
      </c>
      <c r="C46" s="693">
        <v>289</v>
      </c>
      <c r="D46" s="694">
        <v>289</v>
      </c>
      <c r="E46" s="695">
        <f t="shared" si="1"/>
        <v>100</v>
      </c>
      <c r="F46" s="693"/>
      <c r="G46" s="694"/>
      <c r="H46" s="695"/>
      <c r="I46" s="693">
        <v>289</v>
      </c>
      <c r="J46" s="694">
        <v>289</v>
      </c>
      <c r="K46" s="695">
        <f t="shared" si="2"/>
        <v>100</v>
      </c>
    </row>
    <row r="47" spans="1:11" x14ac:dyDescent="0.2">
      <c r="B47" s="1252"/>
      <c r="C47" s="696">
        <v>199</v>
      </c>
      <c r="D47" s="697">
        <v>199</v>
      </c>
      <c r="E47" s="698">
        <f t="shared" si="1"/>
        <v>100</v>
      </c>
      <c r="F47" s="696"/>
      <c r="G47" s="697"/>
      <c r="H47" s="698"/>
      <c r="I47" s="696">
        <v>199</v>
      </c>
      <c r="J47" s="697">
        <v>199</v>
      </c>
      <c r="K47" s="698">
        <f t="shared" si="2"/>
        <v>100</v>
      </c>
    </row>
    <row r="48" spans="1:11" x14ac:dyDescent="0.2">
      <c r="B48" s="1251" t="s">
        <v>477</v>
      </c>
      <c r="C48" s="693">
        <v>847</v>
      </c>
      <c r="D48" s="694">
        <v>651</v>
      </c>
      <c r="E48" s="695">
        <f t="shared" si="1"/>
        <v>76.859504132231407</v>
      </c>
      <c r="F48" s="693"/>
      <c r="G48" s="694"/>
      <c r="H48" s="695"/>
      <c r="I48" s="693">
        <v>847</v>
      </c>
      <c r="J48" s="694">
        <v>651</v>
      </c>
      <c r="K48" s="695">
        <f t="shared" si="2"/>
        <v>76.859504132231407</v>
      </c>
    </row>
    <row r="49" spans="1:11" x14ac:dyDescent="0.2">
      <c r="B49" s="1252"/>
      <c r="C49" s="696">
        <v>511</v>
      </c>
      <c r="D49" s="697">
        <v>368</v>
      </c>
      <c r="E49" s="698">
        <f t="shared" si="1"/>
        <v>72.015655577299412</v>
      </c>
      <c r="F49" s="696"/>
      <c r="G49" s="697"/>
      <c r="H49" s="698"/>
      <c r="I49" s="696">
        <v>511</v>
      </c>
      <c r="J49" s="697">
        <v>368</v>
      </c>
      <c r="K49" s="698">
        <f t="shared" si="2"/>
        <v>72.015655577299412</v>
      </c>
    </row>
    <row r="50" spans="1:11" x14ac:dyDescent="0.2">
      <c r="B50" s="1251" t="s">
        <v>478</v>
      </c>
      <c r="C50" s="693">
        <v>864</v>
      </c>
      <c r="D50" s="694">
        <v>864</v>
      </c>
      <c r="E50" s="695">
        <f t="shared" si="1"/>
        <v>100</v>
      </c>
      <c r="F50" s="693"/>
      <c r="G50" s="694"/>
      <c r="H50" s="695"/>
      <c r="I50" s="693">
        <v>864</v>
      </c>
      <c r="J50" s="694">
        <v>864</v>
      </c>
      <c r="K50" s="695">
        <f t="shared" si="2"/>
        <v>100</v>
      </c>
    </row>
    <row r="51" spans="1:11" x14ac:dyDescent="0.2">
      <c r="B51" s="1252"/>
      <c r="C51" s="696">
        <v>725</v>
      </c>
      <c r="D51" s="697">
        <v>725</v>
      </c>
      <c r="E51" s="698">
        <f t="shared" si="1"/>
        <v>100</v>
      </c>
      <c r="F51" s="696"/>
      <c r="G51" s="697"/>
      <c r="H51" s="698"/>
      <c r="I51" s="696">
        <v>725</v>
      </c>
      <c r="J51" s="697">
        <v>725</v>
      </c>
      <c r="K51" s="698">
        <f t="shared" si="2"/>
        <v>100</v>
      </c>
    </row>
    <row r="52" spans="1:11" x14ac:dyDescent="0.2">
      <c r="B52" s="1251" t="s">
        <v>479</v>
      </c>
      <c r="C52" s="693">
        <v>674</v>
      </c>
      <c r="D52" s="694">
        <v>674</v>
      </c>
      <c r="E52" s="695">
        <f t="shared" si="1"/>
        <v>100</v>
      </c>
      <c r="F52" s="693"/>
      <c r="G52" s="694"/>
      <c r="H52" s="695"/>
      <c r="I52" s="693">
        <v>674</v>
      </c>
      <c r="J52" s="694">
        <v>674</v>
      </c>
      <c r="K52" s="695">
        <f t="shared" si="2"/>
        <v>100</v>
      </c>
    </row>
    <row r="53" spans="1:11" x14ac:dyDescent="0.2">
      <c r="B53" s="1252"/>
      <c r="C53" s="696">
        <v>450</v>
      </c>
      <c r="D53" s="697">
        <v>450</v>
      </c>
      <c r="E53" s="698">
        <f t="shared" si="1"/>
        <v>100</v>
      </c>
      <c r="F53" s="696"/>
      <c r="G53" s="697"/>
      <c r="H53" s="698"/>
      <c r="I53" s="696">
        <v>450</v>
      </c>
      <c r="J53" s="697">
        <v>450</v>
      </c>
      <c r="K53" s="698">
        <f t="shared" si="2"/>
        <v>100</v>
      </c>
    </row>
    <row r="54" spans="1:11" x14ac:dyDescent="0.2">
      <c r="A54" s="686"/>
      <c r="B54" s="1255" t="s">
        <v>480</v>
      </c>
      <c r="C54" s="687">
        <v>1620</v>
      </c>
      <c r="D54" s="688">
        <v>301</v>
      </c>
      <c r="E54" s="689">
        <f t="shared" si="1"/>
        <v>18.580246913580247</v>
      </c>
      <c r="F54" s="687">
        <v>54</v>
      </c>
      <c r="G54" s="688">
        <v>5</v>
      </c>
      <c r="H54" s="689">
        <f t="shared" si="0"/>
        <v>9.2592592592592595</v>
      </c>
      <c r="I54" s="687">
        <v>1674</v>
      </c>
      <c r="J54" s="688">
        <v>306</v>
      </c>
      <c r="K54" s="689">
        <f t="shared" si="2"/>
        <v>18.27956989247312</v>
      </c>
    </row>
    <row r="55" spans="1:11" x14ac:dyDescent="0.2">
      <c r="A55" s="686"/>
      <c r="B55" s="1256"/>
      <c r="C55" s="690">
        <v>1446</v>
      </c>
      <c r="D55" s="691">
        <v>179</v>
      </c>
      <c r="E55" s="692">
        <f t="shared" si="1"/>
        <v>12.378976486860305</v>
      </c>
      <c r="F55" s="690">
        <v>49</v>
      </c>
      <c r="G55" s="691">
        <v>2</v>
      </c>
      <c r="H55" s="692">
        <f t="shared" si="0"/>
        <v>4.0816326530612246</v>
      </c>
      <c r="I55" s="690">
        <v>1495</v>
      </c>
      <c r="J55" s="691">
        <v>181</v>
      </c>
      <c r="K55" s="692">
        <f t="shared" si="2"/>
        <v>12.107023411371237</v>
      </c>
    </row>
    <row r="56" spans="1:11" x14ac:dyDescent="0.2">
      <c r="B56" s="1251" t="s">
        <v>481</v>
      </c>
      <c r="C56" s="693">
        <v>409</v>
      </c>
      <c r="D56" s="694">
        <v>50</v>
      </c>
      <c r="E56" s="695">
        <f t="shared" si="1"/>
        <v>12.224938875305623</v>
      </c>
      <c r="F56" s="693"/>
      <c r="G56" s="694"/>
      <c r="H56" s="695"/>
      <c r="I56" s="693">
        <v>409</v>
      </c>
      <c r="J56" s="694">
        <v>50</v>
      </c>
      <c r="K56" s="695">
        <f t="shared" si="2"/>
        <v>12.224938875305623</v>
      </c>
    </row>
    <row r="57" spans="1:11" x14ac:dyDescent="0.2">
      <c r="B57" s="1252"/>
      <c r="C57" s="696">
        <v>370</v>
      </c>
      <c r="D57" s="697">
        <v>38</v>
      </c>
      <c r="E57" s="698">
        <f t="shared" si="1"/>
        <v>10.27027027027027</v>
      </c>
      <c r="F57" s="696"/>
      <c r="G57" s="697"/>
      <c r="H57" s="698"/>
      <c r="I57" s="696">
        <v>370</v>
      </c>
      <c r="J57" s="697">
        <v>38</v>
      </c>
      <c r="K57" s="698">
        <f t="shared" si="2"/>
        <v>10.27027027027027</v>
      </c>
    </row>
    <row r="58" spans="1:11" x14ac:dyDescent="0.2">
      <c r="B58" s="1251" t="s">
        <v>482</v>
      </c>
      <c r="C58" s="693">
        <v>326</v>
      </c>
      <c r="D58" s="694">
        <v>32</v>
      </c>
      <c r="E58" s="695">
        <f t="shared" si="1"/>
        <v>9.8159509202453989</v>
      </c>
      <c r="F58" s="693"/>
      <c r="G58" s="694"/>
      <c r="H58" s="695"/>
      <c r="I58" s="693">
        <v>326</v>
      </c>
      <c r="J58" s="694">
        <v>32</v>
      </c>
      <c r="K58" s="695">
        <f t="shared" si="2"/>
        <v>9.8159509202453989</v>
      </c>
    </row>
    <row r="59" spans="1:11" x14ac:dyDescent="0.2">
      <c r="B59" s="1252"/>
      <c r="C59" s="696">
        <v>299</v>
      </c>
      <c r="D59" s="697">
        <v>16</v>
      </c>
      <c r="E59" s="698">
        <f t="shared" si="1"/>
        <v>5.3511705685618729</v>
      </c>
      <c r="F59" s="696"/>
      <c r="G59" s="697"/>
      <c r="H59" s="698"/>
      <c r="I59" s="696">
        <v>299</v>
      </c>
      <c r="J59" s="697">
        <v>16</v>
      </c>
      <c r="K59" s="698">
        <f t="shared" si="2"/>
        <v>5.3511705685618729</v>
      </c>
    </row>
    <row r="60" spans="1:11" x14ac:dyDescent="0.2">
      <c r="B60" s="1251" t="s">
        <v>483</v>
      </c>
      <c r="C60" s="693">
        <v>342</v>
      </c>
      <c r="D60" s="694">
        <v>86</v>
      </c>
      <c r="E60" s="695">
        <f t="shared" si="1"/>
        <v>25.146198830409357</v>
      </c>
      <c r="F60" s="693">
        <v>31</v>
      </c>
      <c r="G60" s="694">
        <v>2</v>
      </c>
      <c r="H60" s="695">
        <f t="shared" si="0"/>
        <v>6.4516129032258061</v>
      </c>
      <c r="I60" s="693">
        <v>373</v>
      </c>
      <c r="J60" s="694">
        <v>88</v>
      </c>
      <c r="K60" s="695">
        <f t="shared" si="2"/>
        <v>23.592493297587133</v>
      </c>
    </row>
    <row r="61" spans="1:11" x14ac:dyDescent="0.2">
      <c r="B61" s="1252"/>
      <c r="C61" s="696">
        <v>292</v>
      </c>
      <c r="D61" s="697">
        <v>38</v>
      </c>
      <c r="E61" s="698">
        <f t="shared" si="1"/>
        <v>13.013698630136986</v>
      </c>
      <c r="F61" s="696">
        <v>29</v>
      </c>
      <c r="G61" s="697">
        <v>1</v>
      </c>
      <c r="H61" s="698">
        <f t="shared" si="0"/>
        <v>3.4482758620689653</v>
      </c>
      <c r="I61" s="696">
        <v>321</v>
      </c>
      <c r="J61" s="697">
        <v>39</v>
      </c>
      <c r="K61" s="698">
        <f t="shared" si="2"/>
        <v>12.149532710280374</v>
      </c>
    </row>
    <row r="62" spans="1:11" x14ac:dyDescent="0.2">
      <c r="B62" s="1251" t="s">
        <v>484</v>
      </c>
      <c r="C62" s="693">
        <v>235</v>
      </c>
      <c r="D62" s="694">
        <v>42</v>
      </c>
      <c r="E62" s="695">
        <f t="shared" si="1"/>
        <v>17.872340425531913</v>
      </c>
      <c r="F62" s="693"/>
      <c r="G62" s="694"/>
      <c r="H62" s="695"/>
      <c r="I62" s="693">
        <v>235</v>
      </c>
      <c r="J62" s="694">
        <v>42</v>
      </c>
      <c r="K62" s="695">
        <f t="shared" si="2"/>
        <v>17.872340425531913</v>
      </c>
    </row>
    <row r="63" spans="1:11" x14ac:dyDescent="0.2">
      <c r="B63" s="1252"/>
      <c r="C63" s="696">
        <v>223</v>
      </c>
      <c r="D63" s="697">
        <v>30</v>
      </c>
      <c r="E63" s="698">
        <f t="shared" si="1"/>
        <v>13.452914798206278</v>
      </c>
      <c r="F63" s="696"/>
      <c r="G63" s="697"/>
      <c r="H63" s="698"/>
      <c r="I63" s="696">
        <v>223</v>
      </c>
      <c r="J63" s="697">
        <v>30</v>
      </c>
      <c r="K63" s="698">
        <f t="shared" si="2"/>
        <v>13.452914798206278</v>
      </c>
    </row>
    <row r="64" spans="1:11" x14ac:dyDescent="0.2">
      <c r="B64" s="1251" t="s">
        <v>485</v>
      </c>
      <c r="C64" s="693">
        <v>142</v>
      </c>
      <c r="D64" s="694">
        <v>50</v>
      </c>
      <c r="E64" s="695">
        <f t="shared" si="1"/>
        <v>35.2112676056338</v>
      </c>
      <c r="F64" s="693">
        <v>23</v>
      </c>
      <c r="G64" s="694">
        <v>3</v>
      </c>
      <c r="H64" s="695">
        <f t="shared" si="0"/>
        <v>13.043478260869565</v>
      </c>
      <c r="I64" s="693">
        <v>165</v>
      </c>
      <c r="J64" s="694">
        <v>53</v>
      </c>
      <c r="K64" s="695">
        <f t="shared" si="2"/>
        <v>32.121212121212125</v>
      </c>
    </row>
    <row r="65" spans="1:11" x14ac:dyDescent="0.2">
      <c r="B65" s="1252"/>
      <c r="C65" s="696">
        <v>119</v>
      </c>
      <c r="D65" s="697">
        <v>28</v>
      </c>
      <c r="E65" s="698">
        <f t="shared" si="1"/>
        <v>23.529411764705884</v>
      </c>
      <c r="F65" s="696">
        <v>20</v>
      </c>
      <c r="G65" s="697">
        <v>1</v>
      </c>
      <c r="H65" s="698">
        <f t="shared" si="0"/>
        <v>5</v>
      </c>
      <c r="I65" s="696">
        <v>139</v>
      </c>
      <c r="J65" s="697">
        <v>29</v>
      </c>
      <c r="K65" s="698">
        <f t="shared" si="2"/>
        <v>20.863309352517987</v>
      </c>
    </row>
    <row r="66" spans="1:11" x14ac:dyDescent="0.2">
      <c r="B66" s="1251" t="s">
        <v>486</v>
      </c>
      <c r="C66" s="693">
        <v>116</v>
      </c>
      <c r="D66" s="694">
        <v>29</v>
      </c>
      <c r="E66" s="695">
        <f t="shared" si="1"/>
        <v>25</v>
      </c>
      <c r="F66" s="693"/>
      <c r="G66" s="694"/>
      <c r="H66" s="695"/>
      <c r="I66" s="693">
        <v>116</v>
      </c>
      <c r="J66" s="694">
        <v>29</v>
      </c>
      <c r="K66" s="695">
        <f t="shared" si="2"/>
        <v>25</v>
      </c>
    </row>
    <row r="67" spans="1:11" x14ac:dyDescent="0.2">
      <c r="B67" s="1252"/>
      <c r="C67" s="696">
        <v>100</v>
      </c>
      <c r="D67" s="697">
        <v>20</v>
      </c>
      <c r="E67" s="698">
        <f t="shared" si="1"/>
        <v>20</v>
      </c>
      <c r="F67" s="696"/>
      <c r="G67" s="697"/>
      <c r="H67" s="698"/>
      <c r="I67" s="696">
        <v>100</v>
      </c>
      <c r="J67" s="697">
        <v>20</v>
      </c>
      <c r="K67" s="698">
        <f t="shared" si="2"/>
        <v>20</v>
      </c>
    </row>
    <row r="68" spans="1:11" x14ac:dyDescent="0.2">
      <c r="B68" s="1251" t="s">
        <v>487</v>
      </c>
      <c r="C68" s="693">
        <v>50</v>
      </c>
      <c r="D68" s="694">
        <v>12</v>
      </c>
      <c r="E68" s="695">
        <f t="shared" si="1"/>
        <v>24</v>
      </c>
      <c r="F68" s="693"/>
      <c r="G68" s="694"/>
      <c r="H68" s="695"/>
      <c r="I68" s="693">
        <v>50</v>
      </c>
      <c r="J68" s="694">
        <v>12</v>
      </c>
      <c r="K68" s="695">
        <f t="shared" si="2"/>
        <v>24</v>
      </c>
    </row>
    <row r="69" spans="1:11" x14ac:dyDescent="0.2">
      <c r="B69" s="1252"/>
      <c r="C69" s="696">
        <v>43</v>
      </c>
      <c r="D69" s="697">
        <v>9</v>
      </c>
      <c r="E69" s="698">
        <f t="shared" si="1"/>
        <v>20.930232558139537</v>
      </c>
      <c r="F69" s="696"/>
      <c r="G69" s="697"/>
      <c r="H69" s="698"/>
      <c r="I69" s="696">
        <v>43</v>
      </c>
      <c r="J69" s="697">
        <v>9</v>
      </c>
      <c r="K69" s="698">
        <f t="shared" si="2"/>
        <v>20.930232558139537</v>
      </c>
    </row>
    <row r="70" spans="1:11" x14ac:dyDescent="0.2">
      <c r="A70" s="686"/>
      <c r="B70" s="1255" t="s">
        <v>488</v>
      </c>
      <c r="C70" s="687">
        <v>1440</v>
      </c>
      <c r="D70" s="688">
        <v>446</v>
      </c>
      <c r="E70" s="689">
        <f t="shared" si="1"/>
        <v>30.972222222222221</v>
      </c>
      <c r="F70" s="687">
        <v>251</v>
      </c>
      <c r="G70" s="688">
        <v>55</v>
      </c>
      <c r="H70" s="689">
        <f t="shared" ref="H70:H111" si="3">G70*100/F70</f>
        <v>21.91235059760956</v>
      </c>
      <c r="I70" s="687">
        <v>1691</v>
      </c>
      <c r="J70" s="688">
        <v>501</v>
      </c>
      <c r="K70" s="689">
        <f t="shared" si="2"/>
        <v>29.627439384979301</v>
      </c>
    </row>
    <row r="71" spans="1:11" x14ac:dyDescent="0.2">
      <c r="A71" s="686"/>
      <c r="B71" s="1256"/>
      <c r="C71" s="690">
        <v>1030</v>
      </c>
      <c r="D71" s="691">
        <v>316</v>
      </c>
      <c r="E71" s="692">
        <f t="shared" si="1"/>
        <v>30.679611650485437</v>
      </c>
      <c r="F71" s="690">
        <v>193</v>
      </c>
      <c r="G71" s="691">
        <v>46</v>
      </c>
      <c r="H71" s="692">
        <f t="shared" si="3"/>
        <v>23.834196891191709</v>
      </c>
      <c r="I71" s="690">
        <v>1223</v>
      </c>
      <c r="J71" s="691">
        <v>362</v>
      </c>
      <c r="K71" s="692">
        <f t="shared" si="2"/>
        <v>29.599345870809486</v>
      </c>
    </row>
    <row r="72" spans="1:11" x14ac:dyDescent="0.2">
      <c r="B72" s="1251" t="s">
        <v>489</v>
      </c>
      <c r="C72" s="693">
        <v>502</v>
      </c>
      <c r="D72" s="694">
        <v>321</v>
      </c>
      <c r="E72" s="695">
        <f t="shared" si="1"/>
        <v>63.944223107569719</v>
      </c>
      <c r="F72" s="693">
        <v>46</v>
      </c>
      <c r="G72" s="694">
        <v>17</v>
      </c>
      <c r="H72" s="695">
        <f t="shared" si="3"/>
        <v>36.956521739130437</v>
      </c>
      <c r="I72" s="693">
        <v>548</v>
      </c>
      <c r="J72" s="694">
        <v>338</v>
      </c>
      <c r="K72" s="695">
        <f t="shared" si="2"/>
        <v>61.678832116788321</v>
      </c>
    </row>
    <row r="73" spans="1:11" x14ac:dyDescent="0.2">
      <c r="B73" s="1252"/>
      <c r="C73" s="696">
        <v>357</v>
      </c>
      <c r="D73" s="697">
        <v>230</v>
      </c>
      <c r="E73" s="698">
        <f t="shared" si="1"/>
        <v>64.425770308123248</v>
      </c>
      <c r="F73" s="696">
        <v>38</v>
      </c>
      <c r="G73" s="697">
        <v>15</v>
      </c>
      <c r="H73" s="698">
        <f t="shared" si="3"/>
        <v>39.473684210526315</v>
      </c>
      <c r="I73" s="696">
        <v>395</v>
      </c>
      <c r="J73" s="697">
        <v>245</v>
      </c>
      <c r="K73" s="698">
        <f t="shared" si="2"/>
        <v>62.025316455696199</v>
      </c>
    </row>
    <row r="74" spans="1:11" x14ac:dyDescent="0.2">
      <c r="B74" s="1251" t="s">
        <v>490</v>
      </c>
      <c r="C74" s="693">
        <v>125</v>
      </c>
      <c r="D74" s="694">
        <v>125</v>
      </c>
      <c r="E74" s="695">
        <f t="shared" ref="E74:E137" si="4">D74*100/C74</f>
        <v>100</v>
      </c>
      <c r="F74" s="693">
        <v>38</v>
      </c>
      <c r="G74" s="694">
        <v>38</v>
      </c>
      <c r="H74" s="695">
        <f t="shared" si="3"/>
        <v>100</v>
      </c>
      <c r="I74" s="693">
        <v>163</v>
      </c>
      <c r="J74" s="694">
        <v>163</v>
      </c>
      <c r="K74" s="695">
        <f t="shared" ref="K74:K137" si="5">J74*100/I74</f>
        <v>100</v>
      </c>
    </row>
    <row r="75" spans="1:11" x14ac:dyDescent="0.2">
      <c r="B75" s="1252"/>
      <c r="C75" s="696">
        <v>86</v>
      </c>
      <c r="D75" s="697">
        <v>86</v>
      </c>
      <c r="E75" s="698">
        <f t="shared" si="4"/>
        <v>100</v>
      </c>
      <c r="F75" s="696">
        <v>31</v>
      </c>
      <c r="G75" s="697">
        <v>31</v>
      </c>
      <c r="H75" s="698">
        <f t="shared" si="3"/>
        <v>100</v>
      </c>
      <c r="I75" s="696">
        <v>117</v>
      </c>
      <c r="J75" s="697">
        <v>117</v>
      </c>
      <c r="K75" s="698">
        <f t="shared" si="5"/>
        <v>100</v>
      </c>
    </row>
    <row r="76" spans="1:11" x14ac:dyDescent="0.2">
      <c r="A76" s="686"/>
      <c r="B76" s="1255" t="s">
        <v>491</v>
      </c>
      <c r="C76" s="687">
        <v>625</v>
      </c>
      <c r="D76" s="688">
        <v>582</v>
      </c>
      <c r="E76" s="689">
        <f t="shared" si="4"/>
        <v>93.12</v>
      </c>
      <c r="F76" s="687">
        <v>226</v>
      </c>
      <c r="G76" s="688">
        <v>226</v>
      </c>
      <c r="H76" s="689">
        <f t="shared" si="3"/>
        <v>100</v>
      </c>
      <c r="I76" s="687">
        <v>851</v>
      </c>
      <c r="J76" s="688">
        <v>808</v>
      </c>
      <c r="K76" s="689">
        <f t="shared" si="5"/>
        <v>94.947121034077554</v>
      </c>
    </row>
    <row r="77" spans="1:11" x14ac:dyDescent="0.2">
      <c r="A77" s="686"/>
      <c r="B77" s="1256"/>
      <c r="C77" s="690">
        <v>415</v>
      </c>
      <c r="D77" s="691">
        <v>378</v>
      </c>
      <c r="E77" s="692">
        <f t="shared" si="4"/>
        <v>91.084337349397586</v>
      </c>
      <c r="F77" s="690">
        <v>169</v>
      </c>
      <c r="G77" s="691">
        <v>169</v>
      </c>
      <c r="H77" s="692">
        <f t="shared" si="3"/>
        <v>100</v>
      </c>
      <c r="I77" s="690">
        <v>584</v>
      </c>
      <c r="J77" s="691">
        <v>547</v>
      </c>
      <c r="K77" s="692">
        <f t="shared" si="5"/>
        <v>93.664383561643831</v>
      </c>
    </row>
    <row r="78" spans="1:11" x14ac:dyDescent="0.2">
      <c r="B78" s="1251" t="s">
        <v>492</v>
      </c>
      <c r="C78" s="693">
        <v>30</v>
      </c>
      <c r="D78" s="694">
        <v>30</v>
      </c>
      <c r="E78" s="695">
        <f t="shared" si="4"/>
        <v>100</v>
      </c>
      <c r="F78" s="693">
        <v>9</v>
      </c>
      <c r="G78" s="694">
        <v>9</v>
      </c>
      <c r="H78" s="695">
        <f t="shared" si="3"/>
        <v>100</v>
      </c>
      <c r="I78" s="693">
        <v>39</v>
      </c>
      <c r="J78" s="694">
        <v>39</v>
      </c>
      <c r="K78" s="695">
        <f t="shared" si="5"/>
        <v>100</v>
      </c>
    </row>
    <row r="79" spans="1:11" x14ac:dyDescent="0.2">
      <c r="B79" s="1252"/>
      <c r="C79" s="696">
        <v>17</v>
      </c>
      <c r="D79" s="697">
        <v>17</v>
      </c>
      <c r="E79" s="698">
        <f t="shared" si="4"/>
        <v>100</v>
      </c>
      <c r="F79" s="696">
        <v>6</v>
      </c>
      <c r="G79" s="697">
        <v>6</v>
      </c>
      <c r="H79" s="698">
        <f t="shared" si="3"/>
        <v>100</v>
      </c>
      <c r="I79" s="696">
        <v>23</v>
      </c>
      <c r="J79" s="697">
        <v>23</v>
      </c>
      <c r="K79" s="698">
        <f t="shared" si="5"/>
        <v>100</v>
      </c>
    </row>
    <row r="80" spans="1:11" x14ac:dyDescent="0.2">
      <c r="B80" s="1251" t="s">
        <v>493</v>
      </c>
      <c r="C80" s="693">
        <v>190</v>
      </c>
      <c r="D80" s="694">
        <v>190</v>
      </c>
      <c r="E80" s="695">
        <f t="shared" si="4"/>
        <v>100</v>
      </c>
      <c r="F80" s="693">
        <v>101</v>
      </c>
      <c r="G80" s="694">
        <v>101</v>
      </c>
      <c r="H80" s="695">
        <f t="shared" si="3"/>
        <v>100</v>
      </c>
      <c r="I80" s="693">
        <v>291</v>
      </c>
      <c r="J80" s="694">
        <v>291</v>
      </c>
      <c r="K80" s="695">
        <f t="shared" si="5"/>
        <v>100</v>
      </c>
    </row>
    <row r="81" spans="1:11" x14ac:dyDescent="0.2">
      <c r="B81" s="1252"/>
      <c r="C81" s="696">
        <v>127</v>
      </c>
      <c r="D81" s="697">
        <v>127</v>
      </c>
      <c r="E81" s="698">
        <f t="shared" si="4"/>
        <v>100</v>
      </c>
      <c r="F81" s="696">
        <v>77</v>
      </c>
      <c r="G81" s="697">
        <v>77</v>
      </c>
      <c r="H81" s="698">
        <f t="shared" si="3"/>
        <v>100</v>
      </c>
      <c r="I81" s="696">
        <v>204</v>
      </c>
      <c r="J81" s="697">
        <v>204</v>
      </c>
      <c r="K81" s="698">
        <f t="shared" si="5"/>
        <v>100</v>
      </c>
    </row>
    <row r="82" spans="1:11" x14ac:dyDescent="0.2">
      <c r="B82" s="1251" t="s">
        <v>494</v>
      </c>
      <c r="C82" s="693">
        <v>268</v>
      </c>
      <c r="D82" s="694">
        <v>228</v>
      </c>
      <c r="E82" s="695">
        <f t="shared" si="4"/>
        <v>85.074626865671647</v>
      </c>
      <c r="F82" s="693">
        <v>73</v>
      </c>
      <c r="G82" s="694">
        <v>73</v>
      </c>
      <c r="H82" s="695">
        <f t="shared" si="3"/>
        <v>100</v>
      </c>
      <c r="I82" s="693">
        <v>341</v>
      </c>
      <c r="J82" s="694">
        <v>301</v>
      </c>
      <c r="K82" s="695">
        <f t="shared" si="5"/>
        <v>88.269794721407621</v>
      </c>
    </row>
    <row r="83" spans="1:11" x14ac:dyDescent="0.2">
      <c r="B83" s="1252"/>
      <c r="C83" s="696">
        <v>186</v>
      </c>
      <c r="D83" s="697">
        <v>151</v>
      </c>
      <c r="E83" s="698">
        <f t="shared" si="4"/>
        <v>81.182795698924735</v>
      </c>
      <c r="F83" s="696">
        <v>55</v>
      </c>
      <c r="G83" s="697">
        <v>55</v>
      </c>
      <c r="H83" s="698">
        <f t="shared" si="3"/>
        <v>100</v>
      </c>
      <c r="I83" s="696">
        <v>241</v>
      </c>
      <c r="J83" s="697">
        <v>206</v>
      </c>
      <c r="K83" s="698">
        <f t="shared" si="5"/>
        <v>85.477178423236509</v>
      </c>
    </row>
    <row r="84" spans="1:11" x14ac:dyDescent="0.2">
      <c r="B84" s="1251" t="s">
        <v>495</v>
      </c>
      <c r="C84" s="693">
        <v>103</v>
      </c>
      <c r="D84" s="694">
        <v>100</v>
      </c>
      <c r="E84" s="695">
        <f t="shared" si="4"/>
        <v>97.087378640776706</v>
      </c>
      <c r="F84" s="693">
        <v>26</v>
      </c>
      <c r="G84" s="694">
        <v>26</v>
      </c>
      <c r="H84" s="695">
        <f t="shared" si="3"/>
        <v>100</v>
      </c>
      <c r="I84" s="693">
        <v>129</v>
      </c>
      <c r="J84" s="694">
        <v>126</v>
      </c>
      <c r="K84" s="695">
        <f t="shared" si="5"/>
        <v>97.674418604651166</v>
      </c>
    </row>
    <row r="85" spans="1:11" x14ac:dyDescent="0.2">
      <c r="B85" s="1252"/>
      <c r="C85" s="696">
        <v>61</v>
      </c>
      <c r="D85" s="697">
        <v>59</v>
      </c>
      <c r="E85" s="698">
        <f t="shared" si="4"/>
        <v>96.721311475409834</v>
      </c>
      <c r="F85" s="696">
        <v>16</v>
      </c>
      <c r="G85" s="697">
        <v>16</v>
      </c>
      <c r="H85" s="698">
        <f t="shared" si="3"/>
        <v>100</v>
      </c>
      <c r="I85" s="696">
        <v>77</v>
      </c>
      <c r="J85" s="697">
        <v>75</v>
      </c>
      <c r="K85" s="698">
        <f t="shared" si="5"/>
        <v>97.402597402597408</v>
      </c>
    </row>
    <row r="86" spans="1:11" x14ac:dyDescent="0.2">
      <c r="B86" s="1251" t="s">
        <v>496</v>
      </c>
      <c r="C86" s="693">
        <v>34</v>
      </c>
      <c r="D86" s="694">
        <v>34</v>
      </c>
      <c r="E86" s="695">
        <f t="shared" si="4"/>
        <v>100</v>
      </c>
      <c r="F86" s="693">
        <v>17</v>
      </c>
      <c r="G86" s="694">
        <v>17</v>
      </c>
      <c r="H86" s="695">
        <f t="shared" si="3"/>
        <v>100</v>
      </c>
      <c r="I86" s="693">
        <v>51</v>
      </c>
      <c r="J86" s="694">
        <v>51</v>
      </c>
      <c r="K86" s="695">
        <f t="shared" si="5"/>
        <v>100</v>
      </c>
    </row>
    <row r="87" spans="1:11" x14ac:dyDescent="0.2">
      <c r="B87" s="1252"/>
      <c r="C87" s="696">
        <v>24</v>
      </c>
      <c r="D87" s="697">
        <v>24</v>
      </c>
      <c r="E87" s="698">
        <f t="shared" si="4"/>
        <v>100</v>
      </c>
      <c r="F87" s="696">
        <v>15</v>
      </c>
      <c r="G87" s="697">
        <v>15</v>
      </c>
      <c r="H87" s="698">
        <f t="shared" si="3"/>
        <v>100</v>
      </c>
      <c r="I87" s="696">
        <v>39</v>
      </c>
      <c r="J87" s="697">
        <v>39</v>
      </c>
      <c r="K87" s="698">
        <f t="shared" si="5"/>
        <v>100</v>
      </c>
    </row>
    <row r="88" spans="1:11" x14ac:dyDescent="0.2">
      <c r="A88" s="686"/>
      <c r="B88" s="1255" t="s">
        <v>497</v>
      </c>
      <c r="C88" s="687">
        <v>480</v>
      </c>
      <c r="D88" s="688">
        <v>129</v>
      </c>
      <c r="E88" s="689">
        <f t="shared" si="4"/>
        <v>26.875</v>
      </c>
      <c r="F88" s="687">
        <v>49</v>
      </c>
      <c r="G88" s="688">
        <v>30</v>
      </c>
      <c r="H88" s="689">
        <f t="shared" si="3"/>
        <v>61.224489795918366</v>
      </c>
      <c r="I88" s="687">
        <v>529</v>
      </c>
      <c r="J88" s="688">
        <v>159</v>
      </c>
      <c r="K88" s="689">
        <f t="shared" si="5"/>
        <v>30.056710775047257</v>
      </c>
    </row>
    <row r="89" spans="1:11" x14ac:dyDescent="0.2">
      <c r="A89" s="686"/>
      <c r="B89" s="1256"/>
      <c r="C89" s="690">
        <v>316</v>
      </c>
      <c r="D89" s="691">
        <v>79</v>
      </c>
      <c r="E89" s="692">
        <f t="shared" si="4"/>
        <v>25</v>
      </c>
      <c r="F89" s="690">
        <v>27</v>
      </c>
      <c r="G89" s="691">
        <v>13</v>
      </c>
      <c r="H89" s="692">
        <f t="shared" si="3"/>
        <v>48.148148148148145</v>
      </c>
      <c r="I89" s="690">
        <v>343</v>
      </c>
      <c r="J89" s="691">
        <v>92</v>
      </c>
      <c r="K89" s="692">
        <f t="shared" si="5"/>
        <v>26.822157434402332</v>
      </c>
    </row>
    <row r="90" spans="1:11" x14ac:dyDescent="0.2">
      <c r="A90" s="686"/>
      <c r="B90" s="1255" t="s">
        <v>498</v>
      </c>
      <c r="C90" s="687">
        <v>3255</v>
      </c>
      <c r="D90" s="688">
        <v>3181</v>
      </c>
      <c r="E90" s="689">
        <f t="shared" si="4"/>
        <v>97.726574500768052</v>
      </c>
      <c r="F90" s="687">
        <v>91</v>
      </c>
      <c r="G90" s="688">
        <v>91</v>
      </c>
      <c r="H90" s="689">
        <f t="shared" si="3"/>
        <v>100</v>
      </c>
      <c r="I90" s="687">
        <v>3346</v>
      </c>
      <c r="J90" s="688">
        <v>3272</v>
      </c>
      <c r="K90" s="689">
        <f t="shared" si="5"/>
        <v>97.788404064554697</v>
      </c>
    </row>
    <row r="91" spans="1:11" x14ac:dyDescent="0.2">
      <c r="A91" s="686"/>
      <c r="B91" s="1256"/>
      <c r="C91" s="690">
        <v>1900</v>
      </c>
      <c r="D91" s="691">
        <v>1853</v>
      </c>
      <c r="E91" s="692">
        <f t="shared" si="4"/>
        <v>97.526315789473685</v>
      </c>
      <c r="F91" s="690">
        <v>66</v>
      </c>
      <c r="G91" s="691">
        <v>66</v>
      </c>
      <c r="H91" s="692">
        <f t="shared" si="3"/>
        <v>100</v>
      </c>
      <c r="I91" s="690">
        <v>1966</v>
      </c>
      <c r="J91" s="691">
        <v>1919</v>
      </c>
      <c r="K91" s="692">
        <f t="shared" si="5"/>
        <v>97.609359104781277</v>
      </c>
    </row>
    <row r="92" spans="1:11" x14ac:dyDescent="0.2">
      <c r="B92" s="1251" t="s">
        <v>499</v>
      </c>
      <c r="C92" s="693">
        <v>424</v>
      </c>
      <c r="D92" s="694">
        <v>424</v>
      </c>
      <c r="E92" s="695">
        <f t="shared" si="4"/>
        <v>100</v>
      </c>
      <c r="F92" s="693">
        <v>21</v>
      </c>
      <c r="G92" s="694">
        <v>21</v>
      </c>
      <c r="H92" s="695">
        <f t="shared" si="3"/>
        <v>100</v>
      </c>
      <c r="I92" s="693">
        <v>445</v>
      </c>
      <c r="J92" s="694">
        <v>445</v>
      </c>
      <c r="K92" s="695">
        <f t="shared" si="5"/>
        <v>100</v>
      </c>
    </row>
    <row r="93" spans="1:11" x14ac:dyDescent="0.2">
      <c r="B93" s="1252"/>
      <c r="C93" s="696">
        <v>267</v>
      </c>
      <c r="D93" s="697">
        <v>267</v>
      </c>
      <c r="E93" s="698">
        <f t="shared" si="4"/>
        <v>100</v>
      </c>
      <c r="F93" s="696">
        <v>14</v>
      </c>
      <c r="G93" s="697">
        <v>14</v>
      </c>
      <c r="H93" s="698">
        <f t="shared" si="3"/>
        <v>100</v>
      </c>
      <c r="I93" s="696">
        <v>281</v>
      </c>
      <c r="J93" s="697">
        <v>281</v>
      </c>
      <c r="K93" s="698">
        <f t="shared" si="5"/>
        <v>100</v>
      </c>
    </row>
    <row r="94" spans="1:11" x14ac:dyDescent="0.2">
      <c r="B94" s="1251" t="s">
        <v>500</v>
      </c>
      <c r="C94" s="693">
        <v>39</v>
      </c>
      <c r="D94" s="694">
        <v>39</v>
      </c>
      <c r="E94" s="695">
        <f t="shared" si="4"/>
        <v>100</v>
      </c>
      <c r="F94" s="693"/>
      <c r="G94" s="694"/>
      <c r="H94" s="695"/>
      <c r="I94" s="693">
        <v>39</v>
      </c>
      <c r="J94" s="694">
        <v>39</v>
      </c>
      <c r="K94" s="695">
        <f t="shared" si="5"/>
        <v>100</v>
      </c>
    </row>
    <row r="95" spans="1:11" x14ac:dyDescent="0.2">
      <c r="B95" s="1252"/>
      <c r="C95" s="696">
        <v>20</v>
      </c>
      <c r="D95" s="697">
        <v>20</v>
      </c>
      <c r="E95" s="698">
        <f t="shared" si="4"/>
        <v>100</v>
      </c>
      <c r="F95" s="696"/>
      <c r="G95" s="697"/>
      <c r="H95" s="698"/>
      <c r="I95" s="696">
        <v>20</v>
      </c>
      <c r="J95" s="697">
        <v>20</v>
      </c>
      <c r="K95" s="698">
        <f t="shared" si="5"/>
        <v>100</v>
      </c>
    </row>
    <row r="96" spans="1:11" x14ac:dyDescent="0.2">
      <c r="B96" s="1251" t="s">
        <v>501</v>
      </c>
      <c r="C96" s="693">
        <v>370</v>
      </c>
      <c r="D96" s="694">
        <v>370</v>
      </c>
      <c r="E96" s="695">
        <f t="shared" si="4"/>
        <v>100</v>
      </c>
      <c r="F96" s="693"/>
      <c r="G96" s="694"/>
      <c r="H96" s="695"/>
      <c r="I96" s="693">
        <v>370</v>
      </c>
      <c r="J96" s="694">
        <v>370</v>
      </c>
      <c r="K96" s="695">
        <f t="shared" si="5"/>
        <v>100</v>
      </c>
    </row>
    <row r="97" spans="1:11" x14ac:dyDescent="0.2">
      <c r="B97" s="1252"/>
      <c r="C97" s="696">
        <v>221</v>
      </c>
      <c r="D97" s="697">
        <v>221</v>
      </c>
      <c r="E97" s="698">
        <f t="shared" si="4"/>
        <v>100</v>
      </c>
      <c r="F97" s="696"/>
      <c r="G97" s="697"/>
      <c r="H97" s="698"/>
      <c r="I97" s="696">
        <v>221</v>
      </c>
      <c r="J97" s="697">
        <v>221</v>
      </c>
      <c r="K97" s="698">
        <f t="shared" si="5"/>
        <v>100</v>
      </c>
    </row>
    <row r="98" spans="1:11" x14ac:dyDescent="0.2">
      <c r="B98" s="1251" t="s">
        <v>502</v>
      </c>
      <c r="C98" s="693">
        <v>1211</v>
      </c>
      <c r="D98" s="694">
        <v>1211</v>
      </c>
      <c r="E98" s="695">
        <f t="shared" si="4"/>
        <v>100</v>
      </c>
      <c r="F98" s="693"/>
      <c r="G98" s="694"/>
      <c r="H98" s="695"/>
      <c r="I98" s="693">
        <v>1211</v>
      </c>
      <c r="J98" s="694">
        <v>1211</v>
      </c>
      <c r="K98" s="695">
        <f t="shared" si="5"/>
        <v>100</v>
      </c>
    </row>
    <row r="99" spans="1:11" x14ac:dyDescent="0.2">
      <c r="B99" s="1252"/>
      <c r="C99" s="696">
        <v>717</v>
      </c>
      <c r="D99" s="697">
        <v>717</v>
      </c>
      <c r="E99" s="698">
        <f t="shared" si="4"/>
        <v>100</v>
      </c>
      <c r="F99" s="696"/>
      <c r="G99" s="697"/>
      <c r="H99" s="698"/>
      <c r="I99" s="696">
        <v>717</v>
      </c>
      <c r="J99" s="697">
        <v>717</v>
      </c>
      <c r="K99" s="698">
        <f t="shared" si="5"/>
        <v>100</v>
      </c>
    </row>
    <row r="100" spans="1:11" x14ac:dyDescent="0.2">
      <c r="B100" s="1251" t="s">
        <v>503</v>
      </c>
      <c r="C100" s="693">
        <v>298</v>
      </c>
      <c r="D100" s="694">
        <v>298</v>
      </c>
      <c r="E100" s="695">
        <f t="shared" si="4"/>
        <v>100</v>
      </c>
      <c r="F100" s="693">
        <v>27</v>
      </c>
      <c r="G100" s="694">
        <v>27</v>
      </c>
      <c r="H100" s="695">
        <f t="shared" si="3"/>
        <v>100</v>
      </c>
      <c r="I100" s="693">
        <v>325</v>
      </c>
      <c r="J100" s="694">
        <v>325</v>
      </c>
      <c r="K100" s="695">
        <f t="shared" si="5"/>
        <v>100</v>
      </c>
    </row>
    <row r="101" spans="1:11" x14ac:dyDescent="0.2">
      <c r="B101" s="1252"/>
      <c r="C101" s="696">
        <v>137</v>
      </c>
      <c r="D101" s="697">
        <v>137</v>
      </c>
      <c r="E101" s="698">
        <f t="shared" si="4"/>
        <v>100</v>
      </c>
      <c r="F101" s="696">
        <v>19</v>
      </c>
      <c r="G101" s="697">
        <v>19</v>
      </c>
      <c r="H101" s="698">
        <f t="shared" si="3"/>
        <v>100</v>
      </c>
      <c r="I101" s="696">
        <v>156</v>
      </c>
      <c r="J101" s="697">
        <v>156</v>
      </c>
      <c r="K101" s="698">
        <f t="shared" si="5"/>
        <v>100</v>
      </c>
    </row>
    <row r="102" spans="1:11" x14ac:dyDescent="0.2">
      <c r="B102" s="1257" t="s">
        <v>504</v>
      </c>
      <c r="C102" s="699">
        <v>242</v>
      </c>
      <c r="D102" s="700">
        <v>242</v>
      </c>
      <c r="E102" s="701">
        <f t="shared" si="4"/>
        <v>100</v>
      </c>
      <c r="F102" s="699">
        <v>43</v>
      </c>
      <c r="G102" s="700">
        <v>43</v>
      </c>
      <c r="H102" s="701">
        <f t="shared" si="3"/>
        <v>100</v>
      </c>
      <c r="I102" s="699">
        <v>285</v>
      </c>
      <c r="J102" s="700">
        <v>285</v>
      </c>
      <c r="K102" s="701">
        <f t="shared" si="5"/>
        <v>100</v>
      </c>
    </row>
    <row r="103" spans="1:11" x14ac:dyDescent="0.2">
      <c r="B103" s="1252"/>
      <c r="C103" s="696">
        <v>158</v>
      </c>
      <c r="D103" s="697">
        <v>158</v>
      </c>
      <c r="E103" s="698">
        <f t="shared" si="4"/>
        <v>100</v>
      </c>
      <c r="F103" s="696">
        <v>33</v>
      </c>
      <c r="G103" s="697">
        <v>33</v>
      </c>
      <c r="H103" s="698">
        <f t="shared" si="3"/>
        <v>100</v>
      </c>
      <c r="I103" s="696">
        <v>191</v>
      </c>
      <c r="J103" s="697">
        <v>191</v>
      </c>
      <c r="K103" s="698">
        <f t="shared" si="5"/>
        <v>100</v>
      </c>
    </row>
    <row r="104" spans="1:11" x14ac:dyDescent="0.2">
      <c r="B104" s="1251" t="s">
        <v>505</v>
      </c>
      <c r="C104" s="693">
        <v>432</v>
      </c>
      <c r="D104" s="694">
        <v>372</v>
      </c>
      <c r="E104" s="695">
        <f t="shared" si="4"/>
        <v>86.111111111111114</v>
      </c>
      <c r="F104" s="693"/>
      <c r="G104" s="694"/>
      <c r="H104" s="695"/>
      <c r="I104" s="693">
        <v>432</v>
      </c>
      <c r="J104" s="694">
        <v>372</v>
      </c>
      <c r="K104" s="695">
        <f t="shared" si="5"/>
        <v>86.111111111111114</v>
      </c>
    </row>
    <row r="105" spans="1:11" x14ac:dyDescent="0.2">
      <c r="B105" s="1252"/>
      <c r="C105" s="696">
        <v>241</v>
      </c>
      <c r="D105" s="697">
        <v>200</v>
      </c>
      <c r="E105" s="698">
        <f t="shared" si="4"/>
        <v>82.987551867219921</v>
      </c>
      <c r="F105" s="696"/>
      <c r="G105" s="697"/>
      <c r="H105" s="698"/>
      <c r="I105" s="696">
        <v>241</v>
      </c>
      <c r="J105" s="697">
        <v>200</v>
      </c>
      <c r="K105" s="698">
        <f t="shared" si="5"/>
        <v>82.987551867219921</v>
      </c>
    </row>
    <row r="106" spans="1:11" x14ac:dyDescent="0.2">
      <c r="B106" s="1251" t="s">
        <v>506</v>
      </c>
      <c r="C106" s="693">
        <v>161</v>
      </c>
      <c r="D106" s="694">
        <v>161</v>
      </c>
      <c r="E106" s="695">
        <f t="shared" si="4"/>
        <v>100</v>
      </c>
      <c r="F106" s="693"/>
      <c r="G106" s="694"/>
      <c r="H106" s="695"/>
      <c r="I106" s="693">
        <v>161</v>
      </c>
      <c r="J106" s="694">
        <v>161</v>
      </c>
      <c r="K106" s="695">
        <f t="shared" si="5"/>
        <v>100</v>
      </c>
    </row>
    <row r="107" spans="1:11" x14ac:dyDescent="0.2">
      <c r="B107" s="1252"/>
      <c r="C107" s="696">
        <v>96</v>
      </c>
      <c r="D107" s="697">
        <v>96</v>
      </c>
      <c r="E107" s="698">
        <f t="shared" si="4"/>
        <v>100</v>
      </c>
      <c r="F107" s="696"/>
      <c r="G107" s="697"/>
      <c r="H107" s="698"/>
      <c r="I107" s="696">
        <v>96</v>
      </c>
      <c r="J107" s="697">
        <v>96</v>
      </c>
      <c r="K107" s="698">
        <f t="shared" si="5"/>
        <v>100</v>
      </c>
    </row>
    <row r="108" spans="1:11" x14ac:dyDescent="0.2">
      <c r="B108" s="1251" t="s">
        <v>507</v>
      </c>
      <c r="C108" s="693">
        <v>78</v>
      </c>
      <c r="D108" s="694">
        <v>64</v>
      </c>
      <c r="E108" s="695">
        <f t="shared" si="4"/>
        <v>82.051282051282058</v>
      </c>
      <c r="F108" s="693"/>
      <c r="G108" s="694"/>
      <c r="H108" s="695"/>
      <c r="I108" s="693">
        <v>78</v>
      </c>
      <c r="J108" s="694">
        <v>64</v>
      </c>
      <c r="K108" s="695">
        <f t="shared" si="5"/>
        <v>82.051282051282058</v>
      </c>
    </row>
    <row r="109" spans="1:11" x14ac:dyDescent="0.2">
      <c r="B109" s="1252"/>
      <c r="C109" s="696">
        <v>43</v>
      </c>
      <c r="D109" s="697">
        <v>37</v>
      </c>
      <c r="E109" s="698">
        <f t="shared" si="4"/>
        <v>86.04651162790698</v>
      </c>
      <c r="F109" s="696"/>
      <c r="G109" s="697"/>
      <c r="H109" s="698"/>
      <c r="I109" s="696">
        <v>43</v>
      </c>
      <c r="J109" s="697">
        <v>37</v>
      </c>
      <c r="K109" s="698">
        <f t="shared" si="5"/>
        <v>86.04651162790698</v>
      </c>
    </row>
    <row r="110" spans="1:11" x14ac:dyDescent="0.2">
      <c r="A110" s="686"/>
      <c r="B110" s="1255" t="s">
        <v>508</v>
      </c>
      <c r="C110" s="687">
        <v>2964</v>
      </c>
      <c r="D110" s="688">
        <v>2238</v>
      </c>
      <c r="E110" s="689">
        <f t="shared" si="4"/>
        <v>75.506072874493924</v>
      </c>
      <c r="F110" s="687">
        <v>182</v>
      </c>
      <c r="G110" s="688">
        <v>120</v>
      </c>
      <c r="H110" s="689">
        <f t="shared" si="3"/>
        <v>65.934065934065927</v>
      </c>
      <c r="I110" s="687">
        <v>3146</v>
      </c>
      <c r="J110" s="688">
        <v>2358</v>
      </c>
      <c r="K110" s="689">
        <f t="shared" si="5"/>
        <v>74.952320406865866</v>
      </c>
    </row>
    <row r="111" spans="1:11" x14ac:dyDescent="0.2">
      <c r="A111" s="686"/>
      <c r="B111" s="1256"/>
      <c r="C111" s="690">
        <v>1976</v>
      </c>
      <c r="D111" s="691">
        <v>1395</v>
      </c>
      <c r="E111" s="692">
        <f t="shared" si="4"/>
        <v>70.597165991902827</v>
      </c>
      <c r="F111" s="690">
        <v>154</v>
      </c>
      <c r="G111" s="691">
        <v>99</v>
      </c>
      <c r="H111" s="692">
        <f t="shared" si="3"/>
        <v>64.285714285714292</v>
      </c>
      <c r="I111" s="690">
        <v>2130</v>
      </c>
      <c r="J111" s="691">
        <v>1494</v>
      </c>
      <c r="K111" s="692">
        <f t="shared" si="5"/>
        <v>70.140845070422529</v>
      </c>
    </row>
    <row r="112" spans="1:11" x14ac:dyDescent="0.2">
      <c r="B112" s="1251" t="s">
        <v>509</v>
      </c>
      <c r="C112" s="693">
        <v>6</v>
      </c>
      <c r="D112" s="694">
        <v>5</v>
      </c>
      <c r="E112" s="695">
        <f t="shared" si="4"/>
        <v>83.333333333333329</v>
      </c>
      <c r="F112" s="693"/>
      <c r="G112" s="694"/>
      <c r="H112" s="695"/>
      <c r="I112" s="693">
        <v>6</v>
      </c>
      <c r="J112" s="694">
        <v>5</v>
      </c>
      <c r="K112" s="695">
        <f t="shared" si="5"/>
        <v>83.333333333333329</v>
      </c>
    </row>
    <row r="113" spans="1:11" x14ac:dyDescent="0.2">
      <c r="B113" s="1252"/>
      <c r="C113" s="696">
        <v>5</v>
      </c>
      <c r="D113" s="697">
        <v>4</v>
      </c>
      <c r="E113" s="698">
        <f t="shared" si="4"/>
        <v>80</v>
      </c>
      <c r="F113" s="696"/>
      <c r="G113" s="697"/>
      <c r="H113" s="698"/>
      <c r="I113" s="696">
        <v>5</v>
      </c>
      <c r="J113" s="697">
        <v>4</v>
      </c>
      <c r="K113" s="698">
        <f t="shared" si="5"/>
        <v>80</v>
      </c>
    </row>
    <row r="114" spans="1:11" x14ac:dyDescent="0.2">
      <c r="B114" s="1251" t="s">
        <v>510</v>
      </c>
      <c r="C114" s="693">
        <v>360</v>
      </c>
      <c r="D114" s="694">
        <v>160</v>
      </c>
      <c r="E114" s="695">
        <f t="shared" si="4"/>
        <v>44.444444444444443</v>
      </c>
      <c r="F114" s="693">
        <v>47</v>
      </c>
      <c r="G114" s="694">
        <v>11</v>
      </c>
      <c r="H114" s="695">
        <f t="shared" ref="H114:H163" si="6">G114*100/F114</f>
        <v>23.404255319148938</v>
      </c>
      <c r="I114" s="693">
        <v>407</v>
      </c>
      <c r="J114" s="694">
        <v>171</v>
      </c>
      <c r="K114" s="695">
        <f t="shared" si="5"/>
        <v>42.014742014742012</v>
      </c>
    </row>
    <row r="115" spans="1:11" x14ac:dyDescent="0.2">
      <c r="B115" s="1252"/>
      <c r="C115" s="696">
        <v>267</v>
      </c>
      <c r="D115" s="697">
        <v>109</v>
      </c>
      <c r="E115" s="698">
        <f t="shared" si="4"/>
        <v>40.823970037453186</v>
      </c>
      <c r="F115" s="696">
        <v>39</v>
      </c>
      <c r="G115" s="697">
        <v>9</v>
      </c>
      <c r="H115" s="698">
        <f t="shared" si="6"/>
        <v>23.076923076923077</v>
      </c>
      <c r="I115" s="696">
        <v>306</v>
      </c>
      <c r="J115" s="697">
        <v>118</v>
      </c>
      <c r="K115" s="698">
        <f t="shared" si="5"/>
        <v>38.562091503267972</v>
      </c>
    </row>
    <row r="116" spans="1:11" x14ac:dyDescent="0.2">
      <c r="B116" s="1251" t="s">
        <v>511</v>
      </c>
      <c r="C116" s="693">
        <v>219</v>
      </c>
      <c r="D116" s="694">
        <v>206</v>
      </c>
      <c r="E116" s="695">
        <f t="shared" si="4"/>
        <v>94.063926940639263</v>
      </c>
      <c r="F116" s="693">
        <v>76</v>
      </c>
      <c r="G116" s="694">
        <v>65</v>
      </c>
      <c r="H116" s="695">
        <f t="shared" si="6"/>
        <v>85.526315789473685</v>
      </c>
      <c r="I116" s="693">
        <v>295</v>
      </c>
      <c r="J116" s="694">
        <v>271</v>
      </c>
      <c r="K116" s="695">
        <f t="shared" si="5"/>
        <v>91.86440677966101</v>
      </c>
    </row>
    <row r="117" spans="1:11" x14ac:dyDescent="0.2">
      <c r="B117" s="1252"/>
      <c r="C117" s="696">
        <v>179</v>
      </c>
      <c r="D117" s="697">
        <v>166</v>
      </c>
      <c r="E117" s="698">
        <f t="shared" si="4"/>
        <v>92.737430167597765</v>
      </c>
      <c r="F117" s="696">
        <v>70</v>
      </c>
      <c r="G117" s="697">
        <v>59</v>
      </c>
      <c r="H117" s="698">
        <f t="shared" si="6"/>
        <v>84.285714285714292</v>
      </c>
      <c r="I117" s="696">
        <v>249</v>
      </c>
      <c r="J117" s="697">
        <v>225</v>
      </c>
      <c r="K117" s="698">
        <f t="shared" si="5"/>
        <v>90.361445783132524</v>
      </c>
    </row>
    <row r="118" spans="1:11" x14ac:dyDescent="0.2">
      <c r="B118" s="1251" t="s">
        <v>512</v>
      </c>
      <c r="C118" s="693">
        <v>269</v>
      </c>
      <c r="D118" s="694">
        <v>269</v>
      </c>
      <c r="E118" s="695">
        <f t="shared" si="4"/>
        <v>100</v>
      </c>
      <c r="F118" s="693">
        <v>28</v>
      </c>
      <c r="G118" s="694">
        <v>28</v>
      </c>
      <c r="H118" s="695">
        <f t="shared" si="6"/>
        <v>100</v>
      </c>
      <c r="I118" s="693">
        <v>297</v>
      </c>
      <c r="J118" s="694">
        <v>297</v>
      </c>
      <c r="K118" s="695">
        <f t="shared" si="5"/>
        <v>100</v>
      </c>
    </row>
    <row r="119" spans="1:11" x14ac:dyDescent="0.2">
      <c r="B119" s="1252"/>
      <c r="C119" s="696">
        <v>189</v>
      </c>
      <c r="D119" s="697">
        <v>189</v>
      </c>
      <c r="E119" s="698">
        <f t="shared" si="4"/>
        <v>100</v>
      </c>
      <c r="F119" s="696">
        <v>18</v>
      </c>
      <c r="G119" s="697">
        <v>18</v>
      </c>
      <c r="H119" s="698">
        <f t="shared" si="6"/>
        <v>100</v>
      </c>
      <c r="I119" s="696">
        <v>207</v>
      </c>
      <c r="J119" s="697">
        <v>207</v>
      </c>
      <c r="K119" s="698">
        <f t="shared" si="5"/>
        <v>100</v>
      </c>
    </row>
    <row r="120" spans="1:11" x14ac:dyDescent="0.2">
      <c r="B120" s="1251" t="s">
        <v>513</v>
      </c>
      <c r="C120" s="693">
        <v>434</v>
      </c>
      <c r="D120" s="694">
        <v>309</v>
      </c>
      <c r="E120" s="695">
        <f t="shared" si="4"/>
        <v>71.198156682027644</v>
      </c>
      <c r="F120" s="693"/>
      <c r="G120" s="694"/>
      <c r="H120" s="695"/>
      <c r="I120" s="693">
        <v>434</v>
      </c>
      <c r="J120" s="694">
        <v>309</v>
      </c>
      <c r="K120" s="695">
        <f t="shared" si="5"/>
        <v>71.198156682027644</v>
      </c>
    </row>
    <row r="121" spans="1:11" x14ac:dyDescent="0.2">
      <c r="B121" s="1252"/>
      <c r="C121" s="696">
        <v>295</v>
      </c>
      <c r="D121" s="697">
        <v>192</v>
      </c>
      <c r="E121" s="698">
        <f t="shared" si="4"/>
        <v>65.084745762711862</v>
      </c>
      <c r="F121" s="696"/>
      <c r="G121" s="697"/>
      <c r="H121" s="698"/>
      <c r="I121" s="696">
        <v>295</v>
      </c>
      <c r="J121" s="697">
        <v>192</v>
      </c>
      <c r="K121" s="698">
        <f t="shared" si="5"/>
        <v>65.084745762711862</v>
      </c>
    </row>
    <row r="122" spans="1:11" x14ac:dyDescent="0.2">
      <c r="B122" s="1251" t="s">
        <v>514</v>
      </c>
      <c r="C122" s="693">
        <v>799</v>
      </c>
      <c r="D122" s="694">
        <v>630</v>
      </c>
      <c r="E122" s="695">
        <f t="shared" si="4"/>
        <v>78.848560700876092</v>
      </c>
      <c r="F122" s="693">
        <v>20</v>
      </c>
      <c r="G122" s="694">
        <v>11</v>
      </c>
      <c r="H122" s="695">
        <f t="shared" si="6"/>
        <v>55</v>
      </c>
      <c r="I122" s="693">
        <v>819</v>
      </c>
      <c r="J122" s="694">
        <v>641</v>
      </c>
      <c r="K122" s="695">
        <f t="shared" si="5"/>
        <v>78.266178266178272</v>
      </c>
    </row>
    <row r="123" spans="1:11" x14ac:dyDescent="0.2">
      <c r="B123" s="1252"/>
      <c r="C123" s="696">
        <v>455</v>
      </c>
      <c r="D123" s="697">
        <v>332</v>
      </c>
      <c r="E123" s="698">
        <f t="shared" si="4"/>
        <v>72.967032967032964</v>
      </c>
      <c r="F123" s="696">
        <v>17</v>
      </c>
      <c r="G123" s="697">
        <v>9</v>
      </c>
      <c r="H123" s="698">
        <f t="shared" si="6"/>
        <v>52.941176470588232</v>
      </c>
      <c r="I123" s="696">
        <v>472</v>
      </c>
      <c r="J123" s="697">
        <v>341</v>
      </c>
      <c r="K123" s="698">
        <f t="shared" si="5"/>
        <v>72.245762711864401</v>
      </c>
    </row>
    <row r="124" spans="1:11" x14ac:dyDescent="0.2">
      <c r="B124" s="1251" t="s">
        <v>515</v>
      </c>
      <c r="C124" s="693">
        <v>750</v>
      </c>
      <c r="D124" s="694">
        <v>567</v>
      </c>
      <c r="E124" s="695">
        <f t="shared" si="4"/>
        <v>75.599999999999994</v>
      </c>
      <c r="F124" s="693"/>
      <c r="G124" s="694"/>
      <c r="H124" s="695"/>
      <c r="I124" s="693">
        <v>750</v>
      </c>
      <c r="J124" s="694">
        <v>567</v>
      </c>
      <c r="K124" s="695">
        <f t="shared" si="5"/>
        <v>75.599999999999994</v>
      </c>
    </row>
    <row r="125" spans="1:11" x14ac:dyDescent="0.2">
      <c r="B125" s="1252"/>
      <c r="C125" s="696">
        <v>495</v>
      </c>
      <c r="D125" s="697">
        <v>345</v>
      </c>
      <c r="E125" s="698">
        <f t="shared" si="4"/>
        <v>69.696969696969703</v>
      </c>
      <c r="F125" s="696"/>
      <c r="G125" s="697"/>
      <c r="H125" s="698"/>
      <c r="I125" s="696">
        <v>495</v>
      </c>
      <c r="J125" s="697">
        <v>345</v>
      </c>
      <c r="K125" s="698">
        <f t="shared" si="5"/>
        <v>69.696969696969703</v>
      </c>
    </row>
    <row r="126" spans="1:11" x14ac:dyDescent="0.2">
      <c r="B126" s="1251" t="s">
        <v>516</v>
      </c>
      <c r="C126" s="693">
        <v>127</v>
      </c>
      <c r="D126" s="694">
        <v>92</v>
      </c>
      <c r="E126" s="695">
        <f t="shared" si="4"/>
        <v>72.440944881889763</v>
      </c>
      <c r="F126" s="693">
        <v>11</v>
      </c>
      <c r="G126" s="694">
        <v>5</v>
      </c>
      <c r="H126" s="695">
        <f t="shared" si="6"/>
        <v>45.454545454545453</v>
      </c>
      <c r="I126" s="693">
        <v>138</v>
      </c>
      <c r="J126" s="694">
        <v>97</v>
      </c>
      <c r="K126" s="695">
        <f t="shared" si="5"/>
        <v>70.289855072463766</v>
      </c>
    </row>
    <row r="127" spans="1:11" x14ac:dyDescent="0.2">
      <c r="B127" s="1252"/>
      <c r="C127" s="696">
        <v>91</v>
      </c>
      <c r="D127" s="697">
        <v>58</v>
      </c>
      <c r="E127" s="698">
        <f t="shared" si="4"/>
        <v>63.736263736263737</v>
      </c>
      <c r="F127" s="696">
        <v>10</v>
      </c>
      <c r="G127" s="697">
        <v>4</v>
      </c>
      <c r="H127" s="698">
        <f t="shared" si="6"/>
        <v>40</v>
      </c>
      <c r="I127" s="696">
        <v>101</v>
      </c>
      <c r="J127" s="697">
        <v>62</v>
      </c>
      <c r="K127" s="698">
        <f t="shared" si="5"/>
        <v>61.386138613861384</v>
      </c>
    </row>
    <row r="128" spans="1:11" x14ac:dyDescent="0.2">
      <c r="A128" s="686"/>
      <c r="B128" s="1255" t="s">
        <v>517</v>
      </c>
      <c r="C128" s="687">
        <v>2098</v>
      </c>
      <c r="D128" s="688">
        <v>1164</v>
      </c>
      <c r="E128" s="689">
        <f t="shared" si="4"/>
        <v>55.481410867492848</v>
      </c>
      <c r="F128" s="687">
        <v>198</v>
      </c>
      <c r="G128" s="688">
        <v>152</v>
      </c>
      <c r="H128" s="689">
        <f t="shared" si="6"/>
        <v>76.767676767676761</v>
      </c>
      <c r="I128" s="687">
        <v>2296</v>
      </c>
      <c r="J128" s="688">
        <v>1316</v>
      </c>
      <c r="K128" s="689">
        <f t="shared" si="5"/>
        <v>57.31707317073171</v>
      </c>
    </row>
    <row r="129" spans="1:11" x14ac:dyDescent="0.2">
      <c r="A129" s="686"/>
      <c r="B129" s="1256"/>
      <c r="C129" s="690">
        <v>1314</v>
      </c>
      <c r="D129" s="691">
        <v>639</v>
      </c>
      <c r="E129" s="692">
        <f t="shared" si="4"/>
        <v>48.630136986301373</v>
      </c>
      <c r="F129" s="690">
        <v>138</v>
      </c>
      <c r="G129" s="691">
        <v>101</v>
      </c>
      <c r="H129" s="692">
        <f t="shared" si="6"/>
        <v>73.188405797101453</v>
      </c>
      <c r="I129" s="690">
        <v>1452</v>
      </c>
      <c r="J129" s="691">
        <v>740</v>
      </c>
      <c r="K129" s="692">
        <f t="shared" si="5"/>
        <v>50.964187327823694</v>
      </c>
    </row>
    <row r="130" spans="1:11" x14ac:dyDescent="0.2">
      <c r="B130" s="1251" t="s">
        <v>518</v>
      </c>
      <c r="C130" s="693">
        <v>474</v>
      </c>
      <c r="D130" s="694">
        <v>398</v>
      </c>
      <c r="E130" s="695">
        <f t="shared" si="4"/>
        <v>83.966244725738392</v>
      </c>
      <c r="F130" s="693"/>
      <c r="G130" s="694"/>
      <c r="H130" s="695"/>
      <c r="I130" s="693">
        <v>474</v>
      </c>
      <c r="J130" s="694">
        <v>398</v>
      </c>
      <c r="K130" s="695">
        <f t="shared" si="5"/>
        <v>83.966244725738392</v>
      </c>
    </row>
    <row r="131" spans="1:11" x14ac:dyDescent="0.2">
      <c r="B131" s="1252"/>
      <c r="C131" s="696">
        <v>212</v>
      </c>
      <c r="D131" s="697">
        <v>174</v>
      </c>
      <c r="E131" s="698">
        <f t="shared" si="4"/>
        <v>82.075471698113205</v>
      </c>
      <c r="F131" s="696"/>
      <c r="G131" s="697"/>
      <c r="H131" s="698"/>
      <c r="I131" s="696">
        <v>212</v>
      </c>
      <c r="J131" s="697">
        <v>174</v>
      </c>
      <c r="K131" s="698">
        <f t="shared" si="5"/>
        <v>82.075471698113205</v>
      </c>
    </row>
    <row r="132" spans="1:11" x14ac:dyDescent="0.2">
      <c r="B132" s="1251" t="s">
        <v>519</v>
      </c>
      <c r="C132" s="693">
        <v>318</v>
      </c>
      <c r="D132" s="694">
        <v>233</v>
      </c>
      <c r="E132" s="695">
        <f t="shared" si="4"/>
        <v>73.270440251572325</v>
      </c>
      <c r="F132" s="693">
        <v>126</v>
      </c>
      <c r="G132" s="694">
        <v>126</v>
      </c>
      <c r="H132" s="695">
        <f t="shared" si="6"/>
        <v>100</v>
      </c>
      <c r="I132" s="693">
        <v>444</v>
      </c>
      <c r="J132" s="694">
        <v>359</v>
      </c>
      <c r="K132" s="695">
        <f t="shared" si="5"/>
        <v>80.85585585585585</v>
      </c>
    </row>
    <row r="133" spans="1:11" x14ac:dyDescent="0.2">
      <c r="B133" s="1252"/>
      <c r="C133" s="696">
        <v>212</v>
      </c>
      <c r="D133" s="697">
        <v>148</v>
      </c>
      <c r="E133" s="698">
        <f t="shared" si="4"/>
        <v>69.811320754716988</v>
      </c>
      <c r="F133" s="696">
        <v>86</v>
      </c>
      <c r="G133" s="697">
        <v>86</v>
      </c>
      <c r="H133" s="698">
        <f t="shared" si="6"/>
        <v>100</v>
      </c>
      <c r="I133" s="696">
        <v>298</v>
      </c>
      <c r="J133" s="697">
        <v>234</v>
      </c>
      <c r="K133" s="698">
        <f t="shared" si="5"/>
        <v>78.523489932885909</v>
      </c>
    </row>
    <row r="134" spans="1:11" x14ac:dyDescent="0.2">
      <c r="B134" s="1257" t="s">
        <v>520</v>
      </c>
      <c r="C134" s="699">
        <v>533</v>
      </c>
      <c r="D134" s="700">
        <v>533</v>
      </c>
      <c r="E134" s="701">
        <f t="shared" si="4"/>
        <v>100</v>
      </c>
      <c r="F134" s="699">
        <v>26</v>
      </c>
      <c r="G134" s="700">
        <v>26</v>
      </c>
      <c r="H134" s="701">
        <f t="shared" si="6"/>
        <v>100</v>
      </c>
      <c r="I134" s="699">
        <v>559</v>
      </c>
      <c r="J134" s="700">
        <v>559</v>
      </c>
      <c r="K134" s="701">
        <f t="shared" si="5"/>
        <v>100</v>
      </c>
    </row>
    <row r="135" spans="1:11" x14ac:dyDescent="0.2">
      <c r="B135" s="1258"/>
      <c r="C135" s="702">
        <v>317</v>
      </c>
      <c r="D135" s="703">
        <v>317</v>
      </c>
      <c r="E135" s="704">
        <f t="shared" si="4"/>
        <v>100</v>
      </c>
      <c r="F135" s="702">
        <v>15</v>
      </c>
      <c r="G135" s="703">
        <v>15</v>
      </c>
      <c r="H135" s="704">
        <f t="shared" si="6"/>
        <v>100</v>
      </c>
      <c r="I135" s="702">
        <v>332</v>
      </c>
      <c r="J135" s="703">
        <v>332</v>
      </c>
      <c r="K135" s="704">
        <f t="shared" si="5"/>
        <v>100</v>
      </c>
    </row>
    <row r="136" spans="1:11" x14ac:dyDescent="0.2">
      <c r="A136" s="686"/>
      <c r="B136" s="1255" t="s">
        <v>521</v>
      </c>
      <c r="C136" s="687">
        <v>1878</v>
      </c>
      <c r="D136" s="688">
        <v>1497</v>
      </c>
      <c r="E136" s="689">
        <f t="shared" si="4"/>
        <v>79.712460063897765</v>
      </c>
      <c r="F136" s="687">
        <v>458</v>
      </c>
      <c r="G136" s="688">
        <v>291</v>
      </c>
      <c r="H136" s="689">
        <f t="shared" si="6"/>
        <v>63.537117903930131</v>
      </c>
      <c r="I136" s="687">
        <v>2336</v>
      </c>
      <c r="J136" s="688">
        <v>1788</v>
      </c>
      <c r="K136" s="689">
        <f t="shared" si="5"/>
        <v>76.541095890410958</v>
      </c>
    </row>
    <row r="137" spans="1:11" x14ac:dyDescent="0.2">
      <c r="A137" s="686"/>
      <c r="B137" s="1256"/>
      <c r="C137" s="690">
        <v>1071</v>
      </c>
      <c r="D137" s="691">
        <v>811</v>
      </c>
      <c r="E137" s="692">
        <f t="shared" si="4"/>
        <v>75.723622782446313</v>
      </c>
      <c r="F137" s="690">
        <v>372</v>
      </c>
      <c r="G137" s="691">
        <v>230</v>
      </c>
      <c r="H137" s="692">
        <f t="shared" si="6"/>
        <v>61.827956989247312</v>
      </c>
      <c r="I137" s="690">
        <v>1443</v>
      </c>
      <c r="J137" s="691">
        <v>1041</v>
      </c>
      <c r="K137" s="692">
        <f t="shared" si="5"/>
        <v>72.141372141372145</v>
      </c>
    </row>
    <row r="138" spans="1:11" x14ac:dyDescent="0.2">
      <c r="B138" s="1251" t="s">
        <v>522</v>
      </c>
      <c r="C138" s="693">
        <v>445</v>
      </c>
      <c r="D138" s="694">
        <v>312</v>
      </c>
      <c r="E138" s="695">
        <f t="shared" ref="E138:E201" si="7">D138*100/C138</f>
        <v>70.112359550561791</v>
      </c>
      <c r="F138" s="693">
        <v>128</v>
      </c>
      <c r="G138" s="694">
        <v>25</v>
      </c>
      <c r="H138" s="695">
        <f t="shared" si="6"/>
        <v>19.53125</v>
      </c>
      <c r="I138" s="693">
        <v>573</v>
      </c>
      <c r="J138" s="694">
        <v>337</v>
      </c>
      <c r="K138" s="695">
        <f t="shared" ref="K138:K201" si="8">J138*100/I138</f>
        <v>58.813263525305409</v>
      </c>
    </row>
    <row r="139" spans="1:11" x14ac:dyDescent="0.2">
      <c r="B139" s="1252"/>
      <c r="C139" s="696">
        <v>255</v>
      </c>
      <c r="D139" s="697">
        <v>158</v>
      </c>
      <c r="E139" s="698">
        <f t="shared" si="7"/>
        <v>61.96078431372549</v>
      </c>
      <c r="F139" s="696">
        <v>103</v>
      </c>
      <c r="G139" s="697">
        <v>19</v>
      </c>
      <c r="H139" s="698">
        <f t="shared" si="6"/>
        <v>18.446601941747574</v>
      </c>
      <c r="I139" s="696">
        <v>358</v>
      </c>
      <c r="J139" s="697">
        <v>177</v>
      </c>
      <c r="K139" s="698">
        <f t="shared" si="8"/>
        <v>49.441340782122907</v>
      </c>
    </row>
    <row r="140" spans="1:11" x14ac:dyDescent="0.2">
      <c r="B140" s="1251" t="s">
        <v>523</v>
      </c>
      <c r="C140" s="693">
        <v>792</v>
      </c>
      <c r="D140" s="694">
        <v>792</v>
      </c>
      <c r="E140" s="695">
        <f t="shared" si="7"/>
        <v>100</v>
      </c>
      <c r="F140" s="693">
        <v>264</v>
      </c>
      <c r="G140" s="694">
        <v>264</v>
      </c>
      <c r="H140" s="695">
        <f t="shared" si="6"/>
        <v>100</v>
      </c>
      <c r="I140" s="693">
        <v>1056</v>
      </c>
      <c r="J140" s="694">
        <v>1056</v>
      </c>
      <c r="K140" s="695">
        <f t="shared" si="8"/>
        <v>100</v>
      </c>
    </row>
    <row r="141" spans="1:11" x14ac:dyDescent="0.2">
      <c r="B141" s="1252"/>
      <c r="C141" s="696">
        <v>427</v>
      </c>
      <c r="D141" s="697">
        <v>427</v>
      </c>
      <c r="E141" s="698">
        <f t="shared" si="7"/>
        <v>100</v>
      </c>
      <c r="F141" s="696">
        <v>209</v>
      </c>
      <c r="G141" s="697">
        <v>209</v>
      </c>
      <c r="H141" s="698">
        <f t="shared" si="6"/>
        <v>100</v>
      </c>
      <c r="I141" s="696">
        <v>636</v>
      </c>
      <c r="J141" s="697">
        <v>636</v>
      </c>
      <c r="K141" s="698">
        <f t="shared" si="8"/>
        <v>100</v>
      </c>
    </row>
    <row r="142" spans="1:11" x14ac:dyDescent="0.2">
      <c r="B142" s="1251" t="s">
        <v>524</v>
      </c>
      <c r="C142" s="693">
        <v>363</v>
      </c>
      <c r="D142" s="694">
        <v>358</v>
      </c>
      <c r="E142" s="695">
        <f t="shared" si="7"/>
        <v>98.622589531680447</v>
      </c>
      <c r="F142" s="693">
        <v>2</v>
      </c>
      <c r="G142" s="694">
        <v>2</v>
      </c>
      <c r="H142" s="695">
        <f t="shared" si="6"/>
        <v>100</v>
      </c>
      <c r="I142" s="693">
        <v>365</v>
      </c>
      <c r="J142" s="694">
        <v>360</v>
      </c>
      <c r="K142" s="695">
        <f t="shared" si="8"/>
        <v>98.630136986301366</v>
      </c>
    </row>
    <row r="143" spans="1:11" x14ac:dyDescent="0.2">
      <c r="B143" s="1252"/>
      <c r="C143" s="696">
        <v>206</v>
      </c>
      <c r="D143" s="697">
        <v>202</v>
      </c>
      <c r="E143" s="698">
        <f t="shared" si="7"/>
        <v>98.05825242718447</v>
      </c>
      <c r="F143" s="696">
        <v>2</v>
      </c>
      <c r="G143" s="697">
        <v>2</v>
      </c>
      <c r="H143" s="698">
        <f t="shared" si="6"/>
        <v>100</v>
      </c>
      <c r="I143" s="696">
        <v>208</v>
      </c>
      <c r="J143" s="697">
        <v>204</v>
      </c>
      <c r="K143" s="698">
        <f t="shared" si="8"/>
        <v>98.07692307692308</v>
      </c>
    </row>
    <row r="144" spans="1:11" x14ac:dyDescent="0.2">
      <c r="B144" s="1251" t="s">
        <v>525</v>
      </c>
      <c r="C144" s="693">
        <v>35</v>
      </c>
      <c r="D144" s="694">
        <v>35</v>
      </c>
      <c r="E144" s="695">
        <f t="shared" si="7"/>
        <v>100</v>
      </c>
      <c r="F144" s="693"/>
      <c r="G144" s="694"/>
      <c r="H144" s="695"/>
      <c r="I144" s="693">
        <v>35</v>
      </c>
      <c r="J144" s="694">
        <v>35</v>
      </c>
      <c r="K144" s="695">
        <f t="shared" si="8"/>
        <v>100</v>
      </c>
    </row>
    <row r="145" spans="1:11" x14ac:dyDescent="0.2">
      <c r="B145" s="1252"/>
      <c r="C145" s="696">
        <v>24</v>
      </c>
      <c r="D145" s="697">
        <v>24</v>
      </c>
      <c r="E145" s="698">
        <f t="shared" si="7"/>
        <v>100</v>
      </c>
      <c r="F145" s="696"/>
      <c r="G145" s="697"/>
      <c r="H145" s="698"/>
      <c r="I145" s="696">
        <v>24</v>
      </c>
      <c r="J145" s="697">
        <v>24</v>
      </c>
      <c r="K145" s="698">
        <f t="shared" si="8"/>
        <v>100</v>
      </c>
    </row>
    <row r="146" spans="1:11" x14ac:dyDescent="0.2">
      <c r="A146" s="686"/>
      <c r="B146" s="1255" t="s">
        <v>526</v>
      </c>
      <c r="C146" s="687">
        <v>1892</v>
      </c>
      <c r="D146" s="688">
        <v>1038</v>
      </c>
      <c r="E146" s="689">
        <f t="shared" si="7"/>
        <v>54.862579281183933</v>
      </c>
      <c r="F146" s="687">
        <v>431</v>
      </c>
      <c r="G146" s="688">
        <v>315</v>
      </c>
      <c r="H146" s="689">
        <f t="shared" si="6"/>
        <v>73.085846867749424</v>
      </c>
      <c r="I146" s="687">
        <v>2323</v>
      </c>
      <c r="J146" s="688">
        <v>1353</v>
      </c>
      <c r="K146" s="689">
        <f t="shared" si="8"/>
        <v>58.243650452001724</v>
      </c>
    </row>
    <row r="147" spans="1:11" x14ac:dyDescent="0.2">
      <c r="A147" s="686"/>
      <c r="B147" s="1256"/>
      <c r="C147" s="690">
        <v>1359</v>
      </c>
      <c r="D147" s="691">
        <v>747</v>
      </c>
      <c r="E147" s="692">
        <f t="shared" si="7"/>
        <v>54.966887417218544</v>
      </c>
      <c r="F147" s="690">
        <v>327</v>
      </c>
      <c r="G147" s="691">
        <v>230</v>
      </c>
      <c r="H147" s="692">
        <f t="shared" si="6"/>
        <v>70.336391437308862</v>
      </c>
      <c r="I147" s="690">
        <v>1686</v>
      </c>
      <c r="J147" s="691">
        <v>977</v>
      </c>
      <c r="K147" s="692">
        <f t="shared" si="8"/>
        <v>57.947805456702255</v>
      </c>
    </row>
    <row r="148" spans="1:11" x14ac:dyDescent="0.2">
      <c r="B148" s="1251" t="s">
        <v>527</v>
      </c>
      <c r="C148" s="693">
        <v>264</v>
      </c>
      <c r="D148" s="694">
        <v>66</v>
      </c>
      <c r="E148" s="695">
        <f t="shared" si="7"/>
        <v>25</v>
      </c>
      <c r="F148" s="693">
        <v>106</v>
      </c>
      <c r="G148" s="694">
        <v>47</v>
      </c>
      <c r="H148" s="695">
        <f t="shared" si="6"/>
        <v>44.339622641509436</v>
      </c>
      <c r="I148" s="693">
        <v>370</v>
      </c>
      <c r="J148" s="694">
        <v>113</v>
      </c>
      <c r="K148" s="695">
        <f t="shared" si="8"/>
        <v>30.54054054054054</v>
      </c>
    </row>
    <row r="149" spans="1:11" x14ac:dyDescent="0.2">
      <c r="B149" s="1252"/>
      <c r="C149" s="696">
        <v>196</v>
      </c>
      <c r="D149" s="697">
        <v>49</v>
      </c>
      <c r="E149" s="698">
        <f t="shared" si="7"/>
        <v>25</v>
      </c>
      <c r="F149" s="696">
        <v>80</v>
      </c>
      <c r="G149" s="697">
        <v>35</v>
      </c>
      <c r="H149" s="698">
        <f t="shared" si="6"/>
        <v>43.75</v>
      </c>
      <c r="I149" s="696">
        <v>276</v>
      </c>
      <c r="J149" s="697">
        <v>84</v>
      </c>
      <c r="K149" s="698">
        <f t="shared" si="8"/>
        <v>30.434782608695652</v>
      </c>
    </row>
    <row r="150" spans="1:11" x14ac:dyDescent="0.2">
      <c r="B150" s="1251" t="s">
        <v>528</v>
      </c>
      <c r="C150" s="693">
        <v>515</v>
      </c>
      <c r="D150" s="694">
        <v>167</v>
      </c>
      <c r="E150" s="695">
        <f t="shared" si="7"/>
        <v>32.427184466019419</v>
      </c>
      <c r="F150" s="693">
        <v>108</v>
      </c>
      <c r="G150" s="694">
        <v>108</v>
      </c>
      <c r="H150" s="695">
        <f t="shared" si="6"/>
        <v>100</v>
      </c>
      <c r="I150" s="693">
        <v>623</v>
      </c>
      <c r="J150" s="694">
        <v>275</v>
      </c>
      <c r="K150" s="695">
        <f t="shared" si="8"/>
        <v>44.141252006420544</v>
      </c>
    </row>
    <row r="151" spans="1:11" x14ac:dyDescent="0.2">
      <c r="B151" s="1252"/>
      <c r="C151" s="696">
        <v>347</v>
      </c>
      <c r="D151" s="697">
        <v>102</v>
      </c>
      <c r="E151" s="698">
        <f t="shared" si="7"/>
        <v>29.394812680115272</v>
      </c>
      <c r="F151" s="696">
        <v>71</v>
      </c>
      <c r="G151" s="697">
        <v>71</v>
      </c>
      <c r="H151" s="698">
        <f t="shared" si="6"/>
        <v>100</v>
      </c>
      <c r="I151" s="696">
        <v>418</v>
      </c>
      <c r="J151" s="697">
        <v>173</v>
      </c>
      <c r="K151" s="698">
        <f t="shared" si="8"/>
        <v>41.387559808612437</v>
      </c>
    </row>
    <row r="152" spans="1:11" x14ac:dyDescent="0.2">
      <c r="B152" s="1251" t="s">
        <v>529</v>
      </c>
      <c r="C152" s="693">
        <v>290</v>
      </c>
      <c r="D152" s="694">
        <v>280</v>
      </c>
      <c r="E152" s="695">
        <f t="shared" si="7"/>
        <v>96.551724137931032</v>
      </c>
      <c r="F152" s="693">
        <v>25</v>
      </c>
      <c r="G152" s="694">
        <v>25</v>
      </c>
      <c r="H152" s="695">
        <f t="shared" si="6"/>
        <v>100</v>
      </c>
      <c r="I152" s="693">
        <v>315</v>
      </c>
      <c r="J152" s="694">
        <v>305</v>
      </c>
      <c r="K152" s="695">
        <f t="shared" si="8"/>
        <v>96.825396825396822</v>
      </c>
    </row>
    <row r="153" spans="1:11" x14ac:dyDescent="0.2">
      <c r="B153" s="1252"/>
      <c r="C153" s="696">
        <v>156</v>
      </c>
      <c r="D153" s="697">
        <v>149</v>
      </c>
      <c r="E153" s="698">
        <f t="shared" si="7"/>
        <v>95.512820512820511</v>
      </c>
      <c r="F153" s="696">
        <v>14</v>
      </c>
      <c r="G153" s="697">
        <v>14</v>
      </c>
      <c r="H153" s="698">
        <f t="shared" si="6"/>
        <v>100</v>
      </c>
      <c r="I153" s="696">
        <v>170</v>
      </c>
      <c r="J153" s="697">
        <v>163</v>
      </c>
      <c r="K153" s="698">
        <f t="shared" si="8"/>
        <v>95.882352941176464</v>
      </c>
    </row>
    <row r="154" spans="1:11" x14ac:dyDescent="0.2">
      <c r="B154" s="1251" t="s">
        <v>530</v>
      </c>
      <c r="C154" s="693">
        <v>116</v>
      </c>
      <c r="D154" s="694">
        <v>62</v>
      </c>
      <c r="E154" s="695">
        <f t="shared" si="7"/>
        <v>53.448275862068968</v>
      </c>
      <c r="F154" s="693">
        <v>15</v>
      </c>
      <c r="G154" s="694">
        <v>8</v>
      </c>
      <c r="H154" s="695">
        <f t="shared" si="6"/>
        <v>53.333333333333336</v>
      </c>
      <c r="I154" s="693">
        <v>131</v>
      </c>
      <c r="J154" s="694">
        <v>70</v>
      </c>
      <c r="K154" s="695">
        <f t="shared" si="8"/>
        <v>53.435114503816791</v>
      </c>
    </row>
    <row r="155" spans="1:11" x14ac:dyDescent="0.2">
      <c r="B155" s="1252"/>
      <c r="C155" s="696">
        <v>94</v>
      </c>
      <c r="D155" s="697">
        <v>50</v>
      </c>
      <c r="E155" s="698">
        <f t="shared" si="7"/>
        <v>53.191489361702125</v>
      </c>
      <c r="F155" s="696">
        <v>10</v>
      </c>
      <c r="G155" s="697">
        <v>3</v>
      </c>
      <c r="H155" s="698">
        <f t="shared" si="6"/>
        <v>30</v>
      </c>
      <c r="I155" s="696">
        <v>104</v>
      </c>
      <c r="J155" s="697">
        <v>53</v>
      </c>
      <c r="K155" s="698">
        <f t="shared" si="8"/>
        <v>50.96153846153846</v>
      </c>
    </row>
    <row r="156" spans="1:11" x14ac:dyDescent="0.2">
      <c r="B156" s="1251" t="s">
        <v>531</v>
      </c>
      <c r="C156" s="693">
        <v>239</v>
      </c>
      <c r="D156" s="694">
        <v>193</v>
      </c>
      <c r="E156" s="695">
        <f t="shared" si="7"/>
        <v>80.753138075313814</v>
      </c>
      <c r="F156" s="693">
        <v>44</v>
      </c>
      <c r="G156" s="694">
        <v>44</v>
      </c>
      <c r="H156" s="695">
        <f t="shared" si="6"/>
        <v>100</v>
      </c>
      <c r="I156" s="693">
        <v>283</v>
      </c>
      <c r="J156" s="694">
        <v>237</v>
      </c>
      <c r="K156" s="695">
        <f t="shared" si="8"/>
        <v>83.745583038869256</v>
      </c>
    </row>
    <row r="157" spans="1:11" x14ac:dyDescent="0.2">
      <c r="B157" s="1252"/>
      <c r="C157" s="696">
        <v>168</v>
      </c>
      <c r="D157" s="697">
        <v>143</v>
      </c>
      <c r="E157" s="698">
        <f t="shared" si="7"/>
        <v>85.11904761904762</v>
      </c>
      <c r="F157" s="696">
        <v>27</v>
      </c>
      <c r="G157" s="697">
        <v>27</v>
      </c>
      <c r="H157" s="698">
        <f t="shared" si="6"/>
        <v>100</v>
      </c>
      <c r="I157" s="696">
        <v>195</v>
      </c>
      <c r="J157" s="697">
        <v>170</v>
      </c>
      <c r="K157" s="698">
        <f t="shared" si="8"/>
        <v>87.179487179487182</v>
      </c>
    </row>
    <row r="158" spans="1:11" x14ac:dyDescent="0.2">
      <c r="B158" s="1251" t="s">
        <v>532</v>
      </c>
      <c r="C158" s="693">
        <v>270</v>
      </c>
      <c r="D158" s="694">
        <v>270</v>
      </c>
      <c r="E158" s="695">
        <f t="shared" si="7"/>
        <v>100</v>
      </c>
      <c r="F158" s="693">
        <v>83</v>
      </c>
      <c r="G158" s="694">
        <v>83</v>
      </c>
      <c r="H158" s="695">
        <f t="shared" si="6"/>
        <v>100</v>
      </c>
      <c r="I158" s="693">
        <v>353</v>
      </c>
      <c r="J158" s="694">
        <v>353</v>
      </c>
      <c r="K158" s="695">
        <f t="shared" si="8"/>
        <v>100</v>
      </c>
    </row>
    <row r="159" spans="1:11" x14ac:dyDescent="0.2">
      <c r="B159" s="1252"/>
      <c r="C159" s="696">
        <v>254</v>
      </c>
      <c r="D159" s="697">
        <v>254</v>
      </c>
      <c r="E159" s="698">
        <f t="shared" si="7"/>
        <v>100</v>
      </c>
      <c r="F159" s="696">
        <v>80</v>
      </c>
      <c r="G159" s="697">
        <v>80</v>
      </c>
      <c r="H159" s="698">
        <f t="shared" si="6"/>
        <v>100</v>
      </c>
      <c r="I159" s="696">
        <v>334</v>
      </c>
      <c r="J159" s="697">
        <v>334</v>
      </c>
      <c r="K159" s="698">
        <f t="shared" si="8"/>
        <v>100</v>
      </c>
    </row>
    <row r="160" spans="1:11" x14ac:dyDescent="0.2">
      <c r="A160" s="686"/>
      <c r="B160" s="1255" t="s">
        <v>533</v>
      </c>
      <c r="C160" s="687">
        <v>2504</v>
      </c>
      <c r="D160" s="688">
        <v>1967</v>
      </c>
      <c r="E160" s="689">
        <f t="shared" si="7"/>
        <v>78.554313099041536</v>
      </c>
      <c r="F160" s="687">
        <v>633</v>
      </c>
      <c r="G160" s="688">
        <v>513</v>
      </c>
      <c r="H160" s="689">
        <f t="shared" si="6"/>
        <v>81.042654028436019</v>
      </c>
      <c r="I160" s="687">
        <v>3137</v>
      </c>
      <c r="J160" s="688">
        <v>2480</v>
      </c>
      <c r="K160" s="689">
        <f t="shared" si="8"/>
        <v>79.056423334395916</v>
      </c>
    </row>
    <row r="161" spans="1:11" x14ac:dyDescent="0.2">
      <c r="A161" s="686"/>
      <c r="B161" s="1256"/>
      <c r="C161" s="690">
        <v>1220</v>
      </c>
      <c r="D161" s="691">
        <v>895</v>
      </c>
      <c r="E161" s="692">
        <f t="shared" si="7"/>
        <v>73.360655737704917</v>
      </c>
      <c r="F161" s="690">
        <v>437</v>
      </c>
      <c r="G161" s="691">
        <v>337</v>
      </c>
      <c r="H161" s="692">
        <f t="shared" si="6"/>
        <v>77.116704805491992</v>
      </c>
      <c r="I161" s="690">
        <v>1657</v>
      </c>
      <c r="J161" s="691">
        <v>1232</v>
      </c>
      <c r="K161" s="692">
        <f t="shared" si="8"/>
        <v>74.351237175618593</v>
      </c>
    </row>
    <row r="162" spans="1:11" x14ac:dyDescent="0.2">
      <c r="B162" s="1251" t="s">
        <v>534</v>
      </c>
      <c r="C162" s="693">
        <v>656</v>
      </c>
      <c r="D162" s="694">
        <v>514</v>
      </c>
      <c r="E162" s="695">
        <f t="shared" si="7"/>
        <v>78.353658536585371</v>
      </c>
      <c r="F162" s="693">
        <v>280</v>
      </c>
      <c r="G162" s="694">
        <v>242</v>
      </c>
      <c r="H162" s="695">
        <f t="shared" si="6"/>
        <v>86.428571428571431</v>
      </c>
      <c r="I162" s="693">
        <v>936</v>
      </c>
      <c r="J162" s="694">
        <v>756</v>
      </c>
      <c r="K162" s="695">
        <f t="shared" si="8"/>
        <v>80.769230769230774</v>
      </c>
    </row>
    <row r="163" spans="1:11" x14ac:dyDescent="0.2">
      <c r="B163" s="1252"/>
      <c r="C163" s="696">
        <v>340</v>
      </c>
      <c r="D163" s="697">
        <v>249</v>
      </c>
      <c r="E163" s="698">
        <f t="shared" si="7"/>
        <v>73.235294117647058</v>
      </c>
      <c r="F163" s="696">
        <v>194</v>
      </c>
      <c r="G163" s="697">
        <v>165</v>
      </c>
      <c r="H163" s="698">
        <f t="shared" si="6"/>
        <v>85.051546391752581</v>
      </c>
      <c r="I163" s="696">
        <v>534</v>
      </c>
      <c r="J163" s="697">
        <v>414</v>
      </c>
      <c r="K163" s="698">
        <f t="shared" si="8"/>
        <v>77.528089887640448</v>
      </c>
    </row>
    <row r="164" spans="1:11" x14ac:dyDescent="0.2">
      <c r="B164" s="1251" t="s">
        <v>535</v>
      </c>
      <c r="C164" s="693">
        <v>560</v>
      </c>
      <c r="D164" s="694">
        <v>531</v>
      </c>
      <c r="E164" s="695">
        <f t="shared" si="7"/>
        <v>94.821428571428569</v>
      </c>
      <c r="F164" s="693"/>
      <c r="G164" s="694"/>
      <c r="H164" s="695"/>
      <c r="I164" s="693">
        <v>560</v>
      </c>
      <c r="J164" s="694">
        <v>531</v>
      </c>
      <c r="K164" s="695">
        <f t="shared" si="8"/>
        <v>94.821428571428569</v>
      </c>
    </row>
    <row r="165" spans="1:11" x14ac:dyDescent="0.2">
      <c r="B165" s="1252"/>
      <c r="C165" s="696">
        <v>230</v>
      </c>
      <c r="D165" s="697">
        <v>212</v>
      </c>
      <c r="E165" s="698">
        <f t="shared" si="7"/>
        <v>92.173913043478265</v>
      </c>
      <c r="F165" s="696"/>
      <c r="G165" s="697"/>
      <c r="H165" s="698"/>
      <c r="I165" s="696">
        <v>230</v>
      </c>
      <c r="J165" s="697">
        <v>212</v>
      </c>
      <c r="K165" s="698">
        <f t="shared" si="8"/>
        <v>92.173913043478265</v>
      </c>
    </row>
    <row r="166" spans="1:11" x14ac:dyDescent="0.2">
      <c r="B166" s="1257" t="s">
        <v>536</v>
      </c>
      <c r="C166" s="699">
        <v>798</v>
      </c>
      <c r="D166" s="700">
        <v>724</v>
      </c>
      <c r="E166" s="701">
        <f t="shared" si="7"/>
        <v>90.726817042606513</v>
      </c>
      <c r="F166" s="699">
        <v>233</v>
      </c>
      <c r="G166" s="700">
        <v>232</v>
      </c>
      <c r="H166" s="701">
        <f t="shared" ref="H166:H211" si="9">G166*100/F166</f>
        <v>99.570815450643778</v>
      </c>
      <c r="I166" s="699">
        <v>1031</v>
      </c>
      <c r="J166" s="700">
        <v>956</v>
      </c>
      <c r="K166" s="701">
        <f t="shared" si="8"/>
        <v>92.725509214355</v>
      </c>
    </row>
    <row r="167" spans="1:11" x14ac:dyDescent="0.2">
      <c r="B167" s="1252"/>
      <c r="C167" s="696">
        <v>381</v>
      </c>
      <c r="D167" s="697">
        <v>329</v>
      </c>
      <c r="E167" s="698">
        <f t="shared" si="7"/>
        <v>86.351706036745412</v>
      </c>
      <c r="F167" s="696">
        <v>146</v>
      </c>
      <c r="G167" s="697">
        <v>145</v>
      </c>
      <c r="H167" s="698">
        <f t="shared" si="9"/>
        <v>99.31506849315069</v>
      </c>
      <c r="I167" s="696">
        <v>527</v>
      </c>
      <c r="J167" s="697">
        <v>474</v>
      </c>
      <c r="K167" s="698">
        <f t="shared" si="8"/>
        <v>89.943074003795061</v>
      </c>
    </row>
    <row r="168" spans="1:11" x14ac:dyDescent="0.2">
      <c r="B168" s="1251" t="s">
        <v>537</v>
      </c>
      <c r="C168" s="693">
        <v>351</v>
      </c>
      <c r="D168" s="694">
        <v>70</v>
      </c>
      <c r="E168" s="695">
        <f t="shared" si="7"/>
        <v>19.943019943019944</v>
      </c>
      <c r="F168" s="693">
        <v>120</v>
      </c>
      <c r="G168" s="694">
        <v>39</v>
      </c>
      <c r="H168" s="695">
        <f t="shared" si="9"/>
        <v>32.5</v>
      </c>
      <c r="I168" s="693">
        <v>471</v>
      </c>
      <c r="J168" s="694">
        <v>109</v>
      </c>
      <c r="K168" s="695">
        <f t="shared" si="8"/>
        <v>23.142250530785564</v>
      </c>
    </row>
    <row r="169" spans="1:11" x14ac:dyDescent="0.2">
      <c r="B169" s="1252"/>
      <c r="C169" s="696">
        <v>194</v>
      </c>
      <c r="D169" s="697">
        <v>34</v>
      </c>
      <c r="E169" s="698">
        <f t="shared" si="7"/>
        <v>17.52577319587629</v>
      </c>
      <c r="F169" s="696">
        <v>97</v>
      </c>
      <c r="G169" s="697">
        <v>27</v>
      </c>
      <c r="H169" s="698">
        <f t="shared" si="9"/>
        <v>27.835051546391753</v>
      </c>
      <c r="I169" s="696">
        <v>291</v>
      </c>
      <c r="J169" s="697">
        <v>61</v>
      </c>
      <c r="K169" s="698">
        <f t="shared" si="8"/>
        <v>20.962199312714777</v>
      </c>
    </row>
    <row r="170" spans="1:11" x14ac:dyDescent="0.2">
      <c r="B170" s="1251" t="s">
        <v>538</v>
      </c>
      <c r="C170" s="693">
        <v>139</v>
      </c>
      <c r="D170" s="694">
        <v>128</v>
      </c>
      <c r="E170" s="695">
        <f t="shared" si="7"/>
        <v>92.086330935251794</v>
      </c>
      <c r="F170" s="693"/>
      <c r="G170" s="694"/>
      <c r="H170" s="695"/>
      <c r="I170" s="693">
        <v>139</v>
      </c>
      <c r="J170" s="694">
        <v>128</v>
      </c>
      <c r="K170" s="695">
        <f t="shared" si="8"/>
        <v>92.086330935251794</v>
      </c>
    </row>
    <row r="171" spans="1:11" x14ac:dyDescent="0.2">
      <c r="B171" s="1252"/>
      <c r="C171" s="696">
        <v>75</v>
      </c>
      <c r="D171" s="697">
        <v>71</v>
      </c>
      <c r="E171" s="698">
        <f t="shared" si="7"/>
        <v>94.666666666666671</v>
      </c>
      <c r="F171" s="696"/>
      <c r="G171" s="697"/>
      <c r="H171" s="698"/>
      <c r="I171" s="696">
        <v>75</v>
      </c>
      <c r="J171" s="697">
        <v>71</v>
      </c>
      <c r="K171" s="698">
        <f t="shared" si="8"/>
        <v>94.666666666666671</v>
      </c>
    </row>
    <row r="172" spans="1:11" x14ac:dyDescent="0.2">
      <c r="A172" s="686"/>
      <c r="B172" s="1255" t="s">
        <v>539</v>
      </c>
      <c r="C172" s="687">
        <v>2561</v>
      </c>
      <c r="D172" s="688">
        <v>1375</v>
      </c>
      <c r="E172" s="689">
        <f t="shared" si="7"/>
        <v>53.689964857477548</v>
      </c>
      <c r="F172" s="687">
        <v>583</v>
      </c>
      <c r="G172" s="688">
        <v>288</v>
      </c>
      <c r="H172" s="689">
        <f t="shared" si="9"/>
        <v>49.399656946826759</v>
      </c>
      <c r="I172" s="687">
        <v>3144</v>
      </c>
      <c r="J172" s="688">
        <v>1663</v>
      </c>
      <c r="K172" s="689">
        <f t="shared" si="8"/>
        <v>52.894402035623408</v>
      </c>
    </row>
    <row r="173" spans="1:11" x14ac:dyDescent="0.2">
      <c r="A173" s="686"/>
      <c r="B173" s="1256"/>
      <c r="C173" s="690">
        <v>1554</v>
      </c>
      <c r="D173" s="691">
        <v>762</v>
      </c>
      <c r="E173" s="692">
        <f t="shared" si="7"/>
        <v>49.034749034749034</v>
      </c>
      <c r="F173" s="690">
        <v>404</v>
      </c>
      <c r="G173" s="691">
        <v>187</v>
      </c>
      <c r="H173" s="692">
        <f t="shared" si="9"/>
        <v>46.287128712871286</v>
      </c>
      <c r="I173" s="690">
        <v>1958</v>
      </c>
      <c r="J173" s="691">
        <v>949</v>
      </c>
      <c r="K173" s="692">
        <f t="shared" si="8"/>
        <v>48.467824310520939</v>
      </c>
    </row>
    <row r="174" spans="1:11" x14ac:dyDescent="0.2">
      <c r="B174" s="1251" t="s">
        <v>540</v>
      </c>
      <c r="C174" s="693">
        <v>38</v>
      </c>
      <c r="D174" s="694">
        <v>38</v>
      </c>
      <c r="E174" s="695">
        <f t="shared" si="7"/>
        <v>100</v>
      </c>
      <c r="F174" s="693"/>
      <c r="G174" s="694"/>
      <c r="H174" s="695"/>
      <c r="I174" s="693">
        <v>38</v>
      </c>
      <c r="J174" s="694">
        <v>38</v>
      </c>
      <c r="K174" s="695">
        <f t="shared" si="8"/>
        <v>100</v>
      </c>
    </row>
    <row r="175" spans="1:11" x14ac:dyDescent="0.2">
      <c r="B175" s="1252"/>
      <c r="C175" s="696">
        <v>35</v>
      </c>
      <c r="D175" s="697">
        <v>35</v>
      </c>
      <c r="E175" s="698">
        <f t="shared" si="7"/>
        <v>100</v>
      </c>
      <c r="F175" s="696"/>
      <c r="G175" s="697"/>
      <c r="H175" s="698"/>
      <c r="I175" s="696">
        <v>35</v>
      </c>
      <c r="J175" s="697">
        <v>35</v>
      </c>
      <c r="K175" s="698">
        <f t="shared" si="8"/>
        <v>100</v>
      </c>
    </row>
    <row r="176" spans="1:11" x14ac:dyDescent="0.2">
      <c r="B176" s="1251" t="s">
        <v>541</v>
      </c>
      <c r="C176" s="693">
        <v>18</v>
      </c>
      <c r="D176" s="694">
        <v>18</v>
      </c>
      <c r="E176" s="695">
        <f t="shared" si="7"/>
        <v>100</v>
      </c>
      <c r="F176" s="693">
        <v>46</v>
      </c>
      <c r="G176" s="694">
        <v>46</v>
      </c>
      <c r="H176" s="695">
        <f t="shared" si="9"/>
        <v>100</v>
      </c>
      <c r="I176" s="693">
        <v>64</v>
      </c>
      <c r="J176" s="694">
        <v>64</v>
      </c>
      <c r="K176" s="695">
        <f t="shared" si="8"/>
        <v>100</v>
      </c>
    </row>
    <row r="177" spans="1:11" x14ac:dyDescent="0.2">
      <c r="B177" s="1252"/>
      <c r="C177" s="696">
        <v>15</v>
      </c>
      <c r="D177" s="697">
        <v>15</v>
      </c>
      <c r="E177" s="698">
        <f t="shared" si="7"/>
        <v>100</v>
      </c>
      <c r="F177" s="696">
        <v>36</v>
      </c>
      <c r="G177" s="697">
        <v>36</v>
      </c>
      <c r="H177" s="698">
        <f t="shared" si="9"/>
        <v>100</v>
      </c>
      <c r="I177" s="696">
        <v>51</v>
      </c>
      <c r="J177" s="697">
        <v>51</v>
      </c>
      <c r="K177" s="698">
        <f t="shared" si="8"/>
        <v>100</v>
      </c>
    </row>
    <row r="178" spans="1:11" x14ac:dyDescent="0.2">
      <c r="B178" s="1251" t="s">
        <v>542</v>
      </c>
      <c r="C178" s="693">
        <v>634</v>
      </c>
      <c r="D178" s="694">
        <v>594</v>
      </c>
      <c r="E178" s="695">
        <f t="shared" si="7"/>
        <v>93.690851735015769</v>
      </c>
      <c r="F178" s="693"/>
      <c r="G178" s="694"/>
      <c r="H178" s="695"/>
      <c r="I178" s="693">
        <v>634</v>
      </c>
      <c r="J178" s="694">
        <v>594</v>
      </c>
      <c r="K178" s="695">
        <f t="shared" si="8"/>
        <v>93.690851735015769</v>
      </c>
    </row>
    <row r="179" spans="1:11" x14ac:dyDescent="0.2">
      <c r="B179" s="1252"/>
      <c r="C179" s="696">
        <v>334</v>
      </c>
      <c r="D179" s="697">
        <v>308</v>
      </c>
      <c r="E179" s="698">
        <f t="shared" si="7"/>
        <v>92.215568862275447</v>
      </c>
      <c r="F179" s="696"/>
      <c r="G179" s="697"/>
      <c r="H179" s="698"/>
      <c r="I179" s="696">
        <v>334</v>
      </c>
      <c r="J179" s="697">
        <v>308</v>
      </c>
      <c r="K179" s="698">
        <f t="shared" si="8"/>
        <v>92.215568862275447</v>
      </c>
    </row>
    <row r="180" spans="1:11" x14ac:dyDescent="0.2">
      <c r="B180" s="1251" t="s">
        <v>543</v>
      </c>
      <c r="C180" s="693">
        <v>36</v>
      </c>
      <c r="D180" s="694">
        <v>21</v>
      </c>
      <c r="E180" s="695">
        <f t="shared" si="7"/>
        <v>58.333333333333336</v>
      </c>
      <c r="F180" s="693">
        <v>30</v>
      </c>
      <c r="G180" s="694">
        <v>30</v>
      </c>
      <c r="H180" s="695">
        <f t="shared" si="9"/>
        <v>100</v>
      </c>
      <c r="I180" s="693">
        <v>66</v>
      </c>
      <c r="J180" s="694">
        <v>51</v>
      </c>
      <c r="K180" s="695">
        <f t="shared" si="8"/>
        <v>77.272727272727266</v>
      </c>
    </row>
    <row r="181" spans="1:11" x14ac:dyDescent="0.2">
      <c r="B181" s="1252"/>
      <c r="C181" s="696">
        <v>26</v>
      </c>
      <c r="D181" s="697">
        <v>15</v>
      </c>
      <c r="E181" s="698">
        <f t="shared" si="7"/>
        <v>57.692307692307693</v>
      </c>
      <c r="F181" s="696">
        <v>25</v>
      </c>
      <c r="G181" s="697">
        <v>25</v>
      </c>
      <c r="H181" s="698">
        <f t="shared" si="9"/>
        <v>100</v>
      </c>
      <c r="I181" s="696">
        <v>51</v>
      </c>
      <c r="J181" s="697">
        <v>40</v>
      </c>
      <c r="K181" s="698">
        <f t="shared" si="8"/>
        <v>78.431372549019613</v>
      </c>
    </row>
    <row r="182" spans="1:11" x14ac:dyDescent="0.2">
      <c r="B182" s="1251" t="s">
        <v>544</v>
      </c>
      <c r="C182" s="693">
        <v>193</v>
      </c>
      <c r="D182" s="694">
        <v>187</v>
      </c>
      <c r="E182" s="695">
        <f t="shared" si="7"/>
        <v>96.891191709844563</v>
      </c>
      <c r="F182" s="693"/>
      <c r="G182" s="694"/>
      <c r="H182" s="695"/>
      <c r="I182" s="693">
        <v>193</v>
      </c>
      <c r="J182" s="694">
        <v>187</v>
      </c>
      <c r="K182" s="695">
        <f t="shared" si="8"/>
        <v>96.891191709844563</v>
      </c>
    </row>
    <row r="183" spans="1:11" x14ac:dyDescent="0.2">
      <c r="B183" s="1252"/>
      <c r="C183" s="696">
        <v>88</v>
      </c>
      <c r="D183" s="697">
        <v>84</v>
      </c>
      <c r="E183" s="698">
        <f t="shared" si="7"/>
        <v>95.454545454545453</v>
      </c>
      <c r="F183" s="696"/>
      <c r="G183" s="697"/>
      <c r="H183" s="698"/>
      <c r="I183" s="696">
        <v>88</v>
      </c>
      <c r="J183" s="697">
        <v>84</v>
      </c>
      <c r="K183" s="698">
        <f t="shared" si="8"/>
        <v>95.454545454545453</v>
      </c>
    </row>
    <row r="184" spans="1:11" x14ac:dyDescent="0.2">
      <c r="B184" s="1251" t="s">
        <v>545</v>
      </c>
      <c r="C184" s="693">
        <v>604</v>
      </c>
      <c r="D184" s="694">
        <v>84</v>
      </c>
      <c r="E184" s="695">
        <f t="shared" si="7"/>
        <v>13.907284768211921</v>
      </c>
      <c r="F184" s="693">
        <v>94</v>
      </c>
      <c r="G184" s="694">
        <v>55</v>
      </c>
      <c r="H184" s="695">
        <f t="shared" si="9"/>
        <v>58.51063829787234</v>
      </c>
      <c r="I184" s="693">
        <v>698</v>
      </c>
      <c r="J184" s="694">
        <v>139</v>
      </c>
      <c r="K184" s="695">
        <f t="shared" si="8"/>
        <v>19.914040114613179</v>
      </c>
    </row>
    <row r="185" spans="1:11" x14ac:dyDescent="0.2">
      <c r="B185" s="1252"/>
      <c r="C185" s="696">
        <v>398</v>
      </c>
      <c r="D185" s="697">
        <v>32</v>
      </c>
      <c r="E185" s="698">
        <f t="shared" si="7"/>
        <v>8.0402010050251249</v>
      </c>
      <c r="F185" s="696">
        <v>67</v>
      </c>
      <c r="G185" s="697">
        <v>32</v>
      </c>
      <c r="H185" s="698">
        <f t="shared" si="9"/>
        <v>47.761194029850749</v>
      </c>
      <c r="I185" s="696">
        <v>465</v>
      </c>
      <c r="J185" s="697">
        <v>64</v>
      </c>
      <c r="K185" s="698">
        <f t="shared" si="8"/>
        <v>13.763440860215054</v>
      </c>
    </row>
    <row r="186" spans="1:11" x14ac:dyDescent="0.2">
      <c r="B186" s="1251" t="s">
        <v>546</v>
      </c>
      <c r="C186" s="693">
        <v>418</v>
      </c>
      <c r="D186" s="694">
        <v>418</v>
      </c>
      <c r="E186" s="695">
        <f t="shared" si="7"/>
        <v>100</v>
      </c>
      <c r="F186" s="693">
        <v>157</v>
      </c>
      <c r="G186" s="694">
        <v>157</v>
      </c>
      <c r="H186" s="695">
        <f t="shared" si="9"/>
        <v>100</v>
      </c>
      <c r="I186" s="693">
        <v>575</v>
      </c>
      <c r="J186" s="694">
        <v>575</v>
      </c>
      <c r="K186" s="695">
        <f t="shared" si="8"/>
        <v>100</v>
      </c>
    </row>
    <row r="187" spans="1:11" x14ac:dyDescent="0.2">
      <c r="B187" s="1252"/>
      <c r="C187" s="696">
        <v>262</v>
      </c>
      <c r="D187" s="697">
        <v>262</v>
      </c>
      <c r="E187" s="698">
        <f t="shared" si="7"/>
        <v>100</v>
      </c>
      <c r="F187" s="696">
        <v>94</v>
      </c>
      <c r="G187" s="697">
        <v>94</v>
      </c>
      <c r="H187" s="698">
        <f t="shared" si="9"/>
        <v>100</v>
      </c>
      <c r="I187" s="696">
        <v>356</v>
      </c>
      <c r="J187" s="697">
        <v>356</v>
      </c>
      <c r="K187" s="698">
        <f t="shared" si="8"/>
        <v>100</v>
      </c>
    </row>
    <row r="188" spans="1:11" x14ac:dyDescent="0.2">
      <c r="B188" s="1251" t="s">
        <v>547</v>
      </c>
      <c r="C188" s="693">
        <v>195</v>
      </c>
      <c r="D188" s="694">
        <v>15</v>
      </c>
      <c r="E188" s="695">
        <f t="shared" si="7"/>
        <v>7.6923076923076925</v>
      </c>
      <c r="F188" s="693">
        <v>16</v>
      </c>
      <c r="G188" s="694">
        <v>0</v>
      </c>
      <c r="H188" s="695">
        <f t="shared" si="9"/>
        <v>0</v>
      </c>
      <c r="I188" s="693">
        <v>211</v>
      </c>
      <c r="J188" s="694">
        <v>15</v>
      </c>
      <c r="K188" s="695">
        <f t="shared" si="8"/>
        <v>7.109004739336493</v>
      </c>
    </row>
    <row r="189" spans="1:11" x14ac:dyDescent="0.2">
      <c r="B189" s="1252"/>
      <c r="C189" s="696">
        <v>137</v>
      </c>
      <c r="D189" s="697">
        <v>11</v>
      </c>
      <c r="E189" s="698">
        <f t="shared" si="7"/>
        <v>8.0291970802919703</v>
      </c>
      <c r="F189" s="696">
        <v>16</v>
      </c>
      <c r="G189" s="697">
        <v>0</v>
      </c>
      <c r="H189" s="698">
        <f t="shared" si="9"/>
        <v>0</v>
      </c>
      <c r="I189" s="696">
        <v>153</v>
      </c>
      <c r="J189" s="697">
        <v>11</v>
      </c>
      <c r="K189" s="698">
        <f t="shared" si="8"/>
        <v>7.1895424836601309</v>
      </c>
    </row>
    <row r="190" spans="1:11" x14ac:dyDescent="0.2">
      <c r="A190" s="686"/>
      <c r="B190" s="1255" t="s">
        <v>548</v>
      </c>
      <c r="C190" s="687">
        <v>682</v>
      </c>
      <c r="D190" s="688">
        <v>227</v>
      </c>
      <c r="E190" s="689">
        <f t="shared" si="7"/>
        <v>33.284457478005862</v>
      </c>
      <c r="F190" s="687">
        <v>143</v>
      </c>
      <c r="G190" s="688">
        <v>13</v>
      </c>
      <c r="H190" s="689">
        <f t="shared" si="9"/>
        <v>9.0909090909090917</v>
      </c>
      <c r="I190" s="687">
        <v>825</v>
      </c>
      <c r="J190" s="688">
        <v>240</v>
      </c>
      <c r="K190" s="689">
        <f t="shared" si="8"/>
        <v>29.09090909090909</v>
      </c>
    </row>
    <row r="191" spans="1:11" x14ac:dyDescent="0.2">
      <c r="A191" s="686"/>
      <c r="B191" s="1256"/>
      <c r="C191" s="690">
        <v>552</v>
      </c>
      <c r="D191" s="691">
        <v>201</v>
      </c>
      <c r="E191" s="692">
        <f t="shared" si="7"/>
        <v>36.413043478260867</v>
      </c>
      <c r="F191" s="690">
        <v>105</v>
      </c>
      <c r="G191" s="691">
        <v>11</v>
      </c>
      <c r="H191" s="692">
        <f t="shared" si="9"/>
        <v>10.476190476190476</v>
      </c>
      <c r="I191" s="690">
        <v>657</v>
      </c>
      <c r="J191" s="691">
        <v>212</v>
      </c>
      <c r="K191" s="692">
        <f t="shared" si="8"/>
        <v>32.267884322678846</v>
      </c>
    </row>
    <row r="192" spans="1:11" x14ac:dyDescent="0.2">
      <c r="B192" s="1251" t="s">
        <v>549</v>
      </c>
      <c r="C192" s="693">
        <v>48</v>
      </c>
      <c r="D192" s="694">
        <v>48</v>
      </c>
      <c r="E192" s="695">
        <f t="shared" si="7"/>
        <v>100</v>
      </c>
      <c r="F192" s="693">
        <v>13</v>
      </c>
      <c r="G192" s="694">
        <v>13</v>
      </c>
      <c r="H192" s="695">
        <f t="shared" si="9"/>
        <v>100</v>
      </c>
      <c r="I192" s="693">
        <v>61</v>
      </c>
      <c r="J192" s="694">
        <v>61</v>
      </c>
      <c r="K192" s="695">
        <f t="shared" si="8"/>
        <v>100</v>
      </c>
    </row>
    <row r="193" spans="1:11" x14ac:dyDescent="0.2">
      <c r="B193" s="1252"/>
      <c r="C193" s="696">
        <v>43</v>
      </c>
      <c r="D193" s="697">
        <v>43</v>
      </c>
      <c r="E193" s="698">
        <f t="shared" si="7"/>
        <v>100</v>
      </c>
      <c r="F193" s="696">
        <v>11</v>
      </c>
      <c r="G193" s="697">
        <v>11</v>
      </c>
      <c r="H193" s="698">
        <f t="shared" si="9"/>
        <v>100</v>
      </c>
      <c r="I193" s="696">
        <v>54</v>
      </c>
      <c r="J193" s="697">
        <v>54</v>
      </c>
      <c r="K193" s="698">
        <f t="shared" si="8"/>
        <v>100</v>
      </c>
    </row>
    <row r="194" spans="1:11" x14ac:dyDescent="0.2">
      <c r="B194" s="1251" t="s">
        <v>550</v>
      </c>
      <c r="C194" s="693">
        <v>94</v>
      </c>
      <c r="D194" s="694">
        <v>94</v>
      </c>
      <c r="E194" s="695">
        <f t="shared" si="7"/>
        <v>100</v>
      </c>
      <c r="F194" s="693"/>
      <c r="G194" s="694"/>
      <c r="H194" s="695"/>
      <c r="I194" s="693">
        <v>94</v>
      </c>
      <c r="J194" s="694">
        <v>94</v>
      </c>
      <c r="K194" s="695">
        <f t="shared" si="8"/>
        <v>100</v>
      </c>
    </row>
    <row r="195" spans="1:11" x14ac:dyDescent="0.2">
      <c r="B195" s="1252"/>
      <c r="C195" s="696">
        <v>83</v>
      </c>
      <c r="D195" s="697">
        <v>83</v>
      </c>
      <c r="E195" s="698">
        <f t="shared" si="7"/>
        <v>100</v>
      </c>
      <c r="F195" s="696"/>
      <c r="G195" s="697"/>
      <c r="H195" s="698"/>
      <c r="I195" s="696">
        <v>83</v>
      </c>
      <c r="J195" s="697">
        <v>83</v>
      </c>
      <c r="K195" s="698">
        <f t="shared" si="8"/>
        <v>100</v>
      </c>
    </row>
    <row r="196" spans="1:11" x14ac:dyDescent="0.2">
      <c r="B196" s="1251" t="s">
        <v>551</v>
      </c>
      <c r="C196" s="693">
        <v>85</v>
      </c>
      <c r="D196" s="694">
        <v>85</v>
      </c>
      <c r="E196" s="695">
        <f t="shared" si="7"/>
        <v>100</v>
      </c>
      <c r="F196" s="693"/>
      <c r="G196" s="694"/>
      <c r="H196" s="695"/>
      <c r="I196" s="693">
        <v>85</v>
      </c>
      <c r="J196" s="694">
        <v>85</v>
      </c>
      <c r="K196" s="695">
        <f t="shared" si="8"/>
        <v>100</v>
      </c>
    </row>
    <row r="197" spans="1:11" x14ac:dyDescent="0.2">
      <c r="B197" s="1252"/>
      <c r="C197" s="696">
        <v>75</v>
      </c>
      <c r="D197" s="697">
        <v>75</v>
      </c>
      <c r="E197" s="698">
        <f t="shared" si="7"/>
        <v>100</v>
      </c>
      <c r="F197" s="696"/>
      <c r="G197" s="697"/>
      <c r="H197" s="698"/>
      <c r="I197" s="696">
        <v>75</v>
      </c>
      <c r="J197" s="697">
        <v>75</v>
      </c>
      <c r="K197" s="698">
        <f t="shared" si="8"/>
        <v>100</v>
      </c>
    </row>
    <row r="198" spans="1:11" x14ac:dyDescent="0.2">
      <c r="A198" s="686"/>
      <c r="B198" s="1255" t="s">
        <v>552</v>
      </c>
      <c r="C198" s="687">
        <v>1429</v>
      </c>
      <c r="D198" s="688">
        <v>820</v>
      </c>
      <c r="E198" s="689">
        <f t="shared" si="7"/>
        <v>57.382785164450667</v>
      </c>
      <c r="F198" s="687">
        <v>606</v>
      </c>
      <c r="G198" s="688">
        <v>438</v>
      </c>
      <c r="H198" s="689">
        <f t="shared" si="9"/>
        <v>72.277227722772281</v>
      </c>
      <c r="I198" s="687">
        <v>2035</v>
      </c>
      <c r="J198" s="688">
        <v>1258</v>
      </c>
      <c r="K198" s="689">
        <f t="shared" si="8"/>
        <v>61.81818181818182</v>
      </c>
    </row>
    <row r="199" spans="1:11" x14ac:dyDescent="0.2">
      <c r="A199" s="686"/>
      <c r="B199" s="1256"/>
      <c r="C199" s="690">
        <v>965</v>
      </c>
      <c r="D199" s="691">
        <v>536</v>
      </c>
      <c r="E199" s="692">
        <f t="shared" si="7"/>
        <v>55.5440414507772</v>
      </c>
      <c r="F199" s="690">
        <v>476</v>
      </c>
      <c r="G199" s="691">
        <v>338</v>
      </c>
      <c r="H199" s="692">
        <f t="shared" si="9"/>
        <v>71.008403361344534</v>
      </c>
      <c r="I199" s="690">
        <v>1441</v>
      </c>
      <c r="J199" s="691">
        <v>874</v>
      </c>
      <c r="K199" s="692">
        <f t="shared" si="8"/>
        <v>60.65232477446218</v>
      </c>
    </row>
    <row r="200" spans="1:11" x14ac:dyDescent="0.2">
      <c r="B200" s="1251" t="s">
        <v>553</v>
      </c>
      <c r="C200" s="693">
        <v>169</v>
      </c>
      <c r="D200" s="694">
        <v>157</v>
      </c>
      <c r="E200" s="695">
        <f t="shared" si="7"/>
        <v>92.899408284023664</v>
      </c>
      <c r="F200" s="693">
        <v>61</v>
      </c>
      <c r="G200" s="694">
        <v>55</v>
      </c>
      <c r="H200" s="695">
        <f t="shared" si="9"/>
        <v>90.163934426229503</v>
      </c>
      <c r="I200" s="693">
        <v>230</v>
      </c>
      <c r="J200" s="694">
        <v>212</v>
      </c>
      <c r="K200" s="695">
        <f t="shared" si="8"/>
        <v>92.173913043478265</v>
      </c>
    </row>
    <row r="201" spans="1:11" x14ac:dyDescent="0.2">
      <c r="B201" s="1252"/>
      <c r="C201" s="696">
        <v>90</v>
      </c>
      <c r="D201" s="697">
        <v>84</v>
      </c>
      <c r="E201" s="698">
        <f t="shared" si="7"/>
        <v>93.333333333333329</v>
      </c>
      <c r="F201" s="696">
        <v>51</v>
      </c>
      <c r="G201" s="697">
        <v>46</v>
      </c>
      <c r="H201" s="698">
        <f t="shared" si="9"/>
        <v>90.196078431372555</v>
      </c>
      <c r="I201" s="696">
        <v>141</v>
      </c>
      <c r="J201" s="697">
        <v>130</v>
      </c>
      <c r="K201" s="698">
        <f t="shared" si="8"/>
        <v>92.198581560283685</v>
      </c>
    </row>
    <row r="202" spans="1:11" x14ac:dyDescent="0.2">
      <c r="B202" s="1251" t="s">
        <v>554</v>
      </c>
      <c r="C202" s="693">
        <v>485</v>
      </c>
      <c r="D202" s="694">
        <v>168</v>
      </c>
      <c r="E202" s="695">
        <f t="shared" ref="E202:E264" si="10">D202*100/C202</f>
        <v>34.639175257731956</v>
      </c>
      <c r="F202" s="693">
        <v>144</v>
      </c>
      <c r="G202" s="694">
        <v>129</v>
      </c>
      <c r="H202" s="695">
        <f t="shared" si="9"/>
        <v>89.583333333333329</v>
      </c>
      <c r="I202" s="693">
        <v>629</v>
      </c>
      <c r="J202" s="694">
        <v>297</v>
      </c>
      <c r="K202" s="695">
        <f t="shared" ref="K202:K264" si="11">J202*100/I202</f>
        <v>47.21780604133545</v>
      </c>
    </row>
    <row r="203" spans="1:11" x14ac:dyDescent="0.2">
      <c r="B203" s="1252"/>
      <c r="C203" s="696">
        <v>368</v>
      </c>
      <c r="D203" s="697">
        <v>128</v>
      </c>
      <c r="E203" s="698">
        <f t="shared" si="10"/>
        <v>34.782608695652172</v>
      </c>
      <c r="F203" s="696">
        <v>106</v>
      </c>
      <c r="G203" s="697">
        <v>99</v>
      </c>
      <c r="H203" s="698">
        <f t="shared" si="9"/>
        <v>93.396226415094333</v>
      </c>
      <c r="I203" s="696">
        <v>474</v>
      </c>
      <c r="J203" s="697">
        <v>227</v>
      </c>
      <c r="K203" s="698">
        <f t="shared" si="11"/>
        <v>47.890295358649787</v>
      </c>
    </row>
    <row r="204" spans="1:11" x14ac:dyDescent="0.2">
      <c r="B204" s="1251" t="s">
        <v>555</v>
      </c>
      <c r="C204" s="693">
        <v>152</v>
      </c>
      <c r="D204" s="694">
        <v>152</v>
      </c>
      <c r="E204" s="695">
        <f t="shared" si="10"/>
        <v>100</v>
      </c>
      <c r="F204" s="693">
        <v>74</v>
      </c>
      <c r="G204" s="694">
        <v>74</v>
      </c>
      <c r="H204" s="695">
        <f t="shared" si="9"/>
        <v>100</v>
      </c>
      <c r="I204" s="693">
        <v>226</v>
      </c>
      <c r="J204" s="694">
        <v>226</v>
      </c>
      <c r="K204" s="695">
        <f t="shared" si="11"/>
        <v>100</v>
      </c>
    </row>
    <row r="205" spans="1:11" x14ac:dyDescent="0.2">
      <c r="B205" s="1252"/>
      <c r="C205" s="696">
        <v>106</v>
      </c>
      <c r="D205" s="697">
        <v>106</v>
      </c>
      <c r="E205" s="698">
        <f t="shared" si="10"/>
        <v>100</v>
      </c>
      <c r="F205" s="696">
        <v>60</v>
      </c>
      <c r="G205" s="697">
        <v>60</v>
      </c>
      <c r="H205" s="698">
        <f t="shared" si="9"/>
        <v>100</v>
      </c>
      <c r="I205" s="696">
        <v>166</v>
      </c>
      <c r="J205" s="697">
        <v>166</v>
      </c>
      <c r="K205" s="698">
        <f t="shared" si="11"/>
        <v>100</v>
      </c>
    </row>
    <row r="206" spans="1:11" x14ac:dyDescent="0.2">
      <c r="B206" s="1251" t="s">
        <v>556</v>
      </c>
      <c r="C206" s="693">
        <v>284</v>
      </c>
      <c r="D206" s="694">
        <v>221</v>
      </c>
      <c r="E206" s="695">
        <f t="shared" si="10"/>
        <v>77.816901408450704</v>
      </c>
      <c r="F206" s="693">
        <v>150</v>
      </c>
      <c r="G206" s="694">
        <v>129</v>
      </c>
      <c r="H206" s="695">
        <f t="shared" si="9"/>
        <v>86</v>
      </c>
      <c r="I206" s="693">
        <v>434</v>
      </c>
      <c r="J206" s="694">
        <v>350</v>
      </c>
      <c r="K206" s="695">
        <f t="shared" si="11"/>
        <v>80.645161290322577</v>
      </c>
    </row>
    <row r="207" spans="1:11" x14ac:dyDescent="0.2">
      <c r="B207" s="1252"/>
      <c r="C207" s="696">
        <v>161</v>
      </c>
      <c r="D207" s="697">
        <v>124</v>
      </c>
      <c r="E207" s="698">
        <f t="shared" si="10"/>
        <v>77.018633540372676</v>
      </c>
      <c r="F207" s="696">
        <v>110</v>
      </c>
      <c r="G207" s="697">
        <v>92</v>
      </c>
      <c r="H207" s="698">
        <f t="shared" si="9"/>
        <v>83.63636363636364</v>
      </c>
      <c r="I207" s="696">
        <v>271</v>
      </c>
      <c r="J207" s="697">
        <v>216</v>
      </c>
      <c r="K207" s="698">
        <f t="shared" si="11"/>
        <v>79.704797047970473</v>
      </c>
    </row>
    <row r="208" spans="1:11" x14ac:dyDescent="0.2">
      <c r="B208" s="1251" t="s">
        <v>557</v>
      </c>
      <c r="C208" s="693">
        <v>122</v>
      </c>
      <c r="D208" s="694">
        <v>122</v>
      </c>
      <c r="E208" s="695">
        <f t="shared" si="10"/>
        <v>100</v>
      </c>
      <c r="F208" s="693">
        <v>51</v>
      </c>
      <c r="G208" s="694">
        <v>51</v>
      </c>
      <c r="H208" s="695">
        <f t="shared" si="9"/>
        <v>100</v>
      </c>
      <c r="I208" s="693">
        <v>173</v>
      </c>
      <c r="J208" s="694">
        <v>173</v>
      </c>
      <c r="K208" s="695">
        <f t="shared" si="11"/>
        <v>100</v>
      </c>
    </row>
    <row r="209" spans="1:11" x14ac:dyDescent="0.2">
      <c r="B209" s="1252"/>
      <c r="C209" s="696">
        <v>94</v>
      </c>
      <c r="D209" s="697">
        <v>94</v>
      </c>
      <c r="E209" s="698">
        <f t="shared" si="10"/>
        <v>100</v>
      </c>
      <c r="F209" s="696">
        <v>41</v>
      </c>
      <c r="G209" s="697">
        <v>41</v>
      </c>
      <c r="H209" s="698">
        <f t="shared" si="9"/>
        <v>100</v>
      </c>
      <c r="I209" s="696">
        <v>135</v>
      </c>
      <c r="J209" s="697">
        <v>135</v>
      </c>
      <c r="K209" s="698">
        <f t="shared" si="11"/>
        <v>100</v>
      </c>
    </row>
    <row r="210" spans="1:11" x14ac:dyDescent="0.2">
      <c r="A210" s="686"/>
      <c r="B210" s="1255" t="s">
        <v>558</v>
      </c>
      <c r="C210" s="687">
        <v>989</v>
      </c>
      <c r="D210" s="688">
        <v>318</v>
      </c>
      <c r="E210" s="689">
        <f t="shared" si="10"/>
        <v>32.153690596562186</v>
      </c>
      <c r="F210" s="687">
        <v>473</v>
      </c>
      <c r="G210" s="688">
        <v>104</v>
      </c>
      <c r="H210" s="689">
        <f t="shared" si="9"/>
        <v>21.987315010570825</v>
      </c>
      <c r="I210" s="687">
        <v>1462</v>
      </c>
      <c r="J210" s="688">
        <v>422</v>
      </c>
      <c r="K210" s="689">
        <f t="shared" si="11"/>
        <v>28.864569083447332</v>
      </c>
    </row>
    <row r="211" spans="1:11" x14ac:dyDescent="0.2">
      <c r="A211" s="686"/>
      <c r="B211" s="1256"/>
      <c r="C211" s="690">
        <v>692</v>
      </c>
      <c r="D211" s="691">
        <v>196</v>
      </c>
      <c r="E211" s="692">
        <f t="shared" si="10"/>
        <v>28.323699421965319</v>
      </c>
      <c r="F211" s="690">
        <v>359</v>
      </c>
      <c r="G211" s="691">
        <v>74</v>
      </c>
      <c r="H211" s="692">
        <f t="shared" si="9"/>
        <v>20.612813370473539</v>
      </c>
      <c r="I211" s="690">
        <v>1051</v>
      </c>
      <c r="J211" s="691">
        <v>270</v>
      </c>
      <c r="K211" s="692">
        <f t="shared" si="11"/>
        <v>25.689819219790675</v>
      </c>
    </row>
    <row r="212" spans="1:11" x14ac:dyDescent="0.2">
      <c r="B212" s="1251" t="s">
        <v>559</v>
      </c>
      <c r="C212" s="693">
        <v>158</v>
      </c>
      <c r="D212" s="694">
        <v>44</v>
      </c>
      <c r="E212" s="695">
        <f t="shared" si="10"/>
        <v>27.848101265822784</v>
      </c>
      <c r="F212" s="693"/>
      <c r="G212" s="694"/>
      <c r="H212" s="695"/>
      <c r="I212" s="693">
        <v>158</v>
      </c>
      <c r="J212" s="694">
        <v>44</v>
      </c>
      <c r="K212" s="695">
        <f t="shared" si="11"/>
        <v>27.848101265822784</v>
      </c>
    </row>
    <row r="213" spans="1:11" x14ac:dyDescent="0.2">
      <c r="B213" s="1252"/>
      <c r="C213" s="696">
        <v>116</v>
      </c>
      <c r="D213" s="697">
        <v>25</v>
      </c>
      <c r="E213" s="698">
        <f t="shared" si="10"/>
        <v>21.551724137931036</v>
      </c>
      <c r="F213" s="696"/>
      <c r="G213" s="697"/>
      <c r="H213" s="698"/>
      <c r="I213" s="696">
        <v>116</v>
      </c>
      <c r="J213" s="697">
        <v>25</v>
      </c>
      <c r="K213" s="698">
        <f t="shared" si="11"/>
        <v>21.551724137931036</v>
      </c>
    </row>
    <row r="214" spans="1:11" x14ac:dyDescent="0.2">
      <c r="B214" s="1251" t="s">
        <v>560</v>
      </c>
      <c r="C214" s="693">
        <v>339</v>
      </c>
      <c r="D214" s="694">
        <v>2</v>
      </c>
      <c r="E214" s="695">
        <f t="shared" si="10"/>
        <v>0.58997050147492625</v>
      </c>
      <c r="F214" s="693">
        <v>368</v>
      </c>
      <c r="G214" s="694">
        <v>2</v>
      </c>
      <c r="H214" s="695">
        <f t="shared" ref="H214:H275" si="12">G214*100/F214</f>
        <v>0.54347826086956519</v>
      </c>
      <c r="I214" s="693">
        <v>707</v>
      </c>
      <c r="J214" s="694">
        <v>4</v>
      </c>
      <c r="K214" s="695">
        <f t="shared" si="11"/>
        <v>0.56577086280056577</v>
      </c>
    </row>
    <row r="215" spans="1:11" x14ac:dyDescent="0.2">
      <c r="B215" s="1252"/>
      <c r="C215" s="696">
        <v>223</v>
      </c>
      <c r="D215" s="697">
        <v>1</v>
      </c>
      <c r="E215" s="698">
        <f t="shared" si="10"/>
        <v>0.44843049327354262</v>
      </c>
      <c r="F215" s="696">
        <v>284</v>
      </c>
      <c r="G215" s="697">
        <v>2</v>
      </c>
      <c r="H215" s="698">
        <f t="shared" si="12"/>
        <v>0.70422535211267601</v>
      </c>
      <c r="I215" s="696">
        <v>507</v>
      </c>
      <c r="J215" s="697">
        <v>3</v>
      </c>
      <c r="K215" s="698">
        <f t="shared" si="11"/>
        <v>0.59171597633136097</v>
      </c>
    </row>
    <row r="216" spans="1:11" x14ac:dyDescent="0.2">
      <c r="B216" s="1251" t="s">
        <v>561</v>
      </c>
      <c r="C216" s="693">
        <v>144</v>
      </c>
      <c r="D216" s="694">
        <v>32</v>
      </c>
      <c r="E216" s="695">
        <f t="shared" si="10"/>
        <v>22.222222222222221</v>
      </c>
      <c r="F216" s="693"/>
      <c r="G216" s="694"/>
      <c r="H216" s="695"/>
      <c r="I216" s="693">
        <v>144</v>
      </c>
      <c r="J216" s="694">
        <v>32</v>
      </c>
      <c r="K216" s="695">
        <f t="shared" si="11"/>
        <v>22.222222222222221</v>
      </c>
    </row>
    <row r="217" spans="1:11" x14ac:dyDescent="0.2">
      <c r="B217" s="1252"/>
      <c r="C217" s="696">
        <v>123</v>
      </c>
      <c r="D217" s="697">
        <v>23</v>
      </c>
      <c r="E217" s="698">
        <f t="shared" si="10"/>
        <v>18.699186991869919</v>
      </c>
      <c r="F217" s="696"/>
      <c r="G217" s="697"/>
      <c r="H217" s="698"/>
      <c r="I217" s="696">
        <v>123</v>
      </c>
      <c r="J217" s="697">
        <v>23</v>
      </c>
      <c r="K217" s="698">
        <f t="shared" si="11"/>
        <v>18.699186991869919</v>
      </c>
    </row>
    <row r="218" spans="1:11" x14ac:dyDescent="0.2">
      <c r="B218" s="1251" t="s">
        <v>562</v>
      </c>
      <c r="C218" s="693">
        <v>348</v>
      </c>
      <c r="D218" s="694">
        <v>240</v>
      </c>
      <c r="E218" s="695">
        <f t="shared" si="10"/>
        <v>68.965517241379317</v>
      </c>
      <c r="F218" s="693">
        <v>105</v>
      </c>
      <c r="G218" s="694">
        <v>102</v>
      </c>
      <c r="H218" s="695">
        <f t="shared" si="12"/>
        <v>97.142857142857139</v>
      </c>
      <c r="I218" s="693">
        <v>453</v>
      </c>
      <c r="J218" s="694">
        <v>342</v>
      </c>
      <c r="K218" s="695">
        <f t="shared" si="11"/>
        <v>75.496688741721854</v>
      </c>
    </row>
    <row r="219" spans="1:11" x14ac:dyDescent="0.2">
      <c r="B219" s="1252"/>
      <c r="C219" s="696">
        <v>230</v>
      </c>
      <c r="D219" s="697">
        <v>147</v>
      </c>
      <c r="E219" s="698">
        <f t="shared" si="10"/>
        <v>63.913043478260867</v>
      </c>
      <c r="F219" s="696">
        <v>75</v>
      </c>
      <c r="G219" s="697">
        <v>72</v>
      </c>
      <c r="H219" s="698">
        <f t="shared" si="12"/>
        <v>96</v>
      </c>
      <c r="I219" s="696">
        <v>305</v>
      </c>
      <c r="J219" s="697">
        <v>219</v>
      </c>
      <c r="K219" s="698">
        <f t="shared" si="11"/>
        <v>71.803278688524586</v>
      </c>
    </row>
    <row r="220" spans="1:11" x14ac:dyDescent="0.2">
      <c r="A220" s="686"/>
      <c r="B220" s="1255" t="s">
        <v>128</v>
      </c>
      <c r="C220" s="687">
        <v>382</v>
      </c>
      <c r="D220" s="688">
        <v>375</v>
      </c>
      <c r="E220" s="689">
        <f t="shared" si="10"/>
        <v>98.167539267015712</v>
      </c>
      <c r="F220" s="687">
        <v>88</v>
      </c>
      <c r="G220" s="688">
        <v>88</v>
      </c>
      <c r="H220" s="689">
        <f t="shared" si="12"/>
        <v>100</v>
      </c>
      <c r="I220" s="687">
        <v>470</v>
      </c>
      <c r="J220" s="688">
        <v>463</v>
      </c>
      <c r="K220" s="689">
        <f t="shared" si="11"/>
        <v>98.510638297872347</v>
      </c>
    </row>
    <row r="221" spans="1:11" x14ac:dyDescent="0.2">
      <c r="A221" s="686"/>
      <c r="B221" s="1256"/>
      <c r="C221" s="690">
        <v>303</v>
      </c>
      <c r="D221" s="691">
        <v>296</v>
      </c>
      <c r="E221" s="692">
        <f t="shared" si="10"/>
        <v>97.689768976897696</v>
      </c>
      <c r="F221" s="690">
        <v>59</v>
      </c>
      <c r="G221" s="691">
        <v>59</v>
      </c>
      <c r="H221" s="692">
        <f t="shared" si="12"/>
        <v>100</v>
      </c>
      <c r="I221" s="690">
        <v>362</v>
      </c>
      <c r="J221" s="691">
        <v>355</v>
      </c>
      <c r="K221" s="692">
        <f t="shared" si="11"/>
        <v>98.06629834254143</v>
      </c>
    </row>
    <row r="222" spans="1:11" x14ac:dyDescent="0.2">
      <c r="B222" s="1251" t="s">
        <v>563</v>
      </c>
      <c r="C222" s="693">
        <v>202</v>
      </c>
      <c r="D222" s="694">
        <v>202</v>
      </c>
      <c r="E222" s="695">
        <f t="shared" si="10"/>
        <v>100</v>
      </c>
      <c r="F222" s="693">
        <v>27</v>
      </c>
      <c r="G222" s="694">
        <v>27</v>
      </c>
      <c r="H222" s="695">
        <f t="shared" si="12"/>
        <v>100</v>
      </c>
      <c r="I222" s="693">
        <v>229</v>
      </c>
      <c r="J222" s="694">
        <v>229</v>
      </c>
      <c r="K222" s="695">
        <f t="shared" si="11"/>
        <v>100</v>
      </c>
    </row>
    <row r="223" spans="1:11" x14ac:dyDescent="0.2">
      <c r="B223" s="1252"/>
      <c r="C223" s="696">
        <v>158</v>
      </c>
      <c r="D223" s="697">
        <v>158</v>
      </c>
      <c r="E223" s="698">
        <f t="shared" si="10"/>
        <v>100</v>
      </c>
      <c r="F223" s="696">
        <v>18</v>
      </c>
      <c r="G223" s="697">
        <v>18</v>
      </c>
      <c r="H223" s="698">
        <f t="shared" si="12"/>
        <v>100</v>
      </c>
      <c r="I223" s="696">
        <v>176</v>
      </c>
      <c r="J223" s="697">
        <v>176</v>
      </c>
      <c r="K223" s="698">
        <f t="shared" si="11"/>
        <v>100</v>
      </c>
    </row>
    <row r="224" spans="1:11" x14ac:dyDescent="0.2">
      <c r="B224" s="1251" t="s">
        <v>564</v>
      </c>
      <c r="C224" s="693">
        <v>173</v>
      </c>
      <c r="D224" s="694">
        <v>173</v>
      </c>
      <c r="E224" s="695">
        <f t="shared" si="10"/>
        <v>100</v>
      </c>
      <c r="F224" s="693">
        <v>61</v>
      </c>
      <c r="G224" s="694">
        <v>61</v>
      </c>
      <c r="H224" s="695">
        <f t="shared" si="12"/>
        <v>100</v>
      </c>
      <c r="I224" s="693">
        <v>234</v>
      </c>
      <c r="J224" s="694">
        <v>234</v>
      </c>
      <c r="K224" s="695">
        <f t="shared" si="11"/>
        <v>100</v>
      </c>
    </row>
    <row r="225" spans="1:11" x14ac:dyDescent="0.2">
      <c r="B225" s="1258"/>
      <c r="C225" s="702">
        <v>138</v>
      </c>
      <c r="D225" s="703">
        <v>138</v>
      </c>
      <c r="E225" s="704">
        <f t="shared" si="10"/>
        <v>100</v>
      </c>
      <c r="F225" s="702">
        <v>41</v>
      </c>
      <c r="G225" s="703">
        <v>41</v>
      </c>
      <c r="H225" s="704">
        <f t="shared" si="12"/>
        <v>100</v>
      </c>
      <c r="I225" s="702">
        <v>179</v>
      </c>
      <c r="J225" s="703">
        <v>179</v>
      </c>
      <c r="K225" s="704">
        <f t="shared" si="11"/>
        <v>100</v>
      </c>
    </row>
    <row r="226" spans="1:11" ht="6" customHeight="1" x14ac:dyDescent="0.2">
      <c r="E226" s="705"/>
      <c r="H226" s="705"/>
      <c r="K226" s="705"/>
    </row>
    <row r="227" spans="1:11" x14ac:dyDescent="0.2">
      <c r="B227" s="1253" t="s">
        <v>565</v>
      </c>
      <c r="C227" s="680">
        <v>3168</v>
      </c>
      <c r="D227" s="681">
        <v>3099</v>
      </c>
      <c r="E227" s="682">
        <f t="shared" si="10"/>
        <v>97.821969696969703</v>
      </c>
      <c r="F227" s="680">
        <v>1811</v>
      </c>
      <c r="G227" s="681">
        <v>1811</v>
      </c>
      <c r="H227" s="682">
        <f t="shared" si="12"/>
        <v>100</v>
      </c>
      <c r="I227" s="680">
        <v>4979</v>
      </c>
      <c r="J227" s="681">
        <v>4910</v>
      </c>
      <c r="K227" s="682">
        <f t="shared" si="11"/>
        <v>98.614179554127332</v>
      </c>
    </row>
    <row r="228" spans="1:11" x14ac:dyDescent="0.2">
      <c r="B228" s="1254"/>
      <c r="C228" s="683">
        <v>2228</v>
      </c>
      <c r="D228" s="684">
        <v>2179</v>
      </c>
      <c r="E228" s="685">
        <f t="shared" si="10"/>
        <v>97.800718132854584</v>
      </c>
      <c r="F228" s="683">
        <v>1199</v>
      </c>
      <c r="G228" s="684">
        <v>1199</v>
      </c>
      <c r="H228" s="685">
        <f t="shared" si="12"/>
        <v>100</v>
      </c>
      <c r="I228" s="683">
        <v>3427</v>
      </c>
      <c r="J228" s="684">
        <v>3378</v>
      </c>
      <c r="K228" s="685">
        <f t="shared" si="11"/>
        <v>98.570177998249193</v>
      </c>
    </row>
    <row r="229" spans="1:11" x14ac:dyDescent="0.2">
      <c r="A229" s="686"/>
      <c r="B229" s="1255" t="s">
        <v>130</v>
      </c>
      <c r="C229" s="687">
        <v>26</v>
      </c>
      <c r="D229" s="688">
        <v>26</v>
      </c>
      <c r="E229" s="689">
        <f t="shared" si="10"/>
        <v>100</v>
      </c>
      <c r="F229" s="687">
        <v>8</v>
      </c>
      <c r="G229" s="688">
        <v>8</v>
      </c>
      <c r="H229" s="689">
        <f t="shared" si="12"/>
        <v>100</v>
      </c>
      <c r="I229" s="687">
        <v>34</v>
      </c>
      <c r="J229" s="688">
        <v>34</v>
      </c>
      <c r="K229" s="689">
        <f t="shared" si="11"/>
        <v>100</v>
      </c>
    </row>
    <row r="230" spans="1:11" x14ac:dyDescent="0.2">
      <c r="A230" s="686"/>
      <c r="B230" s="1256"/>
      <c r="C230" s="690">
        <v>24</v>
      </c>
      <c r="D230" s="691">
        <v>24</v>
      </c>
      <c r="E230" s="692">
        <f t="shared" si="10"/>
        <v>100</v>
      </c>
      <c r="F230" s="690">
        <v>7</v>
      </c>
      <c r="G230" s="691">
        <v>7</v>
      </c>
      <c r="H230" s="692">
        <f t="shared" si="12"/>
        <v>100</v>
      </c>
      <c r="I230" s="690">
        <v>31</v>
      </c>
      <c r="J230" s="691">
        <v>31</v>
      </c>
      <c r="K230" s="692">
        <f t="shared" si="11"/>
        <v>100</v>
      </c>
    </row>
    <row r="231" spans="1:11" x14ac:dyDescent="0.2">
      <c r="A231" s="686"/>
      <c r="B231" s="1255" t="s">
        <v>566</v>
      </c>
      <c r="C231" s="687">
        <v>784</v>
      </c>
      <c r="D231" s="688">
        <v>758</v>
      </c>
      <c r="E231" s="689">
        <f t="shared" si="10"/>
        <v>96.683673469387756</v>
      </c>
      <c r="F231" s="687">
        <v>701</v>
      </c>
      <c r="G231" s="688">
        <v>701</v>
      </c>
      <c r="H231" s="689">
        <f t="shared" si="12"/>
        <v>100</v>
      </c>
      <c r="I231" s="687">
        <v>1485</v>
      </c>
      <c r="J231" s="688">
        <v>1459</v>
      </c>
      <c r="K231" s="689">
        <f t="shared" si="11"/>
        <v>98.249158249158256</v>
      </c>
    </row>
    <row r="232" spans="1:11" x14ac:dyDescent="0.2">
      <c r="A232" s="686"/>
      <c r="B232" s="1256"/>
      <c r="C232" s="690">
        <v>543</v>
      </c>
      <c r="D232" s="691">
        <v>519</v>
      </c>
      <c r="E232" s="692">
        <f t="shared" si="10"/>
        <v>95.58011049723757</v>
      </c>
      <c r="F232" s="690">
        <v>539</v>
      </c>
      <c r="G232" s="691">
        <v>539</v>
      </c>
      <c r="H232" s="692">
        <f t="shared" si="12"/>
        <v>100</v>
      </c>
      <c r="I232" s="690">
        <v>1082</v>
      </c>
      <c r="J232" s="691">
        <v>1058</v>
      </c>
      <c r="K232" s="692">
        <f t="shared" si="11"/>
        <v>97.781885397412196</v>
      </c>
    </row>
    <row r="233" spans="1:11" x14ac:dyDescent="0.2">
      <c r="B233" s="1251" t="s">
        <v>567</v>
      </c>
      <c r="C233" s="693">
        <v>575</v>
      </c>
      <c r="D233" s="694">
        <v>549</v>
      </c>
      <c r="E233" s="695">
        <f t="shared" si="10"/>
        <v>95.478260869565219</v>
      </c>
      <c r="F233" s="693">
        <v>641</v>
      </c>
      <c r="G233" s="694">
        <v>641</v>
      </c>
      <c r="H233" s="695">
        <f t="shared" si="12"/>
        <v>100</v>
      </c>
      <c r="I233" s="693">
        <v>1216</v>
      </c>
      <c r="J233" s="694">
        <v>1190</v>
      </c>
      <c r="K233" s="695">
        <f t="shared" si="11"/>
        <v>97.861842105263165</v>
      </c>
    </row>
    <row r="234" spans="1:11" x14ac:dyDescent="0.2">
      <c r="B234" s="1252"/>
      <c r="C234" s="696">
        <v>387</v>
      </c>
      <c r="D234" s="697">
        <v>363</v>
      </c>
      <c r="E234" s="698">
        <f t="shared" si="10"/>
        <v>93.798449612403104</v>
      </c>
      <c r="F234" s="696">
        <v>487</v>
      </c>
      <c r="G234" s="697">
        <v>487</v>
      </c>
      <c r="H234" s="698">
        <f t="shared" si="12"/>
        <v>100</v>
      </c>
      <c r="I234" s="696">
        <v>874</v>
      </c>
      <c r="J234" s="697">
        <v>850</v>
      </c>
      <c r="K234" s="698">
        <f t="shared" si="11"/>
        <v>97.254004576659042</v>
      </c>
    </row>
    <row r="235" spans="1:11" x14ac:dyDescent="0.2">
      <c r="B235" s="1251" t="s">
        <v>568</v>
      </c>
      <c r="C235" s="693">
        <v>209</v>
      </c>
      <c r="D235" s="694">
        <v>209</v>
      </c>
      <c r="E235" s="695">
        <f t="shared" si="10"/>
        <v>100</v>
      </c>
      <c r="F235" s="693">
        <v>60</v>
      </c>
      <c r="G235" s="694">
        <v>60</v>
      </c>
      <c r="H235" s="695">
        <f t="shared" si="12"/>
        <v>100</v>
      </c>
      <c r="I235" s="693">
        <v>269</v>
      </c>
      <c r="J235" s="694">
        <v>269</v>
      </c>
      <c r="K235" s="695">
        <f t="shared" si="11"/>
        <v>100</v>
      </c>
    </row>
    <row r="236" spans="1:11" x14ac:dyDescent="0.2">
      <c r="B236" s="1252"/>
      <c r="C236" s="696">
        <v>156</v>
      </c>
      <c r="D236" s="697">
        <v>156</v>
      </c>
      <c r="E236" s="698">
        <f t="shared" si="10"/>
        <v>100</v>
      </c>
      <c r="F236" s="696">
        <v>52</v>
      </c>
      <c r="G236" s="697">
        <v>52</v>
      </c>
      <c r="H236" s="698">
        <f t="shared" si="12"/>
        <v>100</v>
      </c>
      <c r="I236" s="696">
        <v>208</v>
      </c>
      <c r="J236" s="697">
        <v>208</v>
      </c>
      <c r="K236" s="698">
        <f t="shared" si="11"/>
        <v>100</v>
      </c>
    </row>
    <row r="237" spans="1:11" x14ac:dyDescent="0.2">
      <c r="A237" s="686"/>
      <c r="B237" s="1255" t="s">
        <v>569</v>
      </c>
      <c r="C237" s="687">
        <v>490</v>
      </c>
      <c r="D237" s="688">
        <v>490</v>
      </c>
      <c r="E237" s="689">
        <f t="shared" si="10"/>
        <v>100</v>
      </c>
      <c r="F237" s="687">
        <v>36</v>
      </c>
      <c r="G237" s="688">
        <v>36</v>
      </c>
      <c r="H237" s="689">
        <f t="shared" si="12"/>
        <v>100</v>
      </c>
      <c r="I237" s="687">
        <v>526</v>
      </c>
      <c r="J237" s="688">
        <v>526</v>
      </c>
      <c r="K237" s="689">
        <f t="shared" si="11"/>
        <v>100</v>
      </c>
    </row>
    <row r="238" spans="1:11" x14ac:dyDescent="0.2">
      <c r="A238" s="686"/>
      <c r="B238" s="1256"/>
      <c r="C238" s="690">
        <v>427</v>
      </c>
      <c r="D238" s="691">
        <v>427</v>
      </c>
      <c r="E238" s="692">
        <f t="shared" si="10"/>
        <v>100</v>
      </c>
      <c r="F238" s="690">
        <v>28</v>
      </c>
      <c r="G238" s="691">
        <v>28</v>
      </c>
      <c r="H238" s="692">
        <f t="shared" si="12"/>
        <v>100</v>
      </c>
      <c r="I238" s="690">
        <v>455</v>
      </c>
      <c r="J238" s="691">
        <v>455</v>
      </c>
      <c r="K238" s="692">
        <f t="shared" si="11"/>
        <v>100</v>
      </c>
    </row>
    <row r="239" spans="1:11" x14ac:dyDescent="0.2">
      <c r="A239" s="686"/>
      <c r="B239" s="1255" t="s">
        <v>133</v>
      </c>
      <c r="C239" s="687">
        <v>906</v>
      </c>
      <c r="D239" s="688">
        <v>906</v>
      </c>
      <c r="E239" s="689">
        <f t="shared" si="10"/>
        <v>100</v>
      </c>
      <c r="F239" s="687">
        <v>701</v>
      </c>
      <c r="G239" s="688">
        <v>701</v>
      </c>
      <c r="H239" s="689">
        <f t="shared" si="12"/>
        <v>100</v>
      </c>
      <c r="I239" s="687">
        <v>1607</v>
      </c>
      <c r="J239" s="688">
        <v>1607</v>
      </c>
      <c r="K239" s="689">
        <f t="shared" si="11"/>
        <v>100</v>
      </c>
    </row>
    <row r="240" spans="1:11" x14ac:dyDescent="0.2">
      <c r="A240" s="686"/>
      <c r="B240" s="1256"/>
      <c r="C240" s="690">
        <v>453</v>
      </c>
      <c r="D240" s="691">
        <v>453</v>
      </c>
      <c r="E240" s="692">
        <f t="shared" si="10"/>
        <v>100</v>
      </c>
      <c r="F240" s="690">
        <v>299</v>
      </c>
      <c r="G240" s="691">
        <v>299</v>
      </c>
      <c r="H240" s="692">
        <f t="shared" si="12"/>
        <v>100</v>
      </c>
      <c r="I240" s="690">
        <v>752</v>
      </c>
      <c r="J240" s="691">
        <v>752</v>
      </c>
      <c r="K240" s="692">
        <f t="shared" si="11"/>
        <v>100</v>
      </c>
    </row>
    <row r="241" spans="1:11" x14ac:dyDescent="0.2">
      <c r="B241" s="1251" t="s">
        <v>570</v>
      </c>
      <c r="C241" s="693">
        <v>202</v>
      </c>
      <c r="D241" s="694">
        <v>202</v>
      </c>
      <c r="E241" s="695">
        <f t="shared" si="10"/>
        <v>100</v>
      </c>
      <c r="F241" s="693">
        <v>184</v>
      </c>
      <c r="G241" s="694">
        <v>184</v>
      </c>
      <c r="H241" s="695">
        <f t="shared" si="12"/>
        <v>100</v>
      </c>
      <c r="I241" s="693">
        <v>386</v>
      </c>
      <c r="J241" s="694">
        <v>386</v>
      </c>
      <c r="K241" s="695">
        <f t="shared" si="11"/>
        <v>100</v>
      </c>
    </row>
    <row r="242" spans="1:11" x14ac:dyDescent="0.2">
      <c r="B242" s="1252"/>
      <c r="C242" s="696">
        <v>73</v>
      </c>
      <c r="D242" s="697">
        <v>73</v>
      </c>
      <c r="E242" s="698">
        <f t="shared" si="10"/>
        <v>100</v>
      </c>
      <c r="F242" s="696">
        <v>74</v>
      </c>
      <c r="G242" s="697">
        <v>74</v>
      </c>
      <c r="H242" s="698">
        <f t="shared" si="12"/>
        <v>100</v>
      </c>
      <c r="I242" s="696">
        <v>147</v>
      </c>
      <c r="J242" s="697">
        <v>147</v>
      </c>
      <c r="K242" s="698">
        <f t="shared" si="11"/>
        <v>100</v>
      </c>
    </row>
    <row r="243" spans="1:11" x14ac:dyDescent="0.2">
      <c r="B243" s="1251" t="s">
        <v>571</v>
      </c>
      <c r="C243" s="693">
        <v>110</v>
      </c>
      <c r="D243" s="694">
        <v>110</v>
      </c>
      <c r="E243" s="695">
        <f t="shared" si="10"/>
        <v>100</v>
      </c>
      <c r="F243" s="693">
        <v>65</v>
      </c>
      <c r="G243" s="694">
        <v>65</v>
      </c>
      <c r="H243" s="695">
        <f t="shared" si="12"/>
        <v>100</v>
      </c>
      <c r="I243" s="693">
        <v>175</v>
      </c>
      <c r="J243" s="694">
        <v>175</v>
      </c>
      <c r="K243" s="695">
        <f t="shared" si="11"/>
        <v>100</v>
      </c>
    </row>
    <row r="244" spans="1:11" x14ac:dyDescent="0.2">
      <c r="B244" s="1252"/>
      <c r="C244" s="696">
        <v>54</v>
      </c>
      <c r="D244" s="697">
        <v>54</v>
      </c>
      <c r="E244" s="698">
        <f t="shared" si="10"/>
        <v>100</v>
      </c>
      <c r="F244" s="696">
        <v>43</v>
      </c>
      <c r="G244" s="697">
        <v>43</v>
      </c>
      <c r="H244" s="698">
        <f t="shared" si="12"/>
        <v>100</v>
      </c>
      <c r="I244" s="696">
        <v>97</v>
      </c>
      <c r="J244" s="697">
        <v>97</v>
      </c>
      <c r="K244" s="698">
        <f t="shared" si="11"/>
        <v>100</v>
      </c>
    </row>
    <row r="245" spans="1:11" x14ac:dyDescent="0.2">
      <c r="B245" s="1251" t="s">
        <v>572</v>
      </c>
      <c r="C245" s="693">
        <v>141</v>
      </c>
      <c r="D245" s="694">
        <v>141</v>
      </c>
      <c r="E245" s="695">
        <f t="shared" si="10"/>
        <v>100</v>
      </c>
      <c r="F245" s="693"/>
      <c r="G245" s="694"/>
      <c r="H245" s="695"/>
      <c r="I245" s="693">
        <v>141</v>
      </c>
      <c r="J245" s="694">
        <v>141</v>
      </c>
      <c r="K245" s="695">
        <f t="shared" si="11"/>
        <v>100</v>
      </c>
    </row>
    <row r="246" spans="1:11" x14ac:dyDescent="0.2">
      <c r="B246" s="1252"/>
      <c r="C246" s="696">
        <v>80</v>
      </c>
      <c r="D246" s="697">
        <v>80</v>
      </c>
      <c r="E246" s="698">
        <f t="shared" si="10"/>
        <v>100</v>
      </c>
      <c r="F246" s="696"/>
      <c r="G246" s="697"/>
      <c r="H246" s="698"/>
      <c r="I246" s="696">
        <v>80</v>
      </c>
      <c r="J246" s="697">
        <v>80</v>
      </c>
      <c r="K246" s="698">
        <f t="shared" si="11"/>
        <v>100</v>
      </c>
    </row>
    <row r="247" spans="1:11" x14ac:dyDescent="0.2">
      <c r="B247" s="1251" t="s">
        <v>573</v>
      </c>
      <c r="C247" s="693">
        <v>63</v>
      </c>
      <c r="D247" s="694">
        <v>63</v>
      </c>
      <c r="E247" s="695">
        <f t="shared" si="10"/>
        <v>100</v>
      </c>
      <c r="F247" s="693">
        <v>47</v>
      </c>
      <c r="G247" s="694">
        <v>47</v>
      </c>
      <c r="H247" s="695">
        <f t="shared" si="12"/>
        <v>100</v>
      </c>
      <c r="I247" s="693">
        <v>110</v>
      </c>
      <c r="J247" s="694">
        <v>110</v>
      </c>
      <c r="K247" s="695">
        <f t="shared" si="11"/>
        <v>100</v>
      </c>
    </row>
    <row r="248" spans="1:11" x14ac:dyDescent="0.2">
      <c r="B248" s="1252"/>
      <c r="C248" s="696">
        <v>39</v>
      </c>
      <c r="D248" s="697">
        <v>39</v>
      </c>
      <c r="E248" s="698">
        <f t="shared" si="10"/>
        <v>100</v>
      </c>
      <c r="F248" s="696">
        <v>30</v>
      </c>
      <c r="G248" s="697">
        <v>30</v>
      </c>
      <c r="H248" s="698">
        <f t="shared" si="12"/>
        <v>100</v>
      </c>
      <c r="I248" s="696">
        <v>69</v>
      </c>
      <c r="J248" s="697">
        <v>69</v>
      </c>
      <c r="K248" s="698">
        <f t="shared" si="11"/>
        <v>100</v>
      </c>
    </row>
    <row r="249" spans="1:11" x14ac:dyDescent="0.2">
      <c r="B249" s="1251" t="s">
        <v>574</v>
      </c>
      <c r="C249" s="693">
        <v>390</v>
      </c>
      <c r="D249" s="694">
        <v>390</v>
      </c>
      <c r="E249" s="695">
        <f t="shared" si="10"/>
        <v>100</v>
      </c>
      <c r="F249" s="693">
        <v>405</v>
      </c>
      <c r="G249" s="694">
        <v>405</v>
      </c>
      <c r="H249" s="695">
        <f t="shared" si="12"/>
        <v>100</v>
      </c>
      <c r="I249" s="693">
        <v>795</v>
      </c>
      <c r="J249" s="694">
        <v>795</v>
      </c>
      <c r="K249" s="695">
        <f t="shared" si="11"/>
        <v>100</v>
      </c>
    </row>
    <row r="250" spans="1:11" x14ac:dyDescent="0.2">
      <c r="B250" s="1252"/>
      <c r="C250" s="696">
        <v>207</v>
      </c>
      <c r="D250" s="697">
        <v>207</v>
      </c>
      <c r="E250" s="698">
        <f t="shared" si="10"/>
        <v>100</v>
      </c>
      <c r="F250" s="696">
        <v>152</v>
      </c>
      <c r="G250" s="697">
        <v>152</v>
      </c>
      <c r="H250" s="698">
        <f t="shared" si="12"/>
        <v>100</v>
      </c>
      <c r="I250" s="696">
        <v>359</v>
      </c>
      <c r="J250" s="697">
        <v>359</v>
      </c>
      <c r="K250" s="698">
        <f t="shared" si="11"/>
        <v>100</v>
      </c>
    </row>
    <row r="251" spans="1:11" x14ac:dyDescent="0.2">
      <c r="A251" s="686"/>
      <c r="B251" s="1255" t="s">
        <v>575</v>
      </c>
      <c r="C251" s="687">
        <v>132</v>
      </c>
      <c r="D251" s="688">
        <v>132</v>
      </c>
      <c r="E251" s="689">
        <f t="shared" si="10"/>
        <v>100</v>
      </c>
      <c r="F251" s="687">
        <v>20</v>
      </c>
      <c r="G251" s="688">
        <v>20</v>
      </c>
      <c r="H251" s="689">
        <f t="shared" si="12"/>
        <v>100</v>
      </c>
      <c r="I251" s="687">
        <v>152</v>
      </c>
      <c r="J251" s="688">
        <v>152</v>
      </c>
      <c r="K251" s="689">
        <f t="shared" si="11"/>
        <v>100</v>
      </c>
    </row>
    <row r="252" spans="1:11" x14ac:dyDescent="0.2">
      <c r="A252" s="686"/>
      <c r="B252" s="1256"/>
      <c r="C252" s="690">
        <v>88</v>
      </c>
      <c r="D252" s="691">
        <v>88</v>
      </c>
      <c r="E252" s="692">
        <f t="shared" si="10"/>
        <v>100</v>
      </c>
      <c r="F252" s="690">
        <v>15</v>
      </c>
      <c r="G252" s="691">
        <v>15</v>
      </c>
      <c r="H252" s="692">
        <f t="shared" si="12"/>
        <v>100</v>
      </c>
      <c r="I252" s="690">
        <v>103</v>
      </c>
      <c r="J252" s="691">
        <v>103</v>
      </c>
      <c r="K252" s="692">
        <f t="shared" si="11"/>
        <v>100</v>
      </c>
    </row>
    <row r="253" spans="1:11" x14ac:dyDescent="0.2">
      <c r="B253" s="1251" t="s">
        <v>576</v>
      </c>
      <c r="C253" s="693">
        <v>74</v>
      </c>
      <c r="D253" s="694">
        <v>74</v>
      </c>
      <c r="E253" s="695">
        <f t="shared" si="10"/>
        <v>100</v>
      </c>
      <c r="F253" s="693"/>
      <c r="G253" s="694"/>
      <c r="H253" s="695"/>
      <c r="I253" s="693">
        <v>74</v>
      </c>
      <c r="J253" s="694">
        <v>74</v>
      </c>
      <c r="K253" s="695">
        <f t="shared" si="11"/>
        <v>100</v>
      </c>
    </row>
    <row r="254" spans="1:11" x14ac:dyDescent="0.2">
      <c r="B254" s="1252"/>
      <c r="C254" s="696">
        <v>45</v>
      </c>
      <c r="D254" s="697">
        <v>45</v>
      </c>
      <c r="E254" s="698">
        <f t="shared" si="10"/>
        <v>100</v>
      </c>
      <c r="F254" s="696"/>
      <c r="G254" s="697"/>
      <c r="H254" s="698"/>
      <c r="I254" s="696">
        <v>45</v>
      </c>
      <c r="J254" s="697">
        <v>45</v>
      </c>
      <c r="K254" s="698">
        <f t="shared" si="11"/>
        <v>100</v>
      </c>
    </row>
    <row r="255" spans="1:11" x14ac:dyDescent="0.2">
      <c r="B255" s="1251" t="s">
        <v>577</v>
      </c>
      <c r="C255" s="693">
        <v>49</v>
      </c>
      <c r="D255" s="694">
        <v>49</v>
      </c>
      <c r="E255" s="695">
        <f t="shared" si="10"/>
        <v>100</v>
      </c>
      <c r="F255" s="693"/>
      <c r="G255" s="694"/>
      <c r="H255" s="695"/>
      <c r="I255" s="693">
        <v>49</v>
      </c>
      <c r="J255" s="694">
        <v>49</v>
      </c>
      <c r="K255" s="695">
        <f t="shared" si="11"/>
        <v>100</v>
      </c>
    </row>
    <row r="256" spans="1:11" x14ac:dyDescent="0.2">
      <c r="B256" s="1252"/>
      <c r="C256" s="696">
        <v>37</v>
      </c>
      <c r="D256" s="697">
        <v>37</v>
      </c>
      <c r="E256" s="698">
        <f t="shared" si="10"/>
        <v>100</v>
      </c>
      <c r="F256" s="696"/>
      <c r="G256" s="697"/>
      <c r="H256" s="698"/>
      <c r="I256" s="696">
        <v>37</v>
      </c>
      <c r="J256" s="697">
        <v>37</v>
      </c>
      <c r="K256" s="698">
        <f t="shared" si="11"/>
        <v>100</v>
      </c>
    </row>
    <row r="257" spans="1:11" x14ac:dyDescent="0.2">
      <c r="B257" s="1251" t="s">
        <v>578</v>
      </c>
      <c r="C257" s="693">
        <v>9</v>
      </c>
      <c r="D257" s="694">
        <v>9</v>
      </c>
      <c r="E257" s="695">
        <f t="shared" si="10"/>
        <v>100</v>
      </c>
      <c r="F257" s="693">
        <v>20</v>
      </c>
      <c r="G257" s="694">
        <v>20</v>
      </c>
      <c r="H257" s="695">
        <f t="shared" si="12"/>
        <v>100</v>
      </c>
      <c r="I257" s="693">
        <v>29</v>
      </c>
      <c r="J257" s="694">
        <v>29</v>
      </c>
      <c r="K257" s="695">
        <f t="shared" si="11"/>
        <v>100</v>
      </c>
    </row>
    <row r="258" spans="1:11" x14ac:dyDescent="0.2">
      <c r="B258" s="1252"/>
      <c r="C258" s="696">
        <v>6</v>
      </c>
      <c r="D258" s="697">
        <v>6</v>
      </c>
      <c r="E258" s="698">
        <f t="shared" si="10"/>
        <v>100</v>
      </c>
      <c r="F258" s="696">
        <v>15</v>
      </c>
      <c r="G258" s="697">
        <v>15</v>
      </c>
      <c r="H258" s="698">
        <f t="shared" si="12"/>
        <v>100</v>
      </c>
      <c r="I258" s="696">
        <v>21</v>
      </c>
      <c r="J258" s="697">
        <v>21</v>
      </c>
      <c r="K258" s="698">
        <f t="shared" si="11"/>
        <v>100</v>
      </c>
    </row>
    <row r="259" spans="1:11" x14ac:dyDescent="0.2">
      <c r="A259" s="686"/>
      <c r="B259" s="1255" t="s">
        <v>579</v>
      </c>
      <c r="C259" s="687">
        <v>24</v>
      </c>
      <c r="D259" s="688">
        <v>24</v>
      </c>
      <c r="E259" s="689">
        <f t="shared" si="10"/>
        <v>100</v>
      </c>
      <c r="F259" s="687">
        <v>52</v>
      </c>
      <c r="G259" s="688">
        <v>52</v>
      </c>
      <c r="H259" s="689">
        <f t="shared" si="12"/>
        <v>100</v>
      </c>
      <c r="I259" s="687">
        <v>76</v>
      </c>
      <c r="J259" s="688">
        <v>76</v>
      </c>
      <c r="K259" s="689">
        <f t="shared" si="11"/>
        <v>100</v>
      </c>
    </row>
    <row r="260" spans="1:11" x14ac:dyDescent="0.2">
      <c r="A260" s="686"/>
      <c r="B260" s="1256"/>
      <c r="C260" s="690">
        <v>15</v>
      </c>
      <c r="D260" s="691">
        <v>15</v>
      </c>
      <c r="E260" s="692">
        <f t="shared" si="10"/>
        <v>100</v>
      </c>
      <c r="F260" s="690">
        <v>44</v>
      </c>
      <c r="G260" s="691">
        <v>44</v>
      </c>
      <c r="H260" s="692">
        <f t="shared" si="12"/>
        <v>100</v>
      </c>
      <c r="I260" s="690">
        <v>59</v>
      </c>
      <c r="J260" s="691">
        <v>59</v>
      </c>
      <c r="K260" s="692">
        <f t="shared" si="11"/>
        <v>100</v>
      </c>
    </row>
    <row r="261" spans="1:11" x14ac:dyDescent="0.2">
      <c r="A261" s="686"/>
      <c r="B261" s="1255" t="s">
        <v>136</v>
      </c>
      <c r="C261" s="687">
        <v>726</v>
      </c>
      <c r="D261" s="688">
        <v>726</v>
      </c>
      <c r="E261" s="689">
        <f t="shared" si="10"/>
        <v>100</v>
      </c>
      <c r="F261" s="687">
        <v>148</v>
      </c>
      <c r="G261" s="688">
        <v>148</v>
      </c>
      <c r="H261" s="689">
        <f t="shared" si="12"/>
        <v>100</v>
      </c>
      <c r="I261" s="687">
        <v>874</v>
      </c>
      <c r="J261" s="688">
        <v>874</v>
      </c>
      <c r="K261" s="689">
        <f t="shared" si="11"/>
        <v>100</v>
      </c>
    </row>
    <row r="262" spans="1:11" x14ac:dyDescent="0.2">
      <c r="A262" s="686"/>
      <c r="B262" s="1256"/>
      <c r="C262" s="690">
        <v>616</v>
      </c>
      <c r="D262" s="691">
        <v>616</v>
      </c>
      <c r="E262" s="692">
        <f t="shared" si="10"/>
        <v>100</v>
      </c>
      <c r="F262" s="690">
        <v>122</v>
      </c>
      <c r="G262" s="691">
        <v>122</v>
      </c>
      <c r="H262" s="692">
        <f t="shared" si="12"/>
        <v>100</v>
      </c>
      <c r="I262" s="690">
        <v>738</v>
      </c>
      <c r="J262" s="691">
        <v>738</v>
      </c>
      <c r="K262" s="692">
        <f t="shared" si="11"/>
        <v>100</v>
      </c>
    </row>
    <row r="263" spans="1:11" x14ac:dyDescent="0.2">
      <c r="A263" s="686"/>
      <c r="B263" s="1255" t="s">
        <v>580</v>
      </c>
      <c r="C263" s="687">
        <v>37</v>
      </c>
      <c r="D263" s="688">
        <v>37</v>
      </c>
      <c r="E263" s="689">
        <f t="shared" si="10"/>
        <v>100</v>
      </c>
      <c r="F263" s="687">
        <v>145</v>
      </c>
      <c r="G263" s="688">
        <v>145</v>
      </c>
      <c r="H263" s="689">
        <f t="shared" si="12"/>
        <v>100</v>
      </c>
      <c r="I263" s="687">
        <v>182</v>
      </c>
      <c r="J263" s="688">
        <v>182</v>
      </c>
      <c r="K263" s="689">
        <f t="shared" si="11"/>
        <v>100</v>
      </c>
    </row>
    <row r="264" spans="1:11" x14ac:dyDescent="0.2">
      <c r="A264" s="686"/>
      <c r="B264" s="1259"/>
      <c r="C264" s="706">
        <v>37</v>
      </c>
      <c r="D264" s="707">
        <v>37</v>
      </c>
      <c r="E264" s="708">
        <f t="shared" si="10"/>
        <v>100</v>
      </c>
      <c r="F264" s="706">
        <v>145</v>
      </c>
      <c r="G264" s="707">
        <v>145</v>
      </c>
      <c r="H264" s="708">
        <f t="shared" si="12"/>
        <v>100</v>
      </c>
      <c r="I264" s="706">
        <v>182</v>
      </c>
      <c r="J264" s="707">
        <v>182</v>
      </c>
      <c r="K264" s="708">
        <f t="shared" si="11"/>
        <v>100</v>
      </c>
    </row>
    <row r="265" spans="1:11" ht="6" customHeight="1" x14ac:dyDescent="0.2">
      <c r="E265" s="705"/>
      <c r="H265" s="705"/>
      <c r="K265" s="705"/>
    </row>
    <row r="266" spans="1:11" x14ac:dyDescent="0.2">
      <c r="B266" s="1253" t="s">
        <v>581</v>
      </c>
      <c r="C266" s="680">
        <v>912</v>
      </c>
      <c r="D266" s="681">
        <v>350</v>
      </c>
      <c r="E266" s="682">
        <f t="shared" ref="E266:E279" si="13">D266*100/C266</f>
        <v>38.377192982456137</v>
      </c>
      <c r="F266" s="680">
        <v>450</v>
      </c>
      <c r="G266" s="681">
        <v>356</v>
      </c>
      <c r="H266" s="682">
        <f t="shared" si="12"/>
        <v>79.111111111111114</v>
      </c>
      <c r="I266" s="680">
        <v>1362</v>
      </c>
      <c r="J266" s="681">
        <v>706</v>
      </c>
      <c r="K266" s="682">
        <f t="shared" ref="K266:K279" si="14">J266*100/I266</f>
        <v>51.835535976505142</v>
      </c>
    </row>
    <row r="267" spans="1:11" x14ac:dyDescent="0.2">
      <c r="B267" s="1254"/>
      <c r="C267" s="683">
        <v>561</v>
      </c>
      <c r="D267" s="684">
        <v>150</v>
      </c>
      <c r="E267" s="685">
        <f t="shared" si="13"/>
        <v>26.737967914438503</v>
      </c>
      <c r="F267" s="683">
        <v>357</v>
      </c>
      <c r="G267" s="684">
        <v>266</v>
      </c>
      <c r="H267" s="685">
        <f t="shared" si="12"/>
        <v>74.509803921568633</v>
      </c>
      <c r="I267" s="683">
        <v>918</v>
      </c>
      <c r="J267" s="684">
        <v>416</v>
      </c>
      <c r="K267" s="685">
        <f t="shared" si="14"/>
        <v>45.315904139433549</v>
      </c>
    </row>
    <row r="268" spans="1:11" x14ac:dyDescent="0.2">
      <c r="A268" s="686"/>
      <c r="B268" s="1255" t="s">
        <v>582</v>
      </c>
      <c r="C268" s="687">
        <v>177</v>
      </c>
      <c r="D268" s="688">
        <v>0</v>
      </c>
      <c r="E268" s="689">
        <f t="shared" si="13"/>
        <v>0</v>
      </c>
      <c r="F268" s="687">
        <v>129</v>
      </c>
      <c r="G268" s="688">
        <v>53</v>
      </c>
      <c r="H268" s="689">
        <f t="shared" si="12"/>
        <v>41.085271317829459</v>
      </c>
      <c r="I268" s="687">
        <v>306</v>
      </c>
      <c r="J268" s="688">
        <v>53</v>
      </c>
      <c r="K268" s="689">
        <f t="shared" si="14"/>
        <v>17.320261437908496</v>
      </c>
    </row>
    <row r="269" spans="1:11" x14ac:dyDescent="0.2">
      <c r="A269" s="686"/>
      <c r="B269" s="1256"/>
      <c r="C269" s="690">
        <v>160</v>
      </c>
      <c r="D269" s="691">
        <v>0</v>
      </c>
      <c r="E269" s="692">
        <f t="shared" si="13"/>
        <v>0</v>
      </c>
      <c r="F269" s="690">
        <v>116</v>
      </c>
      <c r="G269" s="691">
        <v>43</v>
      </c>
      <c r="H269" s="692">
        <f t="shared" si="12"/>
        <v>37.068965517241381</v>
      </c>
      <c r="I269" s="690">
        <v>276</v>
      </c>
      <c r="J269" s="691">
        <v>43</v>
      </c>
      <c r="K269" s="692">
        <f t="shared" si="14"/>
        <v>15.579710144927537</v>
      </c>
    </row>
    <row r="270" spans="1:11" x14ac:dyDescent="0.2">
      <c r="A270" s="686"/>
      <c r="B270" s="1255" t="s">
        <v>583</v>
      </c>
      <c r="C270" s="687">
        <v>735</v>
      </c>
      <c r="D270" s="688">
        <v>350</v>
      </c>
      <c r="E270" s="689">
        <f t="shared" si="13"/>
        <v>47.61904761904762</v>
      </c>
      <c r="F270" s="687">
        <v>321</v>
      </c>
      <c r="G270" s="688">
        <v>303</v>
      </c>
      <c r="H270" s="689">
        <f t="shared" si="12"/>
        <v>94.392523364485982</v>
      </c>
      <c r="I270" s="687">
        <v>1056</v>
      </c>
      <c r="J270" s="688">
        <v>653</v>
      </c>
      <c r="K270" s="689">
        <f t="shared" si="14"/>
        <v>61.837121212121211</v>
      </c>
    </row>
    <row r="271" spans="1:11" x14ac:dyDescent="0.2">
      <c r="A271" s="686"/>
      <c r="B271" s="1256"/>
      <c r="C271" s="690">
        <v>401</v>
      </c>
      <c r="D271" s="691">
        <v>150</v>
      </c>
      <c r="E271" s="692">
        <f t="shared" si="13"/>
        <v>37.406483790523694</v>
      </c>
      <c r="F271" s="690">
        <v>241</v>
      </c>
      <c r="G271" s="691">
        <v>223</v>
      </c>
      <c r="H271" s="692">
        <f t="shared" si="12"/>
        <v>92.531120331950206</v>
      </c>
      <c r="I271" s="690">
        <v>642</v>
      </c>
      <c r="J271" s="691">
        <v>373</v>
      </c>
      <c r="K271" s="692">
        <f t="shared" si="14"/>
        <v>58.099688473520246</v>
      </c>
    </row>
    <row r="272" spans="1:11" x14ac:dyDescent="0.2">
      <c r="B272" s="1251" t="s">
        <v>584</v>
      </c>
      <c r="C272" s="693">
        <v>296</v>
      </c>
      <c r="D272" s="694">
        <v>159</v>
      </c>
      <c r="E272" s="695">
        <f t="shared" si="13"/>
        <v>53.716216216216218</v>
      </c>
      <c r="F272" s="693">
        <v>224</v>
      </c>
      <c r="G272" s="694">
        <v>206</v>
      </c>
      <c r="H272" s="695">
        <f t="shared" si="12"/>
        <v>91.964285714285708</v>
      </c>
      <c r="I272" s="693">
        <v>520</v>
      </c>
      <c r="J272" s="694">
        <v>365</v>
      </c>
      <c r="K272" s="695">
        <f t="shared" si="14"/>
        <v>70.192307692307693</v>
      </c>
    </row>
    <row r="273" spans="2:11" x14ac:dyDescent="0.2">
      <c r="B273" s="1252"/>
      <c r="C273" s="696">
        <v>144</v>
      </c>
      <c r="D273" s="697">
        <v>63</v>
      </c>
      <c r="E273" s="698">
        <f t="shared" si="13"/>
        <v>43.75</v>
      </c>
      <c r="F273" s="696">
        <v>167</v>
      </c>
      <c r="G273" s="697">
        <v>149</v>
      </c>
      <c r="H273" s="698">
        <f t="shared" si="12"/>
        <v>89.221556886227546</v>
      </c>
      <c r="I273" s="696">
        <v>311</v>
      </c>
      <c r="J273" s="697">
        <v>212</v>
      </c>
      <c r="K273" s="698">
        <f t="shared" si="14"/>
        <v>68.167202572347264</v>
      </c>
    </row>
    <row r="274" spans="2:11" x14ac:dyDescent="0.2">
      <c r="B274" s="1251" t="s">
        <v>585</v>
      </c>
      <c r="C274" s="693">
        <v>45</v>
      </c>
      <c r="D274" s="694">
        <v>45</v>
      </c>
      <c r="E274" s="695">
        <f t="shared" si="13"/>
        <v>100</v>
      </c>
      <c r="F274" s="693">
        <v>26</v>
      </c>
      <c r="G274" s="694">
        <v>26</v>
      </c>
      <c r="H274" s="695">
        <f t="shared" si="12"/>
        <v>100</v>
      </c>
      <c r="I274" s="693">
        <v>71</v>
      </c>
      <c r="J274" s="694">
        <v>71</v>
      </c>
      <c r="K274" s="695">
        <f t="shared" si="14"/>
        <v>100</v>
      </c>
    </row>
    <row r="275" spans="2:11" x14ac:dyDescent="0.2">
      <c r="B275" s="1252"/>
      <c r="C275" s="696">
        <v>17</v>
      </c>
      <c r="D275" s="697">
        <v>17</v>
      </c>
      <c r="E275" s="698">
        <f t="shared" si="13"/>
        <v>100</v>
      </c>
      <c r="F275" s="696">
        <v>16</v>
      </c>
      <c r="G275" s="697">
        <v>16</v>
      </c>
      <c r="H275" s="698">
        <f t="shared" si="12"/>
        <v>100</v>
      </c>
      <c r="I275" s="696">
        <v>33</v>
      </c>
      <c r="J275" s="697">
        <v>33</v>
      </c>
      <c r="K275" s="698">
        <f t="shared" si="14"/>
        <v>100</v>
      </c>
    </row>
    <row r="276" spans="2:11" x14ac:dyDescent="0.2">
      <c r="B276" s="1251" t="s">
        <v>586</v>
      </c>
      <c r="C276" s="693">
        <v>151</v>
      </c>
      <c r="D276" s="694">
        <v>6</v>
      </c>
      <c r="E276" s="695">
        <f t="shared" si="13"/>
        <v>3.9735099337748343</v>
      </c>
      <c r="F276" s="693"/>
      <c r="G276" s="694"/>
      <c r="H276" s="695"/>
      <c r="I276" s="693">
        <v>151</v>
      </c>
      <c r="J276" s="694">
        <v>6</v>
      </c>
      <c r="K276" s="695">
        <f t="shared" si="14"/>
        <v>3.9735099337748343</v>
      </c>
    </row>
    <row r="277" spans="2:11" x14ac:dyDescent="0.2">
      <c r="B277" s="1252"/>
      <c r="C277" s="696">
        <v>96</v>
      </c>
      <c r="D277" s="697">
        <v>3</v>
      </c>
      <c r="E277" s="698">
        <f t="shared" si="13"/>
        <v>3.125</v>
      </c>
      <c r="F277" s="696"/>
      <c r="G277" s="697"/>
      <c r="H277" s="698"/>
      <c r="I277" s="696">
        <v>96</v>
      </c>
      <c r="J277" s="697">
        <v>3</v>
      </c>
      <c r="K277" s="698">
        <f t="shared" si="14"/>
        <v>3.125</v>
      </c>
    </row>
    <row r="278" spans="2:11" x14ac:dyDescent="0.2">
      <c r="B278" s="709" t="s">
        <v>587</v>
      </c>
      <c r="C278" s="693">
        <v>243</v>
      </c>
      <c r="D278" s="694">
        <v>140</v>
      </c>
      <c r="E278" s="695">
        <f t="shared" si="13"/>
        <v>57.613168724279838</v>
      </c>
      <c r="F278" s="693">
        <v>71</v>
      </c>
      <c r="G278" s="694">
        <v>71</v>
      </c>
      <c r="H278" s="695">
        <f t="shared" ref="H278:H279" si="15">G278*100/F278</f>
        <v>100</v>
      </c>
      <c r="I278" s="693">
        <v>314</v>
      </c>
      <c r="J278" s="694">
        <v>211</v>
      </c>
      <c r="K278" s="695">
        <f t="shared" si="14"/>
        <v>67.197452229299358</v>
      </c>
    </row>
    <row r="279" spans="2:11" x14ac:dyDescent="0.2">
      <c r="B279" s="710"/>
      <c r="C279" s="702">
        <v>144</v>
      </c>
      <c r="D279" s="703">
        <v>67</v>
      </c>
      <c r="E279" s="704">
        <f t="shared" si="13"/>
        <v>46.527777777777779</v>
      </c>
      <c r="F279" s="702">
        <v>58</v>
      </c>
      <c r="G279" s="703">
        <v>58</v>
      </c>
      <c r="H279" s="704">
        <f t="shared" si="15"/>
        <v>100</v>
      </c>
      <c r="I279" s="702">
        <v>202</v>
      </c>
      <c r="J279" s="703">
        <v>125</v>
      </c>
      <c r="K279" s="704">
        <f t="shared" si="14"/>
        <v>61.881188118811885</v>
      </c>
    </row>
  </sheetData>
  <sheetProtection algorithmName="SHA-512" hashValue="T6u2Cy/OnApaJNH+SrMKOamOWG6k15lrtagKT6Q9gTmLA/O/Sl0Qr1nDQeFZ4visrbHiST2Pqu8BtJKjY2AAKA==" saltValue="tgkBREUil/BnF5Tnhzh6Kg==" spinCount="100000" sheet="1" objects="1" scenarios="1"/>
  <mergeCells count="138">
    <mergeCell ref="B266:B267"/>
    <mergeCell ref="B268:B269"/>
    <mergeCell ref="B270:B271"/>
    <mergeCell ref="B272:B273"/>
    <mergeCell ref="B274:B275"/>
    <mergeCell ref="B276:B277"/>
    <mergeCell ref="B253:B254"/>
    <mergeCell ref="B255:B256"/>
    <mergeCell ref="B257:B258"/>
    <mergeCell ref="B259:B260"/>
    <mergeCell ref="B261:B262"/>
    <mergeCell ref="B263:B264"/>
    <mergeCell ref="B241:B242"/>
    <mergeCell ref="B243:B244"/>
    <mergeCell ref="B245:B246"/>
    <mergeCell ref="B247:B248"/>
    <mergeCell ref="B249:B250"/>
    <mergeCell ref="B251:B252"/>
    <mergeCell ref="B229:B230"/>
    <mergeCell ref="B231:B232"/>
    <mergeCell ref="B233:B234"/>
    <mergeCell ref="B235:B236"/>
    <mergeCell ref="B237:B238"/>
    <mergeCell ref="B239:B240"/>
    <mergeCell ref="B216:B217"/>
    <mergeCell ref="B218:B219"/>
    <mergeCell ref="B220:B221"/>
    <mergeCell ref="B222:B223"/>
    <mergeCell ref="B224:B225"/>
    <mergeCell ref="B227:B228"/>
    <mergeCell ref="B204:B205"/>
    <mergeCell ref="B206:B207"/>
    <mergeCell ref="B208:B209"/>
    <mergeCell ref="B210:B211"/>
    <mergeCell ref="B212:B213"/>
    <mergeCell ref="B214:B215"/>
    <mergeCell ref="B192:B193"/>
    <mergeCell ref="B194:B195"/>
    <mergeCell ref="B196:B197"/>
    <mergeCell ref="B198:B199"/>
    <mergeCell ref="B200:B201"/>
    <mergeCell ref="B202:B203"/>
    <mergeCell ref="B180:B181"/>
    <mergeCell ref="B182:B183"/>
    <mergeCell ref="B184:B185"/>
    <mergeCell ref="B186:B187"/>
    <mergeCell ref="B188:B189"/>
    <mergeCell ref="B190:B191"/>
    <mergeCell ref="B168:B169"/>
    <mergeCell ref="B170:B171"/>
    <mergeCell ref="B172:B173"/>
    <mergeCell ref="B174:B175"/>
    <mergeCell ref="B176:B177"/>
    <mergeCell ref="B178:B179"/>
    <mergeCell ref="B156:B157"/>
    <mergeCell ref="B158:B159"/>
    <mergeCell ref="B160:B161"/>
    <mergeCell ref="B162:B163"/>
    <mergeCell ref="B164:B165"/>
    <mergeCell ref="B166:B167"/>
    <mergeCell ref="B144:B145"/>
    <mergeCell ref="B146:B147"/>
    <mergeCell ref="B148:B149"/>
    <mergeCell ref="B150:B151"/>
    <mergeCell ref="B152:B153"/>
    <mergeCell ref="B154:B155"/>
    <mergeCell ref="B132:B133"/>
    <mergeCell ref="B134:B135"/>
    <mergeCell ref="B136:B137"/>
    <mergeCell ref="B138:B139"/>
    <mergeCell ref="B140:B141"/>
    <mergeCell ref="B142:B143"/>
    <mergeCell ref="B120:B121"/>
    <mergeCell ref="B122:B123"/>
    <mergeCell ref="B124:B125"/>
    <mergeCell ref="B126:B127"/>
    <mergeCell ref="B128:B129"/>
    <mergeCell ref="B130:B131"/>
    <mergeCell ref="B108:B109"/>
    <mergeCell ref="B110:B111"/>
    <mergeCell ref="B112:B113"/>
    <mergeCell ref="B114:B115"/>
    <mergeCell ref="B116:B117"/>
    <mergeCell ref="B118:B119"/>
    <mergeCell ref="B96:B97"/>
    <mergeCell ref="B98:B99"/>
    <mergeCell ref="B100:B101"/>
    <mergeCell ref="B102:B103"/>
    <mergeCell ref="B104:B105"/>
    <mergeCell ref="B106:B107"/>
    <mergeCell ref="B84:B85"/>
    <mergeCell ref="B86:B87"/>
    <mergeCell ref="B88:B89"/>
    <mergeCell ref="B90:B91"/>
    <mergeCell ref="B92:B93"/>
    <mergeCell ref="B94:B95"/>
    <mergeCell ref="B72:B73"/>
    <mergeCell ref="B74:B75"/>
    <mergeCell ref="B76:B77"/>
    <mergeCell ref="B78:B79"/>
    <mergeCell ref="B80:B81"/>
    <mergeCell ref="B82:B83"/>
    <mergeCell ref="B60:B61"/>
    <mergeCell ref="B62:B63"/>
    <mergeCell ref="B64:B65"/>
    <mergeCell ref="B66:B67"/>
    <mergeCell ref="B68:B69"/>
    <mergeCell ref="B70:B71"/>
    <mergeCell ref="B48:B49"/>
    <mergeCell ref="B50:B51"/>
    <mergeCell ref="B52:B53"/>
    <mergeCell ref="B54:B55"/>
    <mergeCell ref="B56:B57"/>
    <mergeCell ref="B58:B59"/>
    <mergeCell ref="B36:B37"/>
    <mergeCell ref="B38:B39"/>
    <mergeCell ref="B40:B41"/>
    <mergeCell ref="B42:B43"/>
    <mergeCell ref="B44:B45"/>
    <mergeCell ref="B46:B47"/>
    <mergeCell ref="B30:B31"/>
    <mergeCell ref="B32:B33"/>
    <mergeCell ref="B34:B35"/>
    <mergeCell ref="B12:B13"/>
    <mergeCell ref="B14:B15"/>
    <mergeCell ref="B16:B17"/>
    <mergeCell ref="B18:B19"/>
    <mergeCell ref="B20:B21"/>
    <mergeCell ref="B22:B23"/>
    <mergeCell ref="B2:K2"/>
    <mergeCell ref="B3:B7"/>
    <mergeCell ref="C6:C7"/>
    <mergeCell ref="F6:F7"/>
    <mergeCell ref="I6:I7"/>
    <mergeCell ref="B9:B10"/>
    <mergeCell ref="B24:B25"/>
    <mergeCell ref="B26:B27"/>
    <mergeCell ref="B28:B29"/>
  </mergeCells>
  <printOptions horizontalCentered="1"/>
  <pageMargins left="0.59055118110236227" right="0.59055118110236227" top="0.70866141732283472" bottom="0.70866141732283472" header="0.39370078740157483" footer="0.39370078740157483"/>
  <pageSetup paperSize="9" firstPageNumber="47" orientation="landscape" useFirstPageNumber="1" r:id="rId1"/>
  <headerFooter>
    <oddHeader>&amp;R&amp;"Times New Roman,Kurzíva"&amp;10T 10</oddHeader>
    <oddFooter>&amp;L&amp;"Times New Roman,Kurzíva"&amp;10CVTI SR&amp;C&amp;"Times New Roman,Normálne"&amp;10&amp;P&amp;R&amp;"Times New Roman,Kurzíva"&amp;10PK na VŠ SR  2024   1. stupeň</oddFooter>
  </headerFooter>
  <rowBreaks count="7" manualBreakCount="7">
    <brk id="69" min="1" max="10" man="1"/>
    <brk id="101" min="1" max="10" man="1"/>
    <brk id="133" min="1" max="10" man="1"/>
    <brk id="165" min="1" max="10" man="1"/>
    <brk id="197" min="1" max="10" man="1"/>
    <brk id="230" min="1" max="10" man="1"/>
    <brk id="262" min="1"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L30"/>
  <sheetViews>
    <sheetView showGridLines="0" showRowColHeaders="0" zoomScaleNormal="100" workbookViewId="0"/>
  </sheetViews>
  <sheetFormatPr defaultRowHeight="12.75" x14ac:dyDescent="0.2"/>
  <cols>
    <col min="1" max="1" width="2.7109375" style="65" customWidth="1"/>
    <col min="2" max="2" width="24.7109375" style="65" customWidth="1"/>
    <col min="3" max="3" width="19.7109375" style="65" customWidth="1"/>
    <col min="4" max="5" width="9.140625" style="65"/>
    <col min="6" max="6" width="12.28515625" style="65" customWidth="1"/>
    <col min="7" max="7" width="9.140625" style="65" customWidth="1"/>
    <col min="8" max="8" width="9.140625" style="65"/>
    <col min="9" max="9" width="12.28515625" style="65" customWidth="1"/>
    <col min="10" max="11" width="9.140625" style="65"/>
    <col min="12" max="12" width="12.28515625" style="65" customWidth="1"/>
    <col min="13" max="16384" width="9.140625" style="65"/>
  </cols>
  <sheetData>
    <row r="1" spans="2:12" ht="64.5" customHeight="1" x14ac:dyDescent="0.2">
      <c r="B1" s="1260" t="s">
        <v>439</v>
      </c>
      <c r="C1" s="1260"/>
      <c r="D1" s="1260"/>
      <c r="E1" s="1260"/>
      <c r="F1" s="1260"/>
      <c r="G1" s="1260"/>
      <c r="H1" s="1260"/>
      <c r="I1" s="1260"/>
      <c r="J1" s="1260"/>
      <c r="K1" s="1260"/>
      <c r="L1" s="1260"/>
    </row>
    <row r="2" spans="2:12" ht="19.5" customHeight="1" x14ac:dyDescent="0.2">
      <c r="B2" s="1261" t="s">
        <v>327</v>
      </c>
      <c r="C2" s="1263"/>
      <c r="D2" s="1265" t="s">
        <v>440</v>
      </c>
      <c r="E2" s="1266"/>
      <c r="F2" s="1266"/>
      <c r="G2" s="1265" t="s">
        <v>441</v>
      </c>
      <c r="H2" s="1266"/>
      <c r="I2" s="1266"/>
      <c r="J2" s="1265" t="s">
        <v>442</v>
      </c>
      <c r="K2" s="1266"/>
      <c r="L2" s="1267"/>
    </row>
    <row r="3" spans="2:12" ht="38.25" x14ac:dyDescent="0.2">
      <c r="B3" s="1262"/>
      <c r="C3" s="1264"/>
      <c r="D3" s="648" t="s">
        <v>169</v>
      </c>
      <c r="E3" s="649" t="s">
        <v>170</v>
      </c>
      <c r="F3" s="650" t="s">
        <v>443</v>
      </c>
      <c r="G3" s="648" t="s">
        <v>169</v>
      </c>
      <c r="H3" s="651" t="s">
        <v>170</v>
      </c>
      <c r="I3" s="650" t="s">
        <v>443</v>
      </c>
      <c r="J3" s="648" t="s">
        <v>444</v>
      </c>
      <c r="K3" s="651" t="s">
        <v>170</v>
      </c>
      <c r="L3" s="650" t="s">
        <v>443</v>
      </c>
    </row>
    <row r="4" spans="2:12" ht="14.25" customHeight="1" x14ac:dyDescent="0.2">
      <c r="B4" s="1268" t="s">
        <v>318</v>
      </c>
      <c r="C4" s="652" t="s">
        <v>29</v>
      </c>
      <c r="D4" s="653">
        <v>2431</v>
      </c>
      <c r="E4" s="654">
        <v>1150</v>
      </c>
      <c r="F4" s="655">
        <f t="shared" ref="F4:F23" si="0">E4*100/D4</f>
        <v>47.305635540929657</v>
      </c>
      <c r="G4" s="653">
        <v>42</v>
      </c>
      <c r="H4" s="654">
        <v>30</v>
      </c>
      <c r="I4" s="655">
        <f t="shared" ref="I4:I23" si="1">H4*100/G4</f>
        <v>71.428571428571431</v>
      </c>
      <c r="J4" s="653">
        <v>2473</v>
      </c>
      <c r="K4" s="654">
        <v>1180</v>
      </c>
      <c r="L4" s="655">
        <f t="shared" ref="L4:L23" si="2">K4*100/J4</f>
        <v>47.715325515568139</v>
      </c>
    </row>
    <row r="5" spans="2:12" ht="14.25" customHeight="1" x14ac:dyDescent="0.2">
      <c r="B5" s="1268"/>
      <c r="C5" s="656" t="s">
        <v>180</v>
      </c>
      <c r="D5" s="657">
        <v>2249</v>
      </c>
      <c r="E5" s="658">
        <v>1043</v>
      </c>
      <c r="F5" s="659">
        <f t="shared" si="0"/>
        <v>46.376167185415738</v>
      </c>
      <c r="G5" s="657">
        <v>42</v>
      </c>
      <c r="H5" s="658">
        <v>30</v>
      </c>
      <c r="I5" s="659">
        <f t="shared" si="1"/>
        <v>71.428571428571431</v>
      </c>
      <c r="J5" s="657">
        <v>2291</v>
      </c>
      <c r="K5" s="658">
        <v>1073</v>
      </c>
      <c r="L5" s="659">
        <f t="shared" si="2"/>
        <v>46.835443037974684</v>
      </c>
    </row>
    <row r="6" spans="2:12" ht="14.25" customHeight="1" x14ac:dyDescent="0.2">
      <c r="B6" s="1268"/>
      <c r="C6" s="660" t="s">
        <v>445</v>
      </c>
      <c r="D6" s="661">
        <f>D5*100/D4</f>
        <v>92.513368983957221</v>
      </c>
      <c r="E6" s="662">
        <f>E5*100/E4</f>
        <v>90.695652173913047</v>
      </c>
      <c r="F6" s="663"/>
      <c r="G6" s="661">
        <f>G5*100/G4</f>
        <v>100</v>
      </c>
      <c r="H6" s="662">
        <f>H5*100/H4</f>
        <v>100</v>
      </c>
      <c r="I6" s="663"/>
      <c r="J6" s="661">
        <f>J5*100/J4</f>
        <v>92.640517589971694</v>
      </c>
      <c r="K6" s="662">
        <f>K5*100/K4</f>
        <v>90.932203389830505</v>
      </c>
      <c r="L6" s="663"/>
    </row>
    <row r="7" spans="2:12" ht="14.25" customHeight="1" x14ac:dyDescent="0.2">
      <c r="B7" s="1268" t="s">
        <v>319</v>
      </c>
      <c r="C7" s="652" t="s">
        <v>29</v>
      </c>
      <c r="D7" s="653">
        <v>9252</v>
      </c>
      <c r="E7" s="654">
        <v>6108</v>
      </c>
      <c r="F7" s="655">
        <f t="shared" si="0"/>
        <v>66.018158236057076</v>
      </c>
      <c r="G7" s="653">
        <v>413</v>
      </c>
      <c r="H7" s="654">
        <v>317</v>
      </c>
      <c r="I7" s="655">
        <f t="shared" si="1"/>
        <v>76.755447941888619</v>
      </c>
      <c r="J7" s="653">
        <v>9665</v>
      </c>
      <c r="K7" s="654">
        <v>6425</v>
      </c>
      <c r="L7" s="655">
        <f t="shared" si="2"/>
        <v>66.476978789446463</v>
      </c>
    </row>
    <row r="8" spans="2:12" ht="14.25" customHeight="1" x14ac:dyDescent="0.2">
      <c r="B8" s="1268"/>
      <c r="C8" s="656" t="s">
        <v>180</v>
      </c>
      <c r="D8" s="657">
        <v>7949</v>
      </c>
      <c r="E8" s="658">
        <v>5122</v>
      </c>
      <c r="F8" s="659">
        <f t="shared" si="0"/>
        <v>64.435778085293748</v>
      </c>
      <c r="G8" s="657">
        <v>393</v>
      </c>
      <c r="H8" s="658">
        <v>298</v>
      </c>
      <c r="I8" s="659">
        <f t="shared" si="1"/>
        <v>75.82697201017811</v>
      </c>
      <c r="J8" s="657">
        <v>8342</v>
      </c>
      <c r="K8" s="658">
        <v>5420</v>
      </c>
      <c r="L8" s="659">
        <f t="shared" si="2"/>
        <v>64.972428674178857</v>
      </c>
    </row>
    <row r="9" spans="2:12" ht="14.25" customHeight="1" x14ac:dyDescent="0.2">
      <c r="B9" s="1268"/>
      <c r="C9" s="660" t="s">
        <v>445</v>
      </c>
      <c r="D9" s="661">
        <f>D8*100/D7</f>
        <v>85.916558581928228</v>
      </c>
      <c r="E9" s="662">
        <f>E8*100/E7</f>
        <v>83.857236411263912</v>
      </c>
      <c r="F9" s="663"/>
      <c r="G9" s="661">
        <f>G8*100/G7</f>
        <v>95.157384987893465</v>
      </c>
      <c r="H9" s="662">
        <f>H8*100/H7</f>
        <v>94.00630914826499</v>
      </c>
      <c r="I9" s="663"/>
      <c r="J9" s="661">
        <f>J8*100/J7</f>
        <v>86.311433005690631</v>
      </c>
      <c r="K9" s="662">
        <f>K8*100/K7</f>
        <v>84.357976653696497</v>
      </c>
      <c r="L9" s="663"/>
    </row>
    <row r="10" spans="2:12" ht="14.25" customHeight="1" x14ac:dyDescent="0.2">
      <c r="B10" s="1268" t="s">
        <v>446</v>
      </c>
      <c r="C10" s="652" t="s">
        <v>29</v>
      </c>
      <c r="D10" s="653">
        <v>1122</v>
      </c>
      <c r="E10" s="654">
        <v>770</v>
      </c>
      <c r="F10" s="655">
        <f t="shared" si="0"/>
        <v>68.627450980392155</v>
      </c>
      <c r="G10" s="653">
        <v>306</v>
      </c>
      <c r="H10" s="654">
        <v>222</v>
      </c>
      <c r="I10" s="655">
        <f t="shared" si="1"/>
        <v>72.549019607843135</v>
      </c>
      <c r="J10" s="653">
        <v>1428</v>
      </c>
      <c r="K10" s="654">
        <v>992</v>
      </c>
      <c r="L10" s="655">
        <f t="shared" si="2"/>
        <v>69.467787114845933</v>
      </c>
    </row>
    <row r="11" spans="2:12" ht="14.25" customHeight="1" x14ac:dyDescent="0.2">
      <c r="B11" s="1268"/>
      <c r="C11" s="656" t="s">
        <v>180</v>
      </c>
      <c r="D11" s="657">
        <v>430</v>
      </c>
      <c r="E11" s="658">
        <v>281</v>
      </c>
      <c r="F11" s="659">
        <f t="shared" si="0"/>
        <v>65.348837209302332</v>
      </c>
      <c r="G11" s="657">
        <v>153</v>
      </c>
      <c r="H11" s="658">
        <v>107</v>
      </c>
      <c r="I11" s="659">
        <f t="shared" si="1"/>
        <v>69.93464052287581</v>
      </c>
      <c r="J11" s="657">
        <v>583</v>
      </c>
      <c r="K11" s="658">
        <v>388</v>
      </c>
      <c r="L11" s="659">
        <f t="shared" si="2"/>
        <v>66.552315608919386</v>
      </c>
    </row>
    <row r="12" spans="2:12" ht="14.25" customHeight="1" x14ac:dyDescent="0.2">
      <c r="B12" s="1268"/>
      <c r="C12" s="660" t="s">
        <v>445</v>
      </c>
      <c r="D12" s="661">
        <f>D11*100/D10</f>
        <v>38.324420677361857</v>
      </c>
      <c r="E12" s="662">
        <f>E11*100/E10</f>
        <v>36.493506493506494</v>
      </c>
      <c r="F12" s="663"/>
      <c r="G12" s="661">
        <f>G11*100/G10</f>
        <v>50</v>
      </c>
      <c r="H12" s="662">
        <f>H11*100/H10</f>
        <v>48.198198198198199</v>
      </c>
      <c r="I12" s="663"/>
      <c r="J12" s="661">
        <f>J11*100/J10</f>
        <v>40.826330532212886</v>
      </c>
      <c r="K12" s="662">
        <f>K11*100/K10</f>
        <v>39.112903225806448</v>
      </c>
      <c r="L12" s="663"/>
    </row>
    <row r="13" spans="2:12" ht="14.25" customHeight="1" x14ac:dyDescent="0.2">
      <c r="B13" s="1268" t="s">
        <v>321</v>
      </c>
      <c r="C13" s="652" t="s">
        <v>29</v>
      </c>
      <c r="D13" s="653">
        <v>5103</v>
      </c>
      <c r="E13" s="654">
        <v>3453</v>
      </c>
      <c r="F13" s="655">
        <f t="shared" si="0"/>
        <v>67.666078777189895</v>
      </c>
      <c r="G13" s="653">
        <v>832</v>
      </c>
      <c r="H13" s="654">
        <v>634</v>
      </c>
      <c r="I13" s="655">
        <f t="shared" si="1"/>
        <v>76.20192307692308</v>
      </c>
      <c r="J13" s="653">
        <v>5935</v>
      </c>
      <c r="K13" s="654">
        <v>4087</v>
      </c>
      <c r="L13" s="655">
        <f t="shared" si="2"/>
        <v>68.86267902274642</v>
      </c>
    </row>
    <row r="14" spans="2:12" ht="14.25" customHeight="1" x14ac:dyDescent="0.2">
      <c r="B14" s="1268"/>
      <c r="C14" s="656" t="s">
        <v>180</v>
      </c>
      <c r="D14" s="657">
        <v>1951</v>
      </c>
      <c r="E14" s="658">
        <v>1173</v>
      </c>
      <c r="F14" s="659">
        <f t="shared" si="0"/>
        <v>60.123013839056895</v>
      </c>
      <c r="G14" s="657">
        <v>521</v>
      </c>
      <c r="H14" s="658">
        <v>370</v>
      </c>
      <c r="I14" s="659">
        <f t="shared" si="1"/>
        <v>71.017274472168907</v>
      </c>
      <c r="J14" s="657">
        <v>2472</v>
      </c>
      <c r="K14" s="658">
        <v>1543</v>
      </c>
      <c r="L14" s="659">
        <f t="shared" si="2"/>
        <v>62.419093851132686</v>
      </c>
    </row>
    <row r="15" spans="2:12" ht="14.25" customHeight="1" x14ac:dyDescent="0.2">
      <c r="B15" s="1268"/>
      <c r="C15" s="660" t="s">
        <v>445</v>
      </c>
      <c r="D15" s="661">
        <f>D14*100/D13</f>
        <v>38.232412306486381</v>
      </c>
      <c r="E15" s="662">
        <f>E14*100/E13</f>
        <v>33.970460469157253</v>
      </c>
      <c r="F15" s="663"/>
      <c r="G15" s="661">
        <f>G14*100/G13</f>
        <v>62.620192307692307</v>
      </c>
      <c r="H15" s="662">
        <f>H14*100/H13</f>
        <v>58.359621451104104</v>
      </c>
      <c r="I15" s="663"/>
      <c r="J15" s="661">
        <f>J14*100/J13</f>
        <v>41.651221566975572</v>
      </c>
      <c r="K15" s="662">
        <f>K14*100/K13</f>
        <v>37.753853682407637</v>
      </c>
      <c r="L15" s="663"/>
    </row>
    <row r="16" spans="2:12" ht="14.25" customHeight="1" x14ac:dyDescent="0.2">
      <c r="B16" s="1268" t="s">
        <v>447</v>
      </c>
      <c r="C16" s="652" t="s">
        <v>29</v>
      </c>
      <c r="D16" s="653">
        <v>20107</v>
      </c>
      <c r="E16" s="654">
        <v>13443</v>
      </c>
      <c r="F16" s="655">
        <f t="shared" si="0"/>
        <v>66.85731337345203</v>
      </c>
      <c r="G16" s="653">
        <v>5332</v>
      </c>
      <c r="H16" s="654">
        <v>3774</v>
      </c>
      <c r="I16" s="655">
        <f t="shared" si="1"/>
        <v>70.780195048762195</v>
      </c>
      <c r="J16" s="653">
        <v>25439</v>
      </c>
      <c r="K16" s="654">
        <v>17217</v>
      </c>
      <c r="L16" s="655">
        <f t="shared" si="2"/>
        <v>67.679547152010699</v>
      </c>
    </row>
    <row r="17" spans="2:12" ht="14.25" customHeight="1" x14ac:dyDescent="0.2">
      <c r="B17" s="1268"/>
      <c r="C17" s="656" t="s">
        <v>180</v>
      </c>
      <c r="D17" s="657">
        <v>12834</v>
      </c>
      <c r="E17" s="658">
        <v>7934</v>
      </c>
      <c r="F17" s="659">
        <f t="shared" si="0"/>
        <v>61.820165186224095</v>
      </c>
      <c r="G17" s="657">
        <v>3897</v>
      </c>
      <c r="H17" s="658">
        <v>2645</v>
      </c>
      <c r="I17" s="659">
        <f t="shared" si="1"/>
        <v>67.872722607133696</v>
      </c>
      <c r="J17" s="657">
        <v>16731</v>
      </c>
      <c r="K17" s="658">
        <v>10579</v>
      </c>
      <c r="L17" s="659">
        <f t="shared" si="2"/>
        <v>63.22993246070169</v>
      </c>
    </row>
    <row r="18" spans="2:12" ht="14.25" customHeight="1" x14ac:dyDescent="0.2">
      <c r="B18" s="1268"/>
      <c r="C18" s="660" t="s">
        <v>445</v>
      </c>
      <c r="D18" s="661">
        <f>D17*100/D16</f>
        <v>63.828517431740188</v>
      </c>
      <c r="E18" s="662">
        <f>E17*100/E16</f>
        <v>59.019564085397604</v>
      </c>
      <c r="F18" s="663"/>
      <c r="G18" s="661">
        <f>G17*100/G16</f>
        <v>73.087021755438855</v>
      </c>
      <c r="H18" s="662">
        <f>H17*100/H16</f>
        <v>70.084790673025964</v>
      </c>
      <c r="I18" s="663"/>
      <c r="J18" s="661">
        <f>J17*100/J16</f>
        <v>65.769094697118604</v>
      </c>
      <c r="K18" s="662">
        <f>K17*100/K16</f>
        <v>61.445083347853867</v>
      </c>
      <c r="L18" s="663"/>
    </row>
    <row r="19" spans="2:12" ht="14.25" customHeight="1" x14ac:dyDescent="0.2">
      <c r="B19" s="1268" t="s">
        <v>448</v>
      </c>
      <c r="C19" s="652" t="s">
        <v>29</v>
      </c>
      <c r="D19" s="653">
        <v>768</v>
      </c>
      <c r="E19" s="654">
        <v>615</v>
      </c>
      <c r="F19" s="655">
        <f t="shared" si="0"/>
        <v>80.078125</v>
      </c>
      <c r="G19" s="653">
        <v>23</v>
      </c>
      <c r="H19" s="654">
        <v>13</v>
      </c>
      <c r="I19" s="655">
        <f t="shared" si="1"/>
        <v>56.521739130434781</v>
      </c>
      <c r="J19" s="653">
        <v>791</v>
      </c>
      <c r="K19" s="654">
        <v>628</v>
      </c>
      <c r="L19" s="655">
        <f t="shared" si="2"/>
        <v>79.393173198482927</v>
      </c>
    </row>
    <row r="20" spans="2:12" ht="14.25" customHeight="1" x14ac:dyDescent="0.2">
      <c r="B20" s="1268"/>
      <c r="C20" s="656" t="s">
        <v>180</v>
      </c>
      <c r="D20" s="657">
        <v>181</v>
      </c>
      <c r="E20" s="658">
        <v>105</v>
      </c>
      <c r="F20" s="659">
        <f t="shared" si="0"/>
        <v>58.011049723756905</v>
      </c>
      <c r="G20" s="657">
        <v>23</v>
      </c>
      <c r="H20" s="658">
        <v>13</v>
      </c>
      <c r="I20" s="659">
        <f t="shared" si="1"/>
        <v>56.521739130434781</v>
      </c>
      <c r="J20" s="657">
        <v>204</v>
      </c>
      <c r="K20" s="658">
        <v>118</v>
      </c>
      <c r="L20" s="659">
        <f t="shared" si="2"/>
        <v>57.843137254901961</v>
      </c>
    </row>
    <row r="21" spans="2:12" ht="14.25" customHeight="1" x14ac:dyDescent="0.2">
      <c r="B21" s="1268"/>
      <c r="C21" s="660" t="s">
        <v>445</v>
      </c>
      <c r="D21" s="661">
        <f>D20*100/D19</f>
        <v>23.567708333333332</v>
      </c>
      <c r="E21" s="662">
        <f>E20*100/E19</f>
        <v>17.073170731707318</v>
      </c>
      <c r="F21" s="663"/>
      <c r="G21" s="661">
        <f>G20*100/G19</f>
        <v>100</v>
      </c>
      <c r="H21" s="662">
        <f>H20*100/H19</f>
        <v>100</v>
      </c>
      <c r="I21" s="663"/>
      <c r="J21" s="661">
        <f>J20*100/J19</f>
        <v>25.790139064475348</v>
      </c>
      <c r="K21" s="662">
        <f>K20*100/K19</f>
        <v>18.789808917197451</v>
      </c>
      <c r="L21" s="663"/>
    </row>
    <row r="22" spans="2:12" ht="14.25" customHeight="1" x14ac:dyDescent="0.2">
      <c r="B22" s="1268" t="s">
        <v>449</v>
      </c>
      <c r="C22" s="652" t="s">
        <v>29</v>
      </c>
      <c r="D22" s="653">
        <v>688</v>
      </c>
      <c r="E22" s="654">
        <v>536</v>
      </c>
      <c r="F22" s="655">
        <f t="shared" si="0"/>
        <v>77.906976744186053</v>
      </c>
      <c r="G22" s="653">
        <v>346</v>
      </c>
      <c r="H22" s="654">
        <v>319</v>
      </c>
      <c r="I22" s="655">
        <f t="shared" si="1"/>
        <v>92.196531791907518</v>
      </c>
      <c r="J22" s="653">
        <v>1034</v>
      </c>
      <c r="K22" s="654">
        <v>855</v>
      </c>
      <c r="L22" s="655">
        <f t="shared" si="2"/>
        <v>82.688588007736939</v>
      </c>
    </row>
    <row r="23" spans="2:12" ht="14.25" customHeight="1" x14ac:dyDescent="0.2">
      <c r="B23" s="1268"/>
      <c r="C23" s="656" t="s">
        <v>180</v>
      </c>
      <c r="D23" s="657">
        <v>311</v>
      </c>
      <c r="E23" s="658">
        <v>218</v>
      </c>
      <c r="F23" s="659">
        <f t="shared" si="0"/>
        <v>70.096463022508033</v>
      </c>
      <c r="G23" s="657">
        <v>234</v>
      </c>
      <c r="H23" s="658">
        <v>216</v>
      </c>
      <c r="I23" s="659">
        <f t="shared" si="1"/>
        <v>92.307692307692307</v>
      </c>
      <c r="J23" s="657">
        <v>545</v>
      </c>
      <c r="K23" s="658">
        <v>434</v>
      </c>
      <c r="L23" s="659">
        <f t="shared" si="2"/>
        <v>79.633027522935777</v>
      </c>
    </row>
    <row r="24" spans="2:12" ht="14.25" customHeight="1" x14ac:dyDescent="0.2">
      <c r="B24" s="1268"/>
      <c r="C24" s="660" t="s">
        <v>445</v>
      </c>
      <c r="D24" s="661">
        <f>D23*100/D22</f>
        <v>45.203488372093027</v>
      </c>
      <c r="E24" s="662">
        <f>E23*100/E22</f>
        <v>40.671641791044777</v>
      </c>
      <c r="F24" s="663"/>
      <c r="G24" s="661">
        <f>G23*100/G22</f>
        <v>67.630057803468205</v>
      </c>
      <c r="H24" s="662">
        <f>H23*100/H22</f>
        <v>67.711598746081506</v>
      </c>
      <c r="I24" s="663"/>
      <c r="J24" s="661">
        <f>J23*100/J22</f>
        <v>52.707930367504837</v>
      </c>
      <c r="K24" s="662">
        <f>K23*100/K22</f>
        <v>50.760233918128655</v>
      </c>
      <c r="L24" s="663"/>
    </row>
    <row r="25" spans="2:12" ht="14.25" customHeight="1" x14ac:dyDescent="0.2">
      <c r="B25" s="1269" t="s">
        <v>0</v>
      </c>
      <c r="C25" s="652" t="s">
        <v>29</v>
      </c>
      <c r="D25" s="653">
        <v>39471</v>
      </c>
      <c r="E25" s="654">
        <v>26075</v>
      </c>
      <c r="F25" s="655">
        <f>E25*100/D25</f>
        <v>66.061158825466805</v>
      </c>
      <c r="G25" s="653">
        <v>7294</v>
      </c>
      <c r="H25" s="654">
        <v>5309</v>
      </c>
      <c r="I25" s="655">
        <f>H25*100/G25</f>
        <v>72.785851384699754</v>
      </c>
      <c r="J25" s="653">
        <v>46765</v>
      </c>
      <c r="K25" s="654">
        <v>31384</v>
      </c>
      <c r="L25" s="655">
        <f>K25*100/J25</f>
        <v>67.110018175986312</v>
      </c>
    </row>
    <row r="26" spans="2:12" ht="14.25" customHeight="1" x14ac:dyDescent="0.2">
      <c r="B26" s="1270"/>
      <c r="C26" s="656" t="s">
        <v>180</v>
      </c>
      <c r="D26" s="657">
        <v>25905</v>
      </c>
      <c r="E26" s="658">
        <v>15876</v>
      </c>
      <c r="F26" s="659">
        <f>E26*100/D26</f>
        <v>61.28546612623046</v>
      </c>
      <c r="G26" s="657">
        <v>5263</v>
      </c>
      <c r="H26" s="658">
        <v>3679</v>
      </c>
      <c r="I26" s="659">
        <f>H26*100/G26</f>
        <v>69.903097092912788</v>
      </c>
      <c r="J26" s="657">
        <v>31168</v>
      </c>
      <c r="K26" s="658">
        <v>19555</v>
      </c>
      <c r="L26" s="659">
        <f>K26*100/J26</f>
        <v>62.740631416837779</v>
      </c>
    </row>
    <row r="27" spans="2:12" ht="14.25" customHeight="1" x14ac:dyDescent="0.2">
      <c r="B27" s="1271"/>
      <c r="C27" s="660" t="s">
        <v>445</v>
      </c>
      <c r="D27" s="661">
        <f>D26*100/D25</f>
        <v>65.63046287147526</v>
      </c>
      <c r="E27" s="662">
        <f>E26*100/E25</f>
        <v>60.885906040268459</v>
      </c>
      <c r="F27" s="663"/>
      <c r="G27" s="661">
        <f>G26*100/G25</f>
        <v>72.155196051549225</v>
      </c>
      <c r="H27" s="662">
        <f>H26*100/H25</f>
        <v>69.297419476360901</v>
      </c>
      <c r="I27" s="663"/>
      <c r="J27" s="661">
        <f>J26*100/J25</f>
        <v>66.648134288463595</v>
      </c>
      <c r="K27" s="662">
        <f>K26*100/K25</f>
        <v>62.308819780780013</v>
      </c>
      <c r="L27" s="663"/>
    </row>
    <row r="29" spans="2:12" x14ac:dyDescent="0.2">
      <c r="D29" s="164"/>
      <c r="E29" s="164"/>
      <c r="F29" s="164"/>
      <c r="G29" s="164"/>
      <c r="H29" s="164"/>
      <c r="I29" s="164"/>
      <c r="J29" s="164"/>
      <c r="K29" s="164"/>
      <c r="L29" s="164"/>
    </row>
    <row r="30" spans="2:12" x14ac:dyDescent="0.2">
      <c r="D30" s="164"/>
      <c r="E30" s="164"/>
      <c r="F30" s="164"/>
      <c r="G30" s="164"/>
      <c r="H30" s="164"/>
      <c r="I30" s="164"/>
      <c r="J30" s="164"/>
      <c r="K30" s="164"/>
    </row>
  </sheetData>
  <sheetProtection algorithmName="SHA-512" hashValue="JYabMyib5uuGxEyro9+O0YLrovZ4ZOuBVvIRahthGKANM5Cr/aUbFH30NQEeXGRfDDZbfPqDHujD8Ul19UEGRw==" saltValue="WnAJHNtqDLOikEmjIpIh/g==" spinCount="100000" sheet="1" objects="1" scenarios="1"/>
  <mergeCells count="14">
    <mergeCell ref="B22:B24"/>
    <mergeCell ref="B25:B27"/>
    <mergeCell ref="B4:B6"/>
    <mergeCell ref="B7:B9"/>
    <mergeCell ref="B10:B12"/>
    <mergeCell ref="B13:B15"/>
    <mergeCell ref="B16:B18"/>
    <mergeCell ref="B19:B21"/>
    <mergeCell ref="B1:L1"/>
    <mergeCell ref="B2:B3"/>
    <mergeCell ref="C2:C3"/>
    <mergeCell ref="D2:F2"/>
    <mergeCell ref="G2:I2"/>
    <mergeCell ref="J2:L2"/>
  </mergeCells>
  <printOptions horizontalCentered="1"/>
  <pageMargins left="0.59055118110236227" right="0.59055118110236227" top="0.70866141732283472" bottom="0.70866141732283472" header="0.39370078740157483" footer="0.39370078740157483"/>
  <pageSetup paperSize="9" scale="96" firstPageNumber="56" orientation="landscape" useFirstPageNumber="1" r:id="rId1"/>
  <headerFooter>
    <oddHeader>&amp;R&amp;"Times New Roman,Kurzíva"&amp;10T 09</oddHeader>
    <oddFooter>&amp;L&amp;"Times New Roman,Kurzíva"&amp;10CVTI SR&amp;C&amp;"Times New Roman,Normálne"&amp;10&amp;P&amp;R&amp;"Times New Roman,Kurzíva"&amp;10PK na VŠ SR  2024   1. stupeň</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sheetPr>
  <dimension ref="B2:K33"/>
  <sheetViews>
    <sheetView showGridLines="0" showRowColHeaders="0" zoomScaleNormal="100" workbookViewId="0"/>
  </sheetViews>
  <sheetFormatPr defaultColWidth="9.140625" defaultRowHeight="12.75" x14ac:dyDescent="0.2"/>
  <cols>
    <col min="1" max="1" width="9.140625" style="623"/>
    <col min="2" max="2" width="23.28515625" style="623" customWidth="1"/>
    <col min="3" max="9" width="12.7109375" style="623" customWidth="1"/>
    <col min="10" max="16384" width="9.140625" style="623"/>
  </cols>
  <sheetData>
    <row r="2" spans="2:11" ht="37.5" customHeight="1" x14ac:dyDescent="0.2">
      <c r="B2" s="1275" t="s">
        <v>426</v>
      </c>
      <c r="C2" s="1276"/>
      <c r="D2" s="1276"/>
      <c r="E2" s="1276"/>
      <c r="F2" s="1276"/>
      <c r="G2" s="1276"/>
      <c r="H2" s="1276"/>
      <c r="I2" s="1276"/>
      <c r="J2" s="622"/>
    </row>
    <row r="3" spans="2:11" ht="21" customHeight="1" x14ac:dyDescent="0.2">
      <c r="B3" s="1277" t="s">
        <v>415</v>
      </c>
      <c r="C3" s="624"/>
      <c r="D3" s="1279" t="s">
        <v>155</v>
      </c>
      <c r="E3" s="1280"/>
      <c r="F3" s="1281" t="s">
        <v>169</v>
      </c>
      <c r="G3" s="1282" t="s">
        <v>169</v>
      </c>
      <c r="H3" s="1281" t="s">
        <v>170</v>
      </c>
      <c r="I3" s="1282" t="s">
        <v>170</v>
      </c>
    </row>
    <row r="4" spans="2:11" ht="21" customHeight="1" x14ac:dyDescent="0.2">
      <c r="B4" s="1278"/>
      <c r="C4" s="625"/>
      <c r="D4" s="626"/>
      <c r="E4" s="627" t="s">
        <v>385</v>
      </c>
      <c r="F4" s="626"/>
      <c r="G4" s="627" t="s">
        <v>385</v>
      </c>
      <c r="H4" s="626"/>
      <c r="I4" s="627" t="s">
        <v>385</v>
      </c>
    </row>
    <row r="5" spans="2:11" ht="15" customHeight="1" x14ac:dyDescent="0.2">
      <c r="B5" s="1272" t="s">
        <v>427</v>
      </c>
      <c r="C5" s="628" t="s">
        <v>428</v>
      </c>
      <c r="D5" s="629">
        <v>32979</v>
      </c>
      <c r="E5" s="630">
        <v>15249</v>
      </c>
      <c r="F5" s="629">
        <v>19195</v>
      </c>
      <c r="G5" s="630">
        <v>12954</v>
      </c>
      <c r="H5" s="629">
        <v>11491</v>
      </c>
      <c r="I5" s="630">
        <v>11391</v>
      </c>
      <c r="K5" s="631"/>
    </row>
    <row r="6" spans="2:11" ht="15" customHeight="1" x14ac:dyDescent="0.2">
      <c r="B6" s="1273"/>
      <c r="C6" s="632" t="s">
        <v>429</v>
      </c>
      <c r="D6" s="633">
        <v>2531</v>
      </c>
      <c r="E6" s="634">
        <v>3211</v>
      </c>
      <c r="F6" s="633">
        <v>2018</v>
      </c>
      <c r="G6" s="634">
        <v>1864</v>
      </c>
      <c r="H6" s="633">
        <v>1383</v>
      </c>
      <c r="I6" s="634">
        <v>1375</v>
      </c>
      <c r="K6" s="631"/>
    </row>
    <row r="7" spans="2:11" ht="15" customHeight="1" x14ac:dyDescent="0.2">
      <c r="B7" s="1274"/>
      <c r="C7" s="632" t="s">
        <v>0</v>
      </c>
      <c r="D7" s="635">
        <v>35510</v>
      </c>
      <c r="E7" s="636">
        <v>17100</v>
      </c>
      <c r="F7" s="635">
        <v>21213</v>
      </c>
      <c r="G7" s="636">
        <v>14607</v>
      </c>
      <c r="H7" s="635">
        <v>12874</v>
      </c>
      <c r="I7" s="636">
        <v>12739</v>
      </c>
      <c r="K7" s="631"/>
    </row>
    <row r="8" spans="2:11" ht="15" customHeight="1" x14ac:dyDescent="0.2">
      <c r="B8" s="637"/>
      <c r="C8" s="638"/>
      <c r="D8" s="639"/>
      <c r="E8" s="639"/>
      <c r="F8" s="639"/>
      <c r="G8" s="639"/>
      <c r="H8" s="639"/>
      <c r="I8" s="640"/>
      <c r="K8" s="631"/>
    </row>
    <row r="9" spans="2:11" ht="15" customHeight="1" x14ac:dyDescent="0.2">
      <c r="B9" s="1283" t="s">
        <v>430</v>
      </c>
      <c r="C9" s="628" t="s">
        <v>428</v>
      </c>
      <c r="D9" s="629">
        <v>26398</v>
      </c>
      <c r="E9" s="630">
        <v>16351</v>
      </c>
      <c r="F9" s="629">
        <v>18170</v>
      </c>
      <c r="G9" s="630">
        <v>14200</v>
      </c>
      <c r="H9" s="629">
        <v>13034</v>
      </c>
      <c r="I9" s="630">
        <v>12967</v>
      </c>
      <c r="K9" s="631"/>
    </row>
    <row r="10" spans="2:11" ht="15" customHeight="1" x14ac:dyDescent="0.2">
      <c r="B10" s="1284"/>
      <c r="C10" s="632" t="s">
        <v>429</v>
      </c>
      <c r="D10" s="633">
        <v>6395</v>
      </c>
      <c r="E10" s="634">
        <v>5677</v>
      </c>
      <c r="F10" s="633">
        <v>5045</v>
      </c>
      <c r="G10" s="634">
        <v>4714</v>
      </c>
      <c r="H10" s="633">
        <v>3767</v>
      </c>
      <c r="I10" s="634">
        <v>3762</v>
      </c>
      <c r="K10" s="631"/>
    </row>
    <row r="11" spans="2:11" ht="15" customHeight="1" x14ac:dyDescent="0.2">
      <c r="B11" s="1285"/>
      <c r="C11" s="632" t="s">
        <v>0</v>
      </c>
      <c r="D11" s="635">
        <v>32793</v>
      </c>
      <c r="E11" s="636">
        <v>21474</v>
      </c>
      <c r="F11" s="635">
        <v>23215</v>
      </c>
      <c r="G11" s="636">
        <v>18591</v>
      </c>
      <c r="H11" s="635">
        <v>16801</v>
      </c>
      <c r="I11" s="636">
        <v>16708</v>
      </c>
      <c r="K11" s="631"/>
    </row>
    <row r="12" spans="2:11" ht="15" customHeight="1" x14ac:dyDescent="0.2">
      <c r="B12" s="637"/>
      <c r="C12" s="638"/>
      <c r="D12" s="639"/>
      <c r="E12" s="639"/>
      <c r="F12" s="639"/>
      <c r="G12" s="639"/>
      <c r="H12" s="639"/>
      <c r="I12" s="640"/>
      <c r="K12" s="631"/>
    </row>
    <row r="13" spans="2:11" ht="15" customHeight="1" x14ac:dyDescent="0.2">
      <c r="B13" s="1283" t="s">
        <v>431</v>
      </c>
      <c r="C13" s="628" t="s">
        <v>428</v>
      </c>
      <c r="D13" s="629">
        <v>605</v>
      </c>
      <c r="E13" s="630">
        <v>410</v>
      </c>
      <c r="F13" s="629">
        <v>315</v>
      </c>
      <c r="G13" s="630">
        <v>278</v>
      </c>
      <c r="H13" s="629">
        <v>253</v>
      </c>
      <c r="I13" s="630">
        <v>252</v>
      </c>
      <c r="K13" s="631"/>
    </row>
    <row r="14" spans="2:11" ht="15" customHeight="1" x14ac:dyDescent="0.2">
      <c r="B14" s="1284"/>
      <c r="C14" s="632" t="s">
        <v>429</v>
      </c>
      <c r="D14" s="633">
        <v>74</v>
      </c>
      <c r="E14" s="634">
        <v>66</v>
      </c>
      <c r="F14" s="633">
        <v>54</v>
      </c>
      <c r="G14" s="634">
        <v>50</v>
      </c>
      <c r="H14" s="633">
        <v>40</v>
      </c>
      <c r="I14" s="634">
        <v>39</v>
      </c>
      <c r="K14" s="631"/>
    </row>
    <row r="15" spans="2:11" ht="15" customHeight="1" x14ac:dyDescent="0.2">
      <c r="B15" s="1285"/>
      <c r="C15" s="632" t="s">
        <v>0</v>
      </c>
      <c r="D15" s="635">
        <v>679</v>
      </c>
      <c r="E15" s="636">
        <v>461</v>
      </c>
      <c r="F15" s="635">
        <v>369</v>
      </c>
      <c r="G15" s="636">
        <v>323</v>
      </c>
      <c r="H15" s="635">
        <v>293</v>
      </c>
      <c r="I15" s="636">
        <v>290</v>
      </c>
      <c r="K15" s="631"/>
    </row>
    <row r="16" spans="2:11" ht="15" customHeight="1" x14ac:dyDescent="0.2">
      <c r="B16" s="637"/>
      <c r="C16" s="638"/>
      <c r="D16" s="639"/>
      <c r="E16" s="639"/>
      <c r="F16" s="639"/>
      <c r="G16" s="639"/>
      <c r="H16" s="639"/>
      <c r="I16" s="640"/>
      <c r="K16" s="631"/>
    </row>
    <row r="17" spans="2:11" ht="15" customHeight="1" x14ac:dyDescent="0.2">
      <c r="B17" s="1283" t="s">
        <v>432</v>
      </c>
      <c r="C17" s="628" t="s">
        <v>428</v>
      </c>
      <c r="D17" s="629">
        <v>1260</v>
      </c>
      <c r="E17" s="630">
        <v>679</v>
      </c>
      <c r="F17" s="629">
        <v>812</v>
      </c>
      <c r="G17" s="630">
        <v>599</v>
      </c>
      <c r="H17" s="629">
        <v>560</v>
      </c>
      <c r="I17" s="630">
        <v>557</v>
      </c>
      <c r="K17" s="631"/>
    </row>
    <row r="18" spans="2:11" ht="15" customHeight="1" x14ac:dyDescent="0.2">
      <c r="B18" s="1284"/>
      <c r="C18" s="632" t="s">
        <v>429</v>
      </c>
      <c r="D18" s="633">
        <v>87</v>
      </c>
      <c r="E18" s="634">
        <v>68</v>
      </c>
      <c r="F18" s="633">
        <v>64</v>
      </c>
      <c r="G18" s="634">
        <v>51</v>
      </c>
      <c r="H18" s="633">
        <v>40</v>
      </c>
      <c r="I18" s="634">
        <v>40</v>
      </c>
      <c r="K18" s="631"/>
    </row>
    <row r="19" spans="2:11" ht="15" customHeight="1" x14ac:dyDescent="0.2">
      <c r="B19" s="1285"/>
      <c r="C19" s="632" t="s">
        <v>0</v>
      </c>
      <c r="D19" s="635">
        <v>1347</v>
      </c>
      <c r="E19" s="636">
        <v>717</v>
      </c>
      <c r="F19" s="635">
        <v>876</v>
      </c>
      <c r="G19" s="636">
        <v>637</v>
      </c>
      <c r="H19" s="635">
        <v>600</v>
      </c>
      <c r="I19" s="636">
        <v>595</v>
      </c>
      <c r="K19" s="631"/>
    </row>
    <row r="20" spans="2:11" ht="15" customHeight="1" x14ac:dyDescent="0.2">
      <c r="B20" s="637"/>
      <c r="C20" s="638"/>
      <c r="D20" s="639"/>
      <c r="E20" s="639"/>
      <c r="F20" s="639"/>
      <c r="G20" s="639"/>
      <c r="H20" s="639"/>
      <c r="I20" s="640"/>
      <c r="K20" s="631"/>
    </row>
    <row r="21" spans="2:11" ht="15" customHeight="1" x14ac:dyDescent="0.2">
      <c r="B21" s="1283" t="s">
        <v>433</v>
      </c>
      <c r="C21" s="628" t="s">
        <v>428</v>
      </c>
      <c r="D21" s="629">
        <v>1519</v>
      </c>
      <c r="E21" s="630">
        <v>889</v>
      </c>
      <c r="F21" s="629">
        <v>780</v>
      </c>
      <c r="G21" s="630">
        <v>641</v>
      </c>
      <c r="H21" s="629">
        <v>594</v>
      </c>
      <c r="I21" s="630">
        <v>593</v>
      </c>
      <c r="K21" s="631"/>
    </row>
    <row r="22" spans="2:11" ht="15" customHeight="1" x14ac:dyDescent="0.2">
      <c r="B22" s="1284"/>
      <c r="C22" s="632" t="s">
        <v>429</v>
      </c>
      <c r="D22" s="633">
        <v>67</v>
      </c>
      <c r="E22" s="634">
        <v>56</v>
      </c>
      <c r="F22" s="633">
        <v>51</v>
      </c>
      <c r="G22" s="634">
        <v>47</v>
      </c>
      <c r="H22" s="633">
        <v>34</v>
      </c>
      <c r="I22" s="634">
        <v>34</v>
      </c>
      <c r="K22" s="631"/>
    </row>
    <row r="23" spans="2:11" ht="15" customHeight="1" x14ac:dyDescent="0.2">
      <c r="B23" s="1285"/>
      <c r="C23" s="632" t="s">
        <v>0</v>
      </c>
      <c r="D23" s="635">
        <v>1586</v>
      </c>
      <c r="E23" s="636">
        <v>930</v>
      </c>
      <c r="F23" s="635">
        <v>831</v>
      </c>
      <c r="G23" s="636">
        <v>681</v>
      </c>
      <c r="H23" s="635">
        <v>628</v>
      </c>
      <c r="I23" s="636">
        <v>627</v>
      </c>
      <c r="K23" s="631"/>
    </row>
    <row r="24" spans="2:11" ht="15" customHeight="1" x14ac:dyDescent="0.2">
      <c r="B24" s="637"/>
      <c r="C24" s="638"/>
      <c r="D24" s="639"/>
      <c r="E24" s="639"/>
      <c r="F24" s="639"/>
      <c r="G24" s="639"/>
      <c r="H24" s="639"/>
      <c r="I24" s="640"/>
      <c r="K24" s="631"/>
    </row>
    <row r="25" spans="2:11" ht="15" customHeight="1" x14ac:dyDescent="0.2">
      <c r="B25" s="1283" t="s">
        <v>434</v>
      </c>
      <c r="C25" s="628" t="s">
        <v>428</v>
      </c>
      <c r="D25" s="629">
        <v>353</v>
      </c>
      <c r="E25" s="630">
        <v>249</v>
      </c>
      <c r="F25" s="629">
        <v>199</v>
      </c>
      <c r="G25" s="630">
        <v>166</v>
      </c>
      <c r="H25" s="629">
        <v>143</v>
      </c>
      <c r="I25" s="630">
        <v>140</v>
      </c>
      <c r="K25" s="631"/>
    </row>
    <row r="26" spans="2:11" ht="15" customHeight="1" x14ac:dyDescent="0.2">
      <c r="B26" s="1284"/>
      <c r="C26" s="632" t="s">
        <v>429</v>
      </c>
      <c r="D26" s="633">
        <v>75</v>
      </c>
      <c r="E26" s="634">
        <v>72</v>
      </c>
      <c r="F26" s="633">
        <v>62</v>
      </c>
      <c r="G26" s="634">
        <v>60</v>
      </c>
      <c r="H26" s="633">
        <v>45</v>
      </c>
      <c r="I26" s="634">
        <v>45</v>
      </c>
      <c r="K26" s="631"/>
    </row>
    <row r="27" spans="2:11" ht="15" customHeight="1" x14ac:dyDescent="0.2">
      <c r="B27" s="1285"/>
      <c r="C27" s="632" t="s">
        <v>0</v>
      </c>
      <c r="D27" s="635">
        <v>428</v>
      </c>
      <c r="E27" s="636">
        <v>315</v>
      </c>
      <c r="F27" s="635">
        <v>261</v>
      </c>
      <c r="G27" s="636">
        <v>224</v>
      </c>
      <c r="H27" s="635">
        <v>188</v>
      </c>
      <c r="I27" s="636">
        <v>185</v>
      </c>
      <c r="K27" s="631"/>
    </row>
    <row r="28" spans="2:11" ht="15" customHeight="1" x14ac:dyDescent="0.2">
      <c r="B28" s="641"/>
      <c r="C28" s="642"/>
      <c r="D28" s="643"/>
      <c r="E28" s="643"/>
      <c r="F28" s="643"/>
      <c r="G28" s="643"/>
      <c r="H28" s="643"/>
      <c r="I28" s="644"/>
    </row>
    <row r="29" spans="2:11" x14ac:dyDescent="0.2">
      <c r="D29" s="631"/>
      <c r="E29" s="631"/>
      <c r="F29" s="631"/>
      <c r="G29" s="631"/>
      <c r="H29" s="631"/>
      <c r="I29" s="631"/>
    </row>
    <row r="30" spans="2:11" x14ac:dyDescent="0.2">
      <c r="B30" s="645" t="s">
        <v>435</v>
      </c>
      <c r="C30" s="646"/>
      <c r="D30" s="647"/>
      <c r="E30" s="647"/>
      <c r="F30" s="647"/>
      <c r="G30" s="647"/>
      <c r="H30" s="647"/>
      <c r="I30" s="631"/>
    </row>
    <row r="31" spans="2:11" x14ac:dyDescent="0.2">
      <c r="B31" s="645" t="s">
        <v>436</v>
      </c>
    </row>
    <row r="32" spans="2:11" x14ac:dyDescent="0.2">
      <c r="B32" s="645" t="s">
        <v>437</v>
      </c>
      <c r="C32" s="646"/>
      <c r="D32" s="647"/>
      <c r="E32" s="647"/>
      <c r="F32" s="647"/>
      <c r="G32" s="647"/>
      <c r="H32" s="647"/>
      <c r="I32" s="631"/>
    </row>
    <row r="33" spans="2:9" x14ac:dyDescent="0.2">
      <c r="B33" s="645" t="s">
        <v>438</v>
      </c>
      <c r="C33" s="646"/>
      <c r="D33" s="647"/>
      <c r="E33" s="647"/>
      <c r="F33" s="647"/>
      <c r="G33" s="647"/>
      <c r="H33" s="647"/>
      <c r="I33" s="631"/>
    </row>
  </sheetData>
  <sheetProtection algorithmName="SHA-512" hashValue="aeji6D5Zl92/WmylPDUP9UW0amTnwIA+/TKV5jLvR8KGcNFeMMHtAVq4a+x7sf7nCG3DNylJjQwQpw2LqLF2jw==" saltValue="1DMCrPfLxZFbIFHhi3CsQQ==" spinCount="100000" sheet="1" objects="1" scenarios="1"/>
  <mergeCells count="11">
    <mergeCell ref="B9:B11"/>
    <mergeCell ref="B13:B15"/>
    <mergeCell ref="B17:B19"/>
    <mergeCell ref="B21:B23"/>
    <mergeCell ref="B25:B27"/>
    <mergeCell ref="B5:B7"/>
    <mergeCell ref="B2:I2"/>
    <mergeCell ref="B3:B4"/>
    <mergeCell ref="D3:E3"/>
    <mergeCell ref="F3:G3"/>
    <mergeCell ref="H3:I3"/>
  </mergeCells>
  <printOptions horizontalCentered="1"/>
  <pageMargins left="0.59055118110236227" right="0.59055118110236227" top="0.70866141732283472" bottom="0.70866141732283472" header="0.39370078740157483" footer="0.39370078740157483"/>
  <pageSetup paperSize="9" firstPageNumber="57" orientation="landscape" useFirstPageNumber="1" r:id="rId1"/>
  <headerFooter alignWithMargins="0">
    <oddHeader>&amp;R&amp;"Times New Roman,Kurzíva"&amp;10T 11</oddHeader>
    <oddFooter>&amp;L&amp;"Times New Roman,Kurzíva"&amp;10CVTI SR&amp;C&amp;"Times New Roman,Normálne"&amp;10&amp;P&amp;R&amp;"Times New Roman,Kurzíva"&amp;10PK na VŠ SR  2024   1. stupeň</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K38"/>
  <sheetViews>
    <sheetView showGridLines="0" showRowColHeaders="0" zoomScaleNormal="100" workbookViewId="0"/>
  </sheetViews>
  <sheetFormatPr defaultRowHeight="12.75" x14ac:dyDescent="0.2"/>
  <cols>
    <col min="1" max="1" width="2" style="65" customWidth="1"/>
    <col min="2" max="2" width="33.5703125" style="65" customWidth="1"/>
    <col min="3" max="4" width="9.7109375" style="65" customWidth="1"/>
    <col min="5" max="5" width="10.7109375" style="65" customWidth="1"/>
    <col min="6" max="6" width="9.7109375" style="65" customWidth="1"/>
    <col min="7" max="7" width="12.140625" style="65" customWidth="1"/>
    <col min="8" max="8" width="10.7109375" style="65" customWidth="1"/>
    <col min="9" max="9" width="9.7109375" style="65" customWidth="1"/>
    <col min="10" max="10" width="12.140625" style="65" customWidth="1"/>
    <col min="11" max="11" width="10.7109375" style="65" customWidth="1"/>
    <col min="12" max="16384" width="9.140625" style="65"/>
  </cols>
  <sheetData>
    <row r="2" spans="2:11" s="532" customFormat="1" ht="13.5" customHeight="1" x14ac:dyDescent="0.2">
      <c r="B2" s="1286" t="s">
        <v>413</v>
      </c>
      <c r="C2" s="1287"/>
      <c r="D2" s="1287"/>
      <c r="E2" s="1287"/>
      <c r="F2" s="1287"/>
      <c r="G2" s="1287"/>
      <c r="H2" s="1287"/>
      <c r="I2" s="1287"/>
      <c r="J2" s="1287"/>
      <c r="K2" s="1287"/>
    </row>
    <row r="3" spans="2:11" s="532" customFormat="1" ht="24" customHeight="1" x14ac:dyDescent="0.2">
      <c r="B3" s="1288" t="s">
        <v>414</v>
      </c>
      <c r="C3" s="1287"/>
      <c r="D3" s="1287"/>
      <c r="E3" s="1287"/>
      <c r="F3" s="1287"/>
      <c r="G3" s="1287"/>
      <c r="H3" s="1287"/>
      <c r="I3" s="1287"/>
      <c r="J3" s="1287"/>
      <c r="K3" s="1287"/>
    </row>
    <row r="4" spans="2:11" ht="27.75" customHeight="1" x14ac:dyDescent="0.2"/>
    <row r="5" spans="2:11" s="492" customFormat="1" x14ac:dyDescent="0.2"/>
    <row r="6" spans="2:11" s="492" customFormat="1" x14ac:dyDescent="0.2"/>
    <row r="7" spans="2:11" s="492" customFormat="1" x14ac:dyDescent="0.2">
      <c r="C7" s="46"/>
      <c r="D7" s="46"/>
      <c r="E7" s="46"/>
      <c r="F7" s="46"/>
      <c r="G7" s="46"/>
    </row>
    <row r="8" spans="2:11" s="492" customFormat="1" x14ac:dyDescent="0.2">
      <c r="C8" s="579" t="s">
        <v>415</v>
      </c>
      <c r="D8" s="580" t="s">
        <v>416</v>
      </c>
      <c r="E8" s="580" t="s">
        <v>339</v>
      </c>
      <c r="F8" s="581" t="s">
        <v>214</v>
      </c>
      <c r="G8" s="582" t="s">
        <v>417</v>
      </c>
      <c r="I8" s="583"/>
    </row>
    <row r="9" spans="2:11" s="492" customFormat="1" x14ac:dyDescent="0.2">
      <c r="C9" s="584" t="s">
        <v>397</v>
      </c>
      <c r="D9" s="585">
        <v>14829</v>
      </c>
      <c r="E9" s="585">
        <v>11216</v>
      </c>
      <c r="F9" s="586">
        <v>9738</v>
      </c>
      <c r="G9" s="585">
        <v>8715</v>
      </c>
      <c r="I9" s="587"/>
    </row>
    <row r="10" spans="2:11" s="492" customFormat="1" x14ac:dyDescent="0.2">
      <c r="C10" s="584" t="s">
        <v>406</v>
      </c>
      <c r="D10" s="588">
        <v>23361</v>
      </c>
      <c r="E10" s="588">
        <v>11936</v>
      </c>
      <c r="F10" s="589">
        <v>10394</v>
      </c>
      <c r="G10" s="588">
        <v>9707</v>
      </c>
      <c r="I10" s="587"/>
    </row>
    <row r="11" spans="2:11" s="492" customFormat="1" x14ac:dyDescent="0.2">
      <c r="C11" s="584" t="s">
        <v>409</v>
      </c>
      <c r="D11" s="588">
        <v>425</v>
      </c>
      <c r="E11" s="588">
        <v>135</v>
      </c>
      <c r="F11" s="589">
        <v>75</v>
      </c>
      <c r="G11" s="588">
        <v>71</v>
      </c>
      <c r="I11" s="587"/>
    </row>
    <row r="12" spans="2:11" s="492" customFormat="1" x14ac:dyDescent="0.2">
      <c r="C12" s="584"/>
      <c r="D12" s="590"/>
      <c r="E12" s="590"/>
      <c r="F12" s="591"/>
      <c r="G12" s="590"/>
      <c r="I12" s="592"/>
    </row>
    <row r="13" spans="2:11" s="492" customFormat="1" x14ac:dyDescent="0.2">
      <c r="C13" s="593"/>
      <c r="D13" s="594"/>
      <c r="E13" s="594"/>
      <c r="F13" s="595"/>
      <c r="G13" s="594"/>
      <c r="I13" s="596"/>
    </row>
    <row r="14" spans="2:11" s="492" customFormat="1" x14ac:dyDescent="0.2">
      <c r="B14" s="597"/>
      <c r="C14" s="46"/>
      <c r="D14" s="46"/>
      <c r="E14" s="46"/>
      <c r="F14" s="46"/>
      <c r="G14" s="46"/>
    </row>
    <row r="15" spans="2:11" s="492" customFormat="1" x14ac:dyDescent="0.2">
      <c r="B15" s="598"/>
    </row>
    <row r="16" spans="2:11" s="492" customFormat="1" x14ac:dyDescent="0.2">
      <c r="B16" s="599"/>
    </row>
    <row r="27" spans="2:11" ht="15.75" customHeight="1" x14ac:dyDescent="0.2">
      <c r="B27" s="1289" t="s">
        <v>415</v>
      </c>
      <c r="C27" s="1291" t="s">
        <v>416</v>
      </c>
      <c r="D27" s="1294" t="s">
        <v>339</v>
      </c>
      <c r="E27" s="1295"/>
      <c r="F27" s="1294" t="s">
        <v>214</v>
      </c>
      <c r="G27" s="1296"/>
      <c r="H27" s="1295"/>
      <c r="I27" s="1294" t="s">
        <v>417</v>
      </c>
      <c r="J27" s="1296"/>
      <c r="K27" s="1295"/>
    </row>
    <row r="28" spans="2:11" ht="12.75" customHeight="1" x14ac:dyDescent="0.2">
      <c r="B28" s="1289"/>
      <c r="C28" s="1292"/>
      <c r="D28" s="600" t="s">
        <v>11</v>
      </c>
      <c r="E28" s="601" t="s">
        <v>418</v>
      </c>
      <c r="F28" s="600" t="s">
        <v>11</v>
      </c>
      <c r="G28" s="602" t="s">
        <v>419</v>
      </c>
      <c r="H28" s="601" t="s">
        <v>419</v>
      </c>
      <c r="I28" s="600" t="s">
        <v>11</v>
      </c>
      <c r="J28" s="602" t="s">
        <v>418</v>
      </c>
      <c r="K28" s="601" t="s">
        <v>419</v>
      </c>
    </row>
    <row r="29" spans="2:11" ht="18" customHeight="1" x14ac:dyDescent="0.2">
      <c r="B29" s="1290"/>
      <c r="C29" s="1293"/>
      <c r="D29" s="603" t="s">
        <v>398</v>
      </c>
      <c r="E29" s="604" t="s">
        <v>420</v>
      </c>
      <c r="F29" s="603" t="s">
        <v>421</v>
      </c>
      <c r="G29" s="605" t="s">
        <v>422</v>
      </c>
      <c r="H29" s="604" t="s">
        <v>420</v>
      </c>
      <c r="I29" s="603" t="s">
        <v>398</v>
      </c>
      <c r="J29" s="605" t="s">
        <v>422</v>
      </c>
      <c r="K29" s="604" t="s">
        <v>420</v>
      </c>
    </row>
    <row r="30" spans="2:11" ht="27" customHeight="1" x14ac:dyDescent="0.2">
      <c r="B30" s="606" t="s">
        <v>423</v>
      </c>
      <c r="C30" s="607">
        <v>14829</v>
      </c>
      <c r="D30" s="607">
        <v>11216</v>
      </c>
      <c r="E30" s="608">
        <f>D30*100/C30</f>
        <v>75.635578933171487</v>
      </c>
      <c r="F30" s="607">
        <v>9738</v>
      </c>
      <c r="G30" s="609">
        <f>F30*100/D30</f>
        <v>86.822396576319548</v>
      </c>
      <c r="H30" s="609">
        <f>F30*100/C30</f>
        <v>65.668622294153352</v>
      </c>
      <c r="I30" s="607">
        <v>8715</v>
      </c>
      <c r="J30" s="609">
        <f>I30*100/D30</f>
        <v>77.701497860199709</v>
      </c>
      <c r="K30" s="610">
        <f>I30*100/C30</f>
        <v>58.769977746307909</v>
      </c>
    </row>
    <row r="31" spans="2:11" ht="27" customHeight="1" x14ac:dyDescent="0.2">
      <c r="B31" s="611" t="s">
        <v>424</v>
      </c>
      <c r="C31" s="612">
        <v>23361</v>
      </c>
      <c r="D31" s="612">
        <v>11936</v>
      </c>
      <c r="E31" s="613">
        <f>D31*100/C31</f>
        <v>51.093703180514531</v>
      </c>
      <c r="F31" s="612">
        <v>10394</v>
      </c>
      <c r="G31" s="614">
        <f>F31*100/D31</f>
        <v>87.081099195710451</v>
      </c>
      <c r="H31" s="614">
        <f>F31*100/C31</f>
        <v>44.492958349385731</v>
      </c>
      <c r="I31" s="612">
        <v>9707</v>
      </c>
      <c r="J31" s="614">
        <f>I31*100/D31</f>
        <v>81.325402144772113</v>
      </c>
      <c r="K31" s="613">
        <f>I31*100/C31</f>
        <v>41.552159582209669</v>
      </c>
    </row>
    <row r="32" spans="2:11" ht="27" customHeight="1" x14ac:dyDescent="0.2">
      <c r="B32" s="615" t="s">
        <v>409</v>
      </c>
      <c r="C32" s="616">
        <v>425</v>
      </c>
      <c r="D32" s="616">
        <v>135</v>
      </c>
      <c r="E32" s="617">
        <f>D32*100/C32</f>
        <v>31.764705882352942</v>
      </c>
      <c r="F32" s="616">
        <v>75</v>
      </c>
      <c r="G32" s="618">
        <f>F32*100/D32</f>
        <v>55.555555555555557</v>
      </c>
      <c r="H32" s="618">
        <f>F32*100/C32</f>
        <v>17.647058823529413</v>
      </c>
      <c r="I32" s="616">
        <v>71</v>
      </c>
      <c r="J32" s="618">
        <f>I32*100/D32</f>
        <v>52.592592592592595</v>
      </c>
      <c r="K32" s="617">
        <f>I32*100/C32</f>
        <v>16.705882352941178</v>
      </c>
    </row>
    <row r="33" spans="2:11" ht="15" customHeight="1" x14ac:dyDescent="0.2">
      <c r="B33" s="619" t="s">
        <v>425</v>
      </c>
      <c r="C33" s="580">
        <f>SUM(C30:C32)</f>
        <v>38615</v>
      </c>
      <c r="D33" s="217">
        <v>23285</v>
      </c>
      <c r="E33" s="620">
        <f>D33*100/C33</f>
        <v>60.300401398420306</v>
      </c>
      <c r="F33" s="217">
        <v>20205</v>
      </c>
      <c r="G33" s="621">
        <f>F33*100/D33</f>
        <v>86.772600386514924</v>
      </c>
      <c r="H33" s="621">
        <f>F33*100/C33</f>
        <v>52.324226336915707</v>
      </c>
      <c r="I33" s="217">
        <v>18493</v>
      </c>
      <c r="J33" s="621">
        <f>I33*100/D33</f>
        <v>79.420227614344</v>
      </c>
      <c r="K33" s="620">
        <f>I33*100/C33</f>
        <v>47.890716042988473</v>
      </c>
    </row>
    <row r="34" spans="2:11" ht="7.5" customHeight="1" x14ac:dyDescent="0.2"/>
    <row r="35" spans="2:11" ht="11.25" customHeight="1" x14ac:dyDescent="0.2">
      <c r="B35" s="196" t="s">
        <v>412</v>
      </c>
    </row>
    <row r="36" spans="2:11" ht="11.25" customHeight="1" x14ac:dyDescent="0.2">
      <c r="B36" s="196"/>
    </row>
    <row r="37" spans="2:11" x14ac:dyDescent="0.2">
      <c r="D37" s="164"/>
      <c r="E37" s="164"/>
      <c r="F37" s="164"/>
      <c r="G37" s="164"/>
      <c r="H37" s="164"/>
      <c r="I37" s="164"/>
      <c r="J37" s="164"/>
      <c r="K37" s="164"/>
    </row>
    <row r="38" spans="2:11" x14ac:dyDescent="0.2">
      <c r="C38" s="164"/>
      <c r="D38" s="164"/>
      <c r="E38" s="164"/>
      <c r="F38" s="164"/>
      <c r="G38" s="164"/>
      <c r="H38" s="164"/>
      <c r="I38" s="164"/>
    </row>
  </sheetData>
  <sheetProtection algorithmName="SHA-512" hashValue="/7WgmPprjfRwnQfXq6a2nXrG7fKpNMIPGtTddMCmwr6dROxYXXj21DosS8xwrZ6Cxl3dIsVPkNwP4FX8HQkTXQ==" saltValue="P7pH3zwOtf/ugUeRYmN+QQ==" spinCount="100000" sheet="1" objects="1" scenarios="1"/>
  <mergeCells count="7">
    <mergeCell ref="B2:K2"/>
    <mergeCell ref="B3:K3"/>
    <mergeCell ref="B27:B29"/>
    <mergeCell ref="C27:C29"/>
    <mergeCell ref="D27:E27"/>
    <mergeCell ref="F27:H27"/>
    <mergeCell ref="I27:K27"/>
  </mergeCells>
  <printOptions horizontalCentered="1"/>
  <pageMargins left="0.59055118110236227" right="0.59055118110236227" top="0.70866141732283472" bottom="0.70866141732283472" header="0.39370078740157483" footer="0.39370078740157483"/>
  <pageSetup paperSize="9" firstPageNumber="58" orientation="landscape" useFirstPageNumber="1" r:id="rId1"/>
  <headerFooter alignWithMargins="0">
    <oddHeader>&amp;R&amp;"Times New Roman,Kurzíva"&amp;10G 04</oddHeader>
    <oddFooter>&amp;L&amp;"Times New Roman,Kurzíva"&amp;10CVTI SR&amp;C&amp;"Times New Roman,Normálne"&amp;10&amp;P&amp;R&amp;"Times New Roman,Kurzíva"&amp;10PK na VŠ SR  2024   1. stupeň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autoPageBreaks="0" fitToPage="1"/>
  </sheetPr>
  <dimension ref="B1:F61"/>
  <sheetViews>
    <sheetView showGridLines="0" showRowColHeaders="0" showOutlineSymbols="0" zoomScaleNormal="100" workbookViewId="0"/>
  </sheetViews>
  <sheetFormatPr defaultRowHeight="15.75" x14ac:dyDescent="0.2"/>
  <cols>
    <col min="1" max="1" width="5.140625" style="1160" customWidth="1"/>
    <col min="2" max="2" width="2.7109375" style="1144" customWidth="1"/>
    <col min="3" max="3" width="124" style="1144" customWidth="1"/>
    <col min="4" max="4" width="3.42578125" style="1144" customWidth="1"/>
    <col min="5" max="5" width="4.42578125" style="1144" customWidth="1"/>
    <col min="6" max="6" width="4.85546875" style="1144" customWidth="1"/>
    <col min="7" max="256" width="9.140625" style="1160"/>
    <col min="257" max="257" width="5.140625" style="1160" customWidth="1"/>
    <col min="258" max="258" width="2.7109375" style="1160" customWidth="1"/>
    <col min="259" max="259" width="124" style="1160" customWidth="1"/>
    <col min="260" max="260" width="3.42578125" style="1160" customWidth="1"/>
    <col min="261" max="261" width="4.42578125" style="1160" customWidth="1"/>
    <col min="262" max="262" width="4.85546875" style="1160" customWidth="1"/>
    <col min="263" max="512" width="9.140625" style="1160"/>
    <col min="513" max="513" width="5.140625" style="1160" customWidth="1"/>
    <col min="514" max="514" width="2.7109375" style="1160" customWidth="1"/>
    <col min="515" max="515" width="124" style="1160" customWidth="1"/>
    <col min="516" max="516" width="3.42578125" style="1160" customWidth="1"/>
    <col min="517" max="517" width="4.42578125" style="1160" customWidth="1"/>
    <col min="518" max="518" width="4.85546875" style="1160" customWidth="1"/>
    <col min="519" max="768" width="9.140625" style="1160"/>
    <col min="769" max="769" width="5.140625" style="1160" customWidth="1"/>
    <col min="770" max="770" width="2.7109375" style="1160" customWidth="1"/>
    <col min="771" max="771" width="124" style="1160" customWidth="1"/>
    <col min="772" max="772" width="3.42578125" style="1160" customWidth="1"/>
    <col min="773" max="773" width="4.42578125" style="1160" customWidth="1"/>
    <col min="774" max="774" width="4.85546875" style="1160" customWidth="1"/>
    <col min="775" max="1024" width="9.140625" style="1160"/>
    <col min="1025" max="1025" width="5.140625" style="1160" customWidth="1"/>
    <col min="1026" max="1026" width="2.7109375" style="1160" customWidth="1"/>
    <col min="1027" max="1027" width="124" style="1160" customWidth="1"/>
    <col min="1028" max="1028" width="3.42578125" style="1160" customWidth="1"/>
    <col min="1029" max="1029" width="4.42578125" style="1160" customWidth="1"/>
    <col min="1030" max="1030" width="4.85546875" style="1160" customWidth="1"/>
    <col min="1031" max="1280" width="9.140625" style="1160"/>
    <col min="1281" max="1281" width="5.140625" style="1160" customWidth="1"/>
    <col min="1282" max="1282" width="2.7109375" style="1160" customWidth="1"/>
    <col min="1283" max="1283" width="124" style="1160" customWidth="1"/>
    <col min="1284" max="1284" width="3.42578125" style="1160" customWidth="1"/>
    <col min="1285" max="1285" width="4.42578125" style="1160" customWidth="1"/>
    <col min="1286" max="1286" width="4.85546875" style="1160" customWidth="1"/>
    <col min="1287" max="1536" width="9.140625" style="1160"/>
    <col min="1537" max="1537" width="5.140625" style="1160" customWidth="1"/>
    <col min="1538" max="1538" width="2.7109375" style="1160" customWidth="1"/>
    <col min="1539" max="1539" width="124" style="1160" customWidth="1"/>
    <col min="1540" max="1540" width="3.42578125" style="1160" customWidth="1"/>
    <col min="1541" max="1541" width="4.42578125" style="1160" customWidth="1"/>
    <col min="1542" max="1542" width="4.85546875" style="1160" customWidth="1"/>
    <col min="1543" max="1792" width="9.140625" style="1160"/>
    <col min="1793" max="1793" width="5.140625" style="1160" customWidth="1"/>
    <col min="1794" max="1794" width="2.7109375" style="1160" customWidth="1"/>
    <col min="1795" max="1795" width="124" style="1160" customWidth="1"/>
    <col min="1796" max="1796" width="3.42578125" style="1160" customWidth="1"/>
    <col min="1797" max="1797" width="4.42578125" style="1160" customWidth="1"/>
    <col min="1798" max="1798" width="4.85546875" style="1160" customWidth="1"/>
    <col min="1799" max="2048" width="9.140625" style="1160"/>
    <col min="2049" max="2049" width="5.140625" style="1160" customWidth="1"/>
    <col min="2050" max="2050" width="2.7109375" style="1160" customWidth="1"/>
    <col min="2051" max="2051" width="124" style="1160" customWidth="1"/>
    <col min="2052" max="2052" width="3.42578125" style="1160" customWidth="1"/>
    <col min="2053" max="2053" width="4.42578125" style="1160" customWidth="1"/>
    <col min="2054" max="2054" width="4.85546875" style="1160" customWidth="1"/>
    <col min="2055" max="2304" width="9.140625" style="1160"/>
    <col min="2305" max="2305" width="5.140625" style="1160" customWidth="1"/>
    <col min="2306" max="2306" width="2.7109375" style="1160" customWidth="1"/>
    <col min="2307" max="2307" width="124" style="1160" customWidth="1"/>
    <col min="2308" max="2308" width="3.42578125" style="1160" customWidth="1"/>
    <col min="2309" max="2309" width="4.42578125" style="1160" customWidth="1"/>
    <col min="2310" max="2310" width="4.85546875" style="1160" customWidth="1"/>
    <col min="2311" max="2560" width="9.140625" style="1160"/>
    <col min="2561" max="2561" width="5.140625" style="1160" customWidth="1"/>
    <col min="2562" max="2562" width="2.7109375" style="1160" customWidth="1"/>
    <col min="2563" max="2563" width="124" style="1160" customWidth="1"/>
    <col min="2564" max="2564" width="3.42578125" style="1160" customWidth="1"/>
    <col min="2565" max="2565" width="4.42578125" style="1160" customWidth="1"/>
    <col min="2566" max="2566" width="4.85546875" style="1160" customWidth="1"/>
    <col min="2567" max="2816" width="9.140625" style="1160"/>
    <col min="2817" max="2817" width="5.140625" style="1160" customWidth="1"/>
    <col min="2818" max="2818" width="2.7109375" style="1160" customWidth="1"/>
    <col min="2819" max="2819" width="124" style="1160" customWidth="1"/>
    <col min="2820" max="2820" width="3.42578125" style="1160" customWidth="1"/>
    <col min="2821" max="2821" width="4.42578125" style="1160" customWidth="1"/>
    <col min="2822" max="2822" width="4.85546875" style="1160" customWidth="1"/>
    <col min="2823" max="3072" width="9.140625" style="1160"/>
    <col min="3073" max="3073" width="5.140625" style="1160" customWidth="1"/>
    <col min="3074" max="3074" width="2.7109375" style="1160" customWidth="1"/>
    <col min="3075" max="3075" width="124" style="1160" customWidth="1"/>
    <col min="3076" max="3076" width="3.42578125" style="1160" customWidth="1"/>
    <col min="3077" max="3077" width="4.42578125" style="1160" customWidth="1"/>
    <col min="3078" max="3078" width="4.85546875" style="1160" customWidth="1"/>
    <col min="3079" max="3328" width="9.140625" style="1160"/>
    <col min="3329" max="3329" width="5.140625" style="1160" customWidth="1"/>
    <col min="3330" max="3330" width="2.7109375" style="1160" customWidth="1"/>
    <col min="3331" max="3331" width="124" style="1160" customWidth="1"/>
    <col min="3332" max="3332" width="3.42578125" style="1160" customWidth="1"/>
    <col min="3333" max="3333" width="4.42578125" style="1160" customWidth="1"/>
    <col min="3334" max="3334" width="4.85546875" style="1160" customWidth="1"/>
    <col min="3335" max="3584" width="9.140625" style="1160"/>
    <col min="3585" max="3585" width="5.140625" style="1160" customWidth="1"/>
    <col min="3586" max="3586" width="2.7109375" style="1160" customWidth="1"/>
    <col min="3587" max="3587" width="124" style="1160" customWidth="1"/>
    <col min="3588" max="3588" width="3.42578125" style="1160" customWidth="1"/>
    <col min="3589" max="3589" width="4.42578125" style="1160" customWidth="1"/>
    <col min="3590" max="3590" width="4.85546875" style="1160" customWidth="1"/>
    <col min="3591" max="3840" width="9.140625" style="1160"/>
    <col min="3841" max="3841" width="5.140625" style="1160" customWidth="1"/>
    <col min="3842" max="3842" width="2.7109375" style="1160" customWidth="1"/>
    <col min="3843" max="3843" width="124" style="1160" customWidth="1"/>
    <col min="3844" max="3844" width="3.42578125" style="1160" customWidth="1"/>
    <col min="3845" max="3845" width="4.42578125" style="1160" customWidth="1"/>
    <col min="3846" max="3846" width="4.85546875" style="1160" customWidth="1"/>
    <col min="3847" max="4096" width="9.140625" style="1160"/>
    <col min="4097" max="4097" width="5.140625" style="1160" customWidth="1"/>
    <col min="4098" max="4098" width="2.7109375" style="1160" customWidth="1"/>
    <col min="4099" max="4099" width="124" style="1160" customWidth="1"/>
    <col min="4100" max="4100" width="3.42578125" style="1160" customWidth="1"/>
    <col min="4101" max="4101" width="4.42578125" style="1160" customWidth="1"/>
    <col min="4102" max="4102" width="4.85546875" style="1160" customWidth="1"/>
    <col min="4103" max="4352" width="9.140625" style="1160"/>
    <col min="4353" max="4353" width="5.140625" style="1160" customWidth="1"/>
    <col min="4354" max="4354" width="2.7109375" style="1160" customWidth="1"/>
    <col min="4355" max="4355" width="124" style="1160" customWidth="1"/>
    <col min="4356" max="4356" width="3.42578125" style="1160" customWidth="1"/>
    <col min="4357" max="4357" width="4.42578125" style="1160" customWidth="1"/>
    <col min="4358" max="4358" width="4.85546875" style="1160" customWidth="1"/>
    <col min="4359" max="4608" width="9.140625" style="1160"/>
    <col min="4609" max="4609" width="5.140625" style="1160" customWidth="1"/>
    <col min="4610" max="4610" width="2.7109375" style="1160" customWidth="1"/>
    <col min="4611" max="4611" width="124" style="1160" customWidth="1"/>
    <col min="4612" max="4612" width="3.42578125" style="1160" customWidth="1"/>
    <col min="4613" max="4613" width="4.42578125" style="1160" customWidth="1"/>
    <col min="4614" max="4614" width="4.85546875" style="1160" customWidth="1"/>
    <col min="4615" max="4864" width="9.140625" style="1160"/>
    <col min="4865" max="4865" width="5.140625" style="1160" customWidth="1"/>
    <col min="4866" max="4866" width="2.7109375" style="1160" customWidth="1"/>
    <col min="4867" max="4867" width="124" style="1160" customWidth="1"/>
    <col min="4868" max="4868" width="3.42578125" style="1160" customWidth="1"/>
    <col min="4869" max="4869" width="4.42578125" style="1160" customWidth="1"/>
    <col min="4870" max="4870" width="4.85546875" style="1160" customWidth="1"/>
    <col min="4871" max="5120" width="9.140625" style="1160"/>
    <col min="5121" max="5121" width="5.140625" style="1160" customWidth="1"/>
    <col min="5122" max="5122" width="2.7109375" style="1160" customWidth="1"/>
    <col min="5123" max="5123" width="124" style="1160" customWidth="1"/>
    <col min="5124" max="5124" width="3.42578125" style="1160" customWidth="1"/>
    <col min="5125" max="5125" width="4.42578125" style="1160" customWidth="1"/>
    <col min="5126" max="5126" width="4.85546875" style="1160" customWidth="1"/>
    <col min="5127" max="5376" width="9.140625" style="1160"/>
    <col min="5377" max="5377" width="5.140625" style="1160" customWidth="1"/>
    <col min="5378" max="5378" width="2.7109375" style="1160" customWidth="1"/>
    <col min="5379" max="5379" width="124" style="1160" customWidth="1"/>
    <col min="5380" max="5380" width="3.42578125" style="1160" customWidth="1"/>
    <col min="5381" max="5381" width="4.42578125" style="1160" customWidth="1"/>
    <col min="5382" max="5382" width="4.85546875" style="1160" customWidth="1"/>
    <col min="5383" max="5632" width="9.140625" style="1160"/>
    <col min="5633" max="5633" width="5.140625" style="1160" customWidth="1"/>
    <col min="5634" max="5634" width="2.7109375" style="1160" customWidth="1"/>
    <col min="5635" max="5635" width="124" style="1160" customWidth="1"/>
    <col min="5636" max="5636" width="3.42578125" style="1160" customWidth="1"/>
    <col min="5637" max="5637" width="4.42578125" style="1160" customWidth="1"/>
    <col min="5638" max="5638" width="4.85546875" style="1160" customWidth="1"/>
    <col min="5639" max="5888" width="9.140625" style="1160"/>
    <col min="5889" max="5889" width="5.140625" style="1160" customWidth="1"/>
    <col min="5890" max="5890" width="2.7109375" style="1160" customWidth="1"/>
    <col min="5891" max="5891" width="124" style="1160" customWidth="1"/>
    <col min="5892" max="5892" width="3.42578125" style="1160" customWidth="1"/>
    <col min="5893" max="5893" width="4.42578125" style="1160" customWidth="1"/>
    <col min="5894" max="5894" width="4.85546875" style="1160" customWidth="1"/>
    <col min="5895" max="6144" width="9.140625" style="1160"/>
    <col min="6145" max="6145" width="5.140625" style="1160" customWidth="1"/>
    <col min="6146" max="6146" width="2.7109375" style="1160" customWidth="1"/>
    <col min="6147" max="6147" width="124" style="1160" customWidth="1"/>
    <col min="6148" max="6148" width="3.42578125" style="1160" customWidth="1"/>
    <col min="6149" max="6149" width="4.42578125" style="1160" customWidth="1"/>
    <col min="6150" max="6150" width="4.85546875" style="1160" customWidth="1"/>
    <col min="6151" max="6400" width="9.140625" style="1160"/>
    <col min="6401" max="6401" width="5.140625" style="1160" customWidth="1"/>
    <col min="6402" max="6402" width="2.7109375" style="1160" customWidth="1"/>
    <col min="6403" max="6403" width="124" style="1160" customWidth="1"/>
    <col min="6404" max="6404" width="3.42578125" style="1160" customWidth="1"/>
    <col min="6405" max="6405" width="4.42578125" style="1160" customWidth="1"/>
    <col min="6406" max="6406" width="4.85546875" style="1160" customWidth="1"/>
    <col min="6407" max="6656" width="9.140625" style="1160"/>
    <col min="6657" max="6657" width="5.140625" style="1160" customWidth="1"/>
    <col min="6658" max="6658" width="2.7109375" style="1160" customWidth="1"/>
    <col min="6659" max="6659" width="124" style="1160" customWidth="1"/>
    <col min="6660" max="6660" width="3.42578125" style="1160" customWidth="1"/>
    <col min="6661" max="6661" width="4.42578125" style="1160" customWidth="1"/>
    <col min="6662" max="6662" width="4.85546875" style="1160" customWidth="1"/>
    <col min="6663" max="6912" width="9.140625" style="1160"/>
    <col min="6913" max="6913" width="5.140625" style="1160" customWidth="1"/>
    <col min="6914" max="6914" width="2.7109375" style="1160" customWidth="1"/>
    <col min="6915" max="6915" width="124" style="1160" customWidth="1"/>
    <col min="6916" max="6916" width="3.42578125" style="1160" customWidth="1"/>
    <col min="6917" max="6917" width="4.42578125" style="1160" customWidth="1"/>
    <col min="6918" max="6918" width="4.85546875" style="1160" customWidth="1"/>
    <col min="6919" max="7168" width="9.140625" style="1160"/>
    <col min="7169" max="7169" width="5.140625" style="1160" customWidth="1"/>
    <col min="7170" max="7170" width="2.7109375" style="1160" customWidth="1"/>
    <col min="7171" max="7171" width="124" style="1160" customWidth="1"/>
    <col min="7172" max="7172" width="3.42578125" style="1160" customWidth="1"/>
    <col min="7173" max="7173" width="4.42578125" style="1160" customWidth="1"/>
    <col min="7174" max="7174" width="4.85546875" style="1160" customWidth="1"/>
    <col min="7175" max="7424" width="9.140625" style="1160"/>
    <col min="7425" max="7425" width="5.140625" style="1160" customWidth="1"/>
    <col min="7426" max="7426" width="2.7109375" style="1160" customWidth="1"/>
    <col min="7427" max="7427" width="124" style="1160" customWidth="1"/>
    <col min="7428" max="7428" width="3.42578125" style="1160" customWidth="1"/>
    <col min="7429" max="7429" width="4.42578125" style="1160" customWidth="1"/>
    <col min="7430" max="7430" width="4.85546875" style="1160" customWidth="1"/>
    <col min="7431" max="7680" width="9.140625" style="1160"/>
    <col min="7681" max="7681" width="5.140625" style="1160" customWidth="1"/>
    <col min="7682" max="7682" width="2.7109375" style="1160" customWidth="1"/>
    <col min="7683" max="7683" width="124" style="1160" customWidth="1"/>
    <col min="7684" max="7684" width="3.42578125" style="1160" customWidth="1"/>
    <col min="7685" max="7685" width="4.42578125" style="1160" customWidth="1"/>
    <col min="7686" max="7686" width="4.85546875" style="1160" customWidth="1"/>
    <col min="7687" max="7936" width="9.140625" style="1160"/>
    <col min="7937" max="7937" width="5.140625" style="1160" customWidth="1"/>
    <col min="7938" max="7938" width="2.7109375" style="1160" customWidth="1"/>
    <col min="7939" max="7939" width="124" style="1160" customWidth="1"/>
    <col min="7940" max="7940" width="3.42578125" style="1160" customWidth="1"/>
    <col min="7941" max="7941" width="4.42578125" style="1160" customWidth="1"/>
    <col min="7942" max="7942" width="4.85546875" style="1160" customWidth="1"/>
    <col min="7943" max="8192" width="9.140625" style="1160"/>
    <col min="8193" max="8193" width="5.140625" style="1160" customWidth="1"/>
    <col min="8194" max="8194" width="2.7109375" style="1160" customWidth="1"/>
    <col min="8195" max="8195" width="124" style="1160" customWidth="1"/>
    <col min="8196" max="8196" width="3.42578125" style="1160" customWidth="1"/>
    <col min="8197" max="8197" width="4.42578125" style="1160" customWidth="1"/>
    <col min="8198" max="8198" width="4.85546875" style="1160" customWidth="1"/>
    <col min="8199" max="8448" width="9.140625" style="1160"/>
    <col min="8449" max="8449" width="5.140625" style="1160" customWidth="1"/>
    <col min="8450" max="8450" width="2.7109375" style="1160" customWidth="1"/>
    <col min="8451" max="8451" width="124" style="1160" customWidth="1"/>
    <col min="8452" max="8452" width="3.42578125" style="1160" customWidth="1"/>
    <col min="8453" max="8453" width="4.42578125" style="1160" customWidth="1"/>
    <col min="8454" max="8454" width="4.85546875" style="1160" customWidth="1"/>
    <col min="8455" max="8704" width="9.140625" style="1160"/>
    <col min="8705" max="8705" width="5.140625" style="1160" customWidth="1"/>
    <col min="8706" max="8706" width="2.7109375" style="1160" customWidth="1"/>
    <col min="8707" max="8707" width="124" style="1160" customWidth="1"/>
    <col min="8708" max="8708" width="3.42578125" style="1160" customWidth="1"/>
    <col min="8709" max="8709" width="4.42578125" style="1160" customWidth="1"/>
    <col min="8710" max="8710" width="4.85546875" style="1160" customWidth="1"/>
    <col min="8711" max="8960" width="9.140625" style="1160"/>
    <col min="8961" max="8961" width="5.140625" style="1160" customWidth="1"/>
    <col min="8962" max="8962" width="2.7109375" style="1160" customWidth="1"/>
    <col min="8963" max="8963" width="124" style="1160" customWidth="1"/>
    <col min="8964" max="8964" width="3.42578125" style="1160" customWidth="1"/>
    <col min="8965" max="8965" width="4.42578125" style="1160" customWidth="1"/>
    <col min="8966" max="8966" width="4.85546875" style="1160" customWidth="1"/>
    <col min="8967" max="9216" width="9.140625" style="1160"/>
    <col min="9217" max="9217" width="5.140625" style="1160" customWidth="1"/>
    <col min="9218" max="9218" width="2.7109375" style="1160" customWidth="1"/>
    <col min="9219" max="9219" width="124" style="1160" customWidth="1"/>
    <col min="9220" max="9220" width="3.42578125" style="1160" customWidth="1"/>
    <col min="9221" max="9221" width="4.42578125" style="1160" customWidth="1"/>
    <col min="9222" max="9222" width="4.85546875" style="1160" customWidth="1"/>
    <col min="9223" max="9472" width="9.140625" style="1160"/>
    <col min="9473" max="9473" width="5.140625" style="1160" customWidth="1"/>
    <col min="9474" max="9474" width="2.7109375" style="1160" customWidth="1"/>
    <col min="9475" max="9475" width="124" style="1160" customWidth="1"/>
    <col min="9476" max="9476" width="3.42578125" style="1160" customWidth="1"/>
    <col min="9477" max="9477" width="4.42578125" style="1160" customWidth="1"/>
    <col min="9478" max="9478" width="4.85546875" style="1160" customWidth="1"/>
    <col min="9479" max="9728" width="9.140625" style="1160"/>
    <col min="9729" max="9729" width="5.140625" style="1160" customWidth="1"/>
    <col min="9730" max="9730" width="2.7109375" style="1160" customWidth="1"/>
    <col min="9731" max="9731" width="124" style="1160" customWidth="1"/>
    <col min="9732" max="9732" width="3.42578125" style="1160" customWidth="1"/>
    <col min="9733" max="9733" width="4.42578125" style="1160" customWidth="1"/>
    <col min="9734" max="9734" width="4.85546875" style="1160" customWidth="1"/>
    <col min="9735" max="9984" width="9.140625" style="1160"/>
    <col min="9985" max="9985" width="5.140625" style="1160" customWidth="1"/>
    <col min="9986" max="9986" width="2.7109375" style="1160" customWidth="1"/>
    <col min="9987" max="9987" width="124" style="1160" customWidth="1"/>
    <col min="9988" max="9988" width="3.42578125" style="1160" customWidth="1"/>
    <col min="9989" max="9989" width="4.42578125" style="1160" customWidth="1"/>
    <col min="9990" max="9990" width="4.85546875" style="1160" customWidth="1"/>
    <col min="9991" max="10240" width="9.140625" style="1160"/>
    <col min="10241" max="10241" width="5.140625" style="1160" customWidth="1"/>
    <col min="10242" max="10242" width="2.7109375" style="1160" customWidth="1"/>
    <col min="10243" max="10243" width="124" style="1160" customWidth="1"/>
    <col min="10244" max="10244" width="3.42578125" style="1160" customWidth="1"/>
    <col min="10245" max="10245" width="4.42578125" style="1160" customWidth="1"/>
    <col min="10246" max="10246" width="4.85546875" style="1160" customWidth="1"/>
    <col min="10247" max="10496" width="9.140625" style="1160"/>
    <col min="10497" max="10497" width="5.140625" style="1160" customWidth="1"/>
    <col min="10498" max="10498" width="2.7109375" style="1160" customWidth="1"/>
    <col min="10499" max="10499" width="124" style="1160" customWidth="1"/>
    <col min="10500" max="10500" width="3.42578125" style="1160" customWidth="1"/>
    <col min="10501" max="10501" width="4.42578125" style="1160" customWidth="1"/>
    <col min="10502" max="10502" width="4.85546875" style="1160" customWidth="1"/>
    <col min="10503" max="10752" width="9.140625" style="1160"/>
    <col min="10753" max="10753" width="5.140625" style="1160" customWidth="1"/>
    <col min="10754" max="10754" width="2.7109375" style="1160" customWidth="1"/>
    <col min="10755" max="10755" width="124" style="1160" customWidth="1"/>
    <col min="10756" max="10756" width="3.42578125" style="1160" customWidth="1"/>
    <col min="10757" max="10757" width="4.42578125" style="1160" customWidth="1"/>
    <col min="10758" max="10758" width="4.85546875" style="1160" customWidth="1"/>
    <col min="10759" max="11008" width="9.140625" style="1160"/>
    <col min="11009" max="11009" width="5.140625" style="1160" customWidth="1"/>
    <col min="11010" max="11010" width="2.7109375" style="1160" customWidth="1"/>
    <col min="11011" max="11011" width="124" style="1160" customWidth="1"/>
    <col min="11012" max="11012" width="3.42578125" style="1160" customWidth="1"/>
    <col min="11013" max="11013" width="4.42578125" style="1160" customWidth="1"/>
    <col min="11014" max="11014" width="4.85546875" style="1160" customWidth="1"/>
    <col min="11015" max="11264" width="9.140625" style="1160"/>
    <col min="11265" max="11265" width="5.140625" style="1160" customWidth="1"/>
    <col min="11266" max="11266" width="2.7109375" style="1160" customWidth="1"/>
    <col min="11267" max="11267" width="124" style="1160" customWidth="1"/>
    <col min="11268" max="11268" width="3.42578125" style="1160" customWidth="1"/>
    <col min="11269" max="11269" width="4.42578125" style="1160" customWidth="1"/>
    <col min="11270" max="11270" width="4.85546875" style="1160" customWidth="1"/>
    <col min="11271" max="11520" width="9.140625" style="1160"/>
    <col min="11521" max="11521" width="5.140625" style="1160" customWidth="1"/>
    <col min="11522" max="11522" width="2.7109375" style="1160" customWidth="1"/>
    <col min="11523" max="11523" width="124" style="1160" customWidth="1"/>
    <col min="11524" max="11524" width="3.42578125" style="1160" customWidth="1"/>
    <col min="11525" max="11525" width="4.42578125" style="1160" customWidth="1"/>
    <col min="11526" max="11526" width="4.85546875" style="1160" customWidth="1"/>
    <col min="11527" max="11776" width="9.140625" style="1160"/>
    <col min="11777" max="11777" width="5.140625" style="1160" customWidth="1"/>
    <col min="11778" max="11778" width="2.7109375" style="1160" customWidth="1"/>
    <col min="11779" max="11779" width="124" style="1160" customWidth="1"/>
    <col min="11780" max="11780" width="3.42578125" style="1160" customWidth="1"/>
    <col min="11781" max="11781" width="4.42578125" style="1160" customWidth="1"/>
    <col min="11782" max="11782" width="4.85546875" style="1160" customWidth="1"/>
    <col min="11783" max="12032" width="9.140625" style="1160"/>
    <col min="12033" max="12033" width="5.140625" style="1160" customWidth="1"/>
    <col min="12034" max="12034" width="2.7109375" style="1160" customWidth="1"/>
    <col min="12035" max="12035" width="124" style="1160" customWidth="1"/>
    <col min="12036" max="12036" width="3.42578125" style="1160" customWidth="1"/>
    <col min="12037" max="12037" width="4.42578125" style="1160" customWidth="1"/>
    <col min="12038" max="12038" width="4.85546875" style="1160" customWidth="1"/>
    <col min="12039" max="12288" width="9.140625" style="1160"/>
    <col min="12289" max="12289" width="5.140625" style="1160" customWidth="1"/>
    <col min="12290" max="12290" width="2.7109375" style="1160" customWidth="1"/>
    <col min="12291" max="12291" width="124" style="1160" customWidth="1"/>
    <col min="12292" max="12292" width="3.42578125" style="1160" customWidth="1"/>
    <col min="12293" max="12293" width="4.42578125" style="1160" customWidth="1"/>
    <col min="12294" max="12294" width="4.85546875" style="1160" customWidth="1"/>
    <col min="12295" max="12544" width="9.140625" style="1160"/>
    <col min="12545" max="12545" width="5.140625" style="1160" customWidth="1"/>
    <col min="12546" max="12546" width="2.7109375" style="1160" customWidth="1"/>
    <col min="12547" max="12547" width="124" style="1160" customWidth="1"/>
    <col min="12548" max="12548" width="3.42578125" style="1160" customWidth="1"/>
    <col min="12549" max="12549" width="4.42578125" style="1160" customWidth="1"/>
    <col min="12550" max="12550" width="4.85546875" style="1160" customWidth="1"/>
    <col min="12551" max="12800" width="9.140625" style="1160"/>
    <col min="12801" max="12801" width="5.140625" style="1160" customWidth="1"/>
    <col min="12802" max="12802" width="2.7109375" style="1160" customWidth="1"/>
    <col min="12803" max="12803" width="124" style="1160" customWidth="1"/>
    <col min="12804" max="12804" width="3.42578125" style="1160" customWidth="1"/>
    <col min="12805" max="12805" width="4.42578125" style="1160" customWidth="1"/>
    <col min="12806" max="12806" width="4.85546875" style="1160" customWidth="1"/>
    <col min="12807" max="13056" width="9.140625" style="1160"/>
    <col min="13057" max="13057" width="5.140625" style="1160" customWidth="1"/>
    <col min="13058" max="13058" width="2.7109375" style="1160" customWidth="1"/>
    <col min="13059" max="13059" width="124" style="1160" customWidth="1"/>
    <col min="13060" max="13060" width="3.42578125" style="1160" customWidth="1"/>
    <col min="13061" max="13061" width="4.42578125" style="1160" customWidth="1"/>
    <col min="13062" max="13062" width="4.85546875" style="1160" customWidth="1"/>
    <col min="13063" max="13312" width="9.140625" style="1160"/>
    <col min="13313" max="13313" width="5.140625" style="1160" customWidth="1"/>
    <col min="13314" max="13314" width="2.7109375" style="1160" customWidth="1"/>
    <col min="13315" max="13315" width="124" style="1160" customWidth="1"/>
    <col min="13316" max="13316" width="3.42578125" style="1160" customWidth="1"/>
    <col min="13317" max="13317" width="4.42578125" style="1160" customWidth="1"/>
    <col min="13318" max="13318" width="4.85546875" style="1160" customWidth="1"/>
    <col min="13319" max="13568" width="9.140625" style="1160"/>
    <col min="13569" max="13569" width="5.140625" style="1160" customWidth="1"/>
    <col min="13570" max="13570" width="2.7109375" style="1160" customWidth="1"/>
    <col min="13571" max="13571" width="124" style="1160" customWidth="1"/>
    <col min="13572" max="13572" width="3.42578125" style="1160" customWidth="1"/>
    <col min="13573" max="13573" width="4.42578125" style="1160" customWidth="1"/>
    <col min="13574" max="13574" width="4.85546875" style="1160" customWidth="1"/>
    <col min="13575" max="13824" width="9.140625" style="1160"/>
    <col min="13825" max="13825" width="5.140625" style="1160" customWidth="1"/>
    <col min="13826" max="13826" width="2.7109375" style="1160" customWidth="1"/>
    <col min="13827" max="13827" width="124" style="1160" customWidth="1"/>
    <col min="13828" max="13828" width="3.42578125" style="1160" customWidth="1"/>
    <col min="13829" max="13829" width="4.42578125" style="1160" customWidth="1"/>
    <col min="13830" max="13830" width="4.85546875" style="1160" customWidth="1"/>
    <col min="13831" max="14080" width="9.140625" style="1160"/>
    <col min="14081" max="14081" width="5.140625" style="1160" customWidth="1"/>
    <col min="14082" max="14082" width="2.7109375" style="1160" customWidth="1"/>
    <col min="14083" max="14083" width="124" style="1160" customWidth="1"/>
    <col min="14084" max="14084" width="3.42578125" style="1160" customWidth="1"/>
    <col min="14085" max="14085" width="4.42578125" style="1160" customWidth="1"/>
    <col min="14086" max="14086" width="4.85546875" style="1160" customWidth="1"/>
    <col min="14087" max="14336" width="9.140625" style="1160"/>
    <col min="14337" max="14337" width="5.140625" style="1160" customWidth="1"/>
    <col min="14338" max="14338" width="2.7109375" style="1160" customWidth="1"/>
    <col min="14339" max="14339" width="124" style="1160" customWidth="1"/>
    <col min="14340" max="14340" width="3.42578125" style="1160" customWidth="1"/>
    <col min="14341" max="14341" width="4.42578125" style="1160" customWidth="1"/>
    <col min="14342" max="14342" width="4.85546875" style="1160" customWidth="1"/>
    <col min="14343" max="14592" width="9.140625" style="1160"/>
    <col min="14593" max="14593" width="5.140625" style="1160" customWidth="1"/>
    <col min="14594" max="14594" width="2.7109375" style="1160" customWidth="1"/>
    <col min="14595" max="14595" width="124" style="1160" customWidth="1"/>
    <col min="14596" max="14596" width="3.42578125" style="1160" customWidth="1"/>
    <col min="14597" max="14597" width="4.42578125" style="1160" customWidth="1"/>
    <col min="14598" max="14598" width="4.85546875" style="1160" customWidth="1"/>
    <col min="14599" max="14848" width="9.140625" style="1160"/>
    <col min="14849" max="14849" width="5.140625" style="1160" customWidth="1"/>
    <col min="14850" max="14850" width="2.7109375" style="1160" customWidth="1"/>
    <col min="14851" max="14851" width="124" style="1160" customWidth="1"/>
    <col min="14852" max="14852" width="3.42578125" style="1160" customWidth="1"/>
    <col min="14853" max="14853" width="4.42578125" style="1160" customWidth="1"/>
    <col min="14854" max="14854" width="4.85546875" style="1160" customWidth="1"/>
    <col min="14855" max="15104" width="9.140625" style="1160"/>
    <col min="15105" max="15105" width="5.140625" style="1160" customWidth="1"/>
    <col min="15106" max="15106" width="2.7109375" style="1160" customWidth="1"/>
    <col min="15107" max="15107" width="124" style="1160" customWidth="1"/>
    <col min="15108" max="15108" width="3.42578125" style="1160" customWidth="1"/>
    <col min="15109" max="15109" width="4.42578125" style="1160" customWidth="1"/>
    <col min="15110" max="15110" width="4.85546875" style="1160" customWidth="1"/>
    <col min="15111" max="15360" width="9.140625" style="1160"/>
    <col min="15361" max="15361" width="5.140625" style="1160" customWidth="1"/>
    <col min="15362" max="15362" width="2.7109375" style="1160" customWidth="1"/>
    <col min="15363" max="15363" width="124" style="1160" customWidth="1"/>
    <col min="15364" max="15364" width="3.42578125" style="1160" customWidth="1"/>
    <col min="15365" max="15365" width="4.42578125" style="1160" customWidth="1"/>
    <col min="15366" max="15366" width="4.85546875" style="1160" customWidth="1"/>
    <col min="15367" max="15616" width="9.140625" style="1160"/>
    <col min="15617" max="15617" width="5.140625" style="1160" customWidth="1"/>
    <col min="15618" max="15618" width="2.7109375" style="1160" customWidth="1"/>
    <col min="15619" max="15619" width="124" style="1160" customWidth="1"/>
    <col min="15620" max="15620" width="3.42578125" style="1160" customWidth="1"/>
    <col min="15621" max="15621" width="4.42578125" style="1160" customWidth="1"/>
    <col min="15622" max="15622" width="4.85546875" style="1160" customWidth="1"/>
    <col min="15623" max="15872" width="9.140625" style="1160"/>
    <col min="15873" max="15873" width="5.140625" style="1160" customWidth="1"/>
    <col min="15874" max="15874" width="2.7109375" style="1160" customWidth="1"/>
    <col min="15875" max="15875" width="124" style="1160" customWidth="1"/>
    <col min="15876" max="15876" width="3.42578125" style="1160" customWidth="1"/>
    <col min="15877" max="15877" width="4.42578125" style="1160" customWidth="1"/>
    <col min="15878" max="15878" width="4.85546875" style="1160" customWidth="1"/>
    <col min="15879" max="16128" width="9.140625" style="1160"/>
    <col min="16129" max="16129" width="5.140625" style="1160" customWidth="1"/>
    <col min="16130" max="16130" width="2.7109375" style="1160" customWidth="1"/>
    <col min="16131" max="16131" width="124" style="1160" customWidth="1"/>
    <col min="16132" max="16132" width="3.42578125" style="1160" customWidth="1"/>
    <col min="16133" max="16133" width="4.42578125" style="1160" customWidth="1"/>
    <col min="16134" max="16134" width="4.85546875" style="1160" customWidth="1"/>
    <col min="16135" max="16384" width="9.140625" style="1160"/>
  </cols>
  <sheetData>
    <row r="1" spans="2:4" s="1144" customFormat="1" ht="24" customHeight="1" x14ac:dyDescent="0.25"/>
    <row r="2" spans="2:4" s="1144" customFormat="1" ht="19.5" customHeight="1" x14ac:dyDescent="0.25">
      <c r="B2" s="1145"/>
      <c r="C2" s="1146" t="s">
        <v>1264</v>
      </c>
      <c r="D2" s="1147"/>
    </row>
    <row r="3" spans="2:4" s="1144" customFormat="1" ht="6" customHeight="1" x14ac:dyDescent="0.25">
      <c r="B3" s="1147"/>
      <c r="C3" s="1148"/>
      <c r="D3" s="1147"/>
    </row>
    <row r="4" spans="2:4" s="1144" customFormat="1" ht="63.75" customHeight="1" x14ac:dyDescent="0.25">
      <c r="B4" s="1147"/>
      <c r="C4" s="1149" t="s">
        <v>1350</v>
      </c>
      <c r="D4" s="1147"/>
    </row>
    <row r="5" spans="2:4" s="1144" customFormat="1" ht="6" customHeight="1" x14ac:dyDescent="0.25">
      <c r="B5" s="1147"/>
      <c r="C5" s="1150"/>
      <c r="D5" s="1147"/>
    </row>
    <row r="6" spans="2:4" s="1144" customFormat="1" ht="48.75" customHeight="1" x14ac:dyDescent="0.25">
      <c r="B6" s="1147"/>
      <c r="C6" s="1150" t="s">
        <v>1351</v>
      </c>
      <c r="D6" s="1147"/>
    </row>
    <row r="7" spans="2:4" s="1144" customFormat="1" ht="6" customHeight="1" x14ac:dyDescent="0.25">
      <c r="B7" s="1147"/>
      <c r="C7" s="1150"/>
      <c r="D7" s="1147"/>
    </row>
    <row r="8" spans="2:4" s="1144" customFormat="1" ht="31.5" customHeight="1" x14ac:dyDescent="0.25">
      <c r="B8" s="1147"/>
      <c r="C8" s="1150" t="s">
        <v>1265</v>
      </c>
      <c r="D8" s="1147"/>
    </row>
    <row r="9" spans="2:4" s="1144" customFormat="1" ht="6" customHeight="1" x14ac:dyDescent="0.25">
      <c r="B9" s="1147"/>
      <c r="C9" s="1150"/>
      <c r="D9" s="1147"/>
    </row>
    <row r="10" spans="2:4" s="1144" customFormat="1" ht="99.6" customHeight="1" x14ac:dyDescent="0.25">
      <c r="B10" s="1147"/>
      <c r="C10" s="1151" t="s">
        <v>1352</v>
      </c>
      <c r="D10" s="1147"/>
    </row>
    <row r="11" spans="2:4" s="1144" customFormat="1" ht="6" customHeight="1" x14ac:dyDescent="0.25">
      <c r="B11" s="1147"/>
      <c r="C11" s="1150"/>
      <c r="D11" s="1147"/>
    </row>
    <row r="12" spans="2:4" s="1144" customFormat="1" ht="97.15" customHeight="1" x14ac:dyDescent="0.25">
      <c r="B12" s="1147"/>
      <c r="C12" s="1151" t="s">
        <v>1266</v>
      </c>
      <c r="D12" s="1147"/>
    </row>
    <row r="13" spans="2:4" s="1144" customFormat="1" ht="6" customHeight="1" x14ac:dyDescent="0.25">
      <c r="B13" s="1147"/>
      <c r="C13" s="1150"/>
      <c r="D13" s="1147"/>
    </row>
    <row r="14" spans="2:4" s="1144" customFormat="1" ht="33" customHeight="1" x14ac:dyDescent="0.25">
      <c r="B14" s="1147"/>
      <c r="C14" s="1150" t="s">
        <v>1353</v>
      </c>
      <c r="D14" s="1147"/>
    </row>
    <row r="15" spans="2:4" s="1144" customFormat="1" ht="15.75" customHeight="1" x14ac:dyDescent="0.25">
      <c r="B15" s="1147" t="s">
        <v>1267</v>
      </c>
      <c r="C15" s="1152" t="s">
        <v>1355</v>
      </c>
      <c r="D15" s="1147"/>
    </row>
    <row r="16" spans="2:4" s="1144" customFormat="1" ht="48" customHeight="1" x14ac:dyDescent="0.25">
      <c r="B16" s="1147" t="s">
        <v>1267</v>
      </c>
      <c r="C16" s="1191" t="s">
        <v>1356</v>
      </c>
      <c r="D16" s="1147"/>
    </row>
    <row r="17" spans="2:4" s="1144" customFormat="1" ht="64.5" customHeight="1" x14ac:dyDescent="0.25">
      <c r="B17" s="1147" t="s">
        <v>1267</v>
      </c>
      <c r="C17" s="1152" t="s">
        <v>1357</v>
      </c>
      <c r="D17" s="1147"/>
    </row>
    <row r="18" spans="2:4" s="1144" customFormat="1" ht="33" customHeight="1" x14ac:dyDescent="0.25">
      <c r="B18" s="1147" t="s">
        <v>1267</v>
      </c>
      <c r="C18" s="1152" t="s">
        <v>1358</v>
      </c>
      <c r="D18" s="1147"/>
    </row>
    <row r="19" spans="2:4" s="1144" customFormat="1" ht="15" customHeight="1" x14ac:dyDescent="0.25">
      <c r="B19" s="1147" t="s">
        <v>1267</v>
      </c>
      <c r="C19" s="1152" t="s">
        <v>1359</v>
      </c>
      <c r="D19" s="1147"/>
    </row>
    <row r="20" spans="2:4" s="1144" customFormat="1" ht="33" customHeight="1" x14ac:dyDescent="0.25">
      <c r="B20" s="1147" t="s">
        <v>1267</v>
      </c>
      <c r="C20" s="1152" t="s">
        <v>1360</v>
      </c>
      <c r="D20" s="1147"/>
    </row>
    <row r="21" spans="2:4" s="1144" customFormat="1" ht="48" customHeight="1" x14ac:dyDescent="0.25">
      <c r="B21" s="1147" t="s">
        <v>1267</v>
      </c>
      <c r="C21" s="1152" t="s">
        <v>1361</v>
      </c>
      <c r="D21" s="1147"/>
    </row>
    <row r="22" spans="2:4" s="1144" customFormat="1" ht="33" customHeight="1" x14ac:dyDescent="0.25">
      <c r="B22" s="1147" t="s">
        <v>1267</v>
      </c>
      <c r="C22" s="1152" t="s">
        <v>1362</v>
      </c>
      <c r="D22" s="1147"/>
    </row>
    <row r="23" spans="2:4" s="1144" customFormat="1" ht="33" customHeight="1" x14ac:dyDescent="0.25">
      <c r="B23" s="1147" t="s">
        <v>1267</v>
      </c>
      <c r="C23" s="1150" t="s">
        <v>1363</v>
      </c>
      <c r="D23" s="1147"/>
    </row>
    <row r="24" spans="2:4" s="1144" customFormat="1" ht="64.5" customHeight="1" x14ac:dyDescent="0.25">
      <c r="B24" s="1147" t="s">
        <v>1267</v>
      </c>
      <c r="C24" s="1152" t="s">
        <v>1364</v>
      </c>
      <c r="D24" s="1147"/>
    </row>
    <row r="25" spans="2:4" s="1144" customFormat="1" ht="33" customHeight="1" x14ac:dyDescent="0.25">
      <c r="B25" s="1147" t="s">
        <v>1267</v>
      </c>
      <c r="C25" s="1152" t="s">
        <v>1365</v>
      </c>
      <c r="D25" s="1147"/>
    </row>
    <row r="26" spans="2:4" s="1144" customFormat="1" ht="33" customHeight="1" x14ac:dyDescent="0.25">
      <c r="B26" s="1147" t="s">
        <v>1267</v>
      </c>
      <c r="C26" s="1153" t="s">
        <v>1366</v>
      </c>
      <c r="D26" s="1147"/>
    </row>
    <row r="27" spans="2:4" s="1144" customFormat="1" ht="33" customHeight="1" x14ac:dyDescent="0.25">
      <c r="B27" s="1147" t="s">
        <v>1267</v>
      </c>
      <c r="C27" s="1152" t="s">
        <v>1367</v>
      </c>
      <c r="D27" s="1147"/>
    </row>
    <row r="28" spans="2:4" s="1144" customFormat="1" ht="48" customHeight="1" x14ac:dyDescent="0.25">
      <c r="B28" s="1147" t="s">
        <v>1267</v>
      </c>
      <c r="C28" s="1152" t="s">
        <v>1368</v>
      </c>
      <c r="D28" s="1147"/>
    </row>
    <row r="29" spans="2:4" s="1144" customFormat="1" x14ac:dyDescent="0.25">
      <c r="B29" s="1147" t="s">
        <v>1267</v>
      </c>
      <c r="C29" s="1152" t="s">
        <v>1369</v>
      </c>
      <c r="D29" s="1147"/>
    </row>
    <row r="30" spans="2:4" s="1144" customFormat="1" ht="33" customHeight="1" x14ac:dyDescent="0.25">
      <c r="B30" s="1147" t="s">
        <v>1267</v>
      </c>
      <c r="C30" s="1152" t="s">
        <v>1268</v>
      </c>
      <c r="D30" s="1147"/>
    </row>
    <row r="31" spans="2:4" s="1144" customFormat="1" ht="33" customHeight="1" x14ac:dyDescent="0.25">
      <c r="B31" s="1147" t="s">
        <v>1267</v>
      </c>
      <c r="C31" s="1152" t="s">
        <v>1370</v>
      </c>
      <c r="D31" s="1147"/>
    </row>
    <row r="32" spans="2:4" s="1144" customFormat="1" ht="33" customHeight="1" x14ac:dyDescent="0.25">
      <c r="B32" s="1147" t="s">
        <v>1267</v>
      </c>
      <c r="C32" s="1152" t="s">
        <v>1371</v>
      </c>
      <c r="D32" s="1147"/>
    </row>
    <row r="33" spans="2:4" s="1144" customFormat="1" ht="33" customHeight="1" x14ac:dyDescent="0.25">
      <c r="B33" s="1147" t="s">
        <v>1267</v>
      </c>
      <c r="C33" s="1152" t="s">
        <v>1372</v>
      </c>
      <c r="D33" s="1147"/>
    </row>
    <row r="34" spans="2:4" s="1144" customFormat="1" ht="33" customHeight="1" x14ac:dyDescent="0.25">
      <c r="B34" s="1147" t="s">
        <v>1267</v>
      </c>
      <c r="C34" s="1152" t="s">
        <v>1373</v>
      </c>
      <c r="D34" s="1147"/>
    </row>
    <row r="35" spans="2:4" s="1144" customFormat="1" ht="48" customHeight="1" x14ac:dyDescent="0.25">
      <c r="B35" s="1147" t="s">
        <v>1267</v>
      </c>
      <c r="C35" s="1152" t="s">
        <v>1374</v>
      </c>
      <c r="D35" s="1147"/>
    </row>
    <row r="36" spans="2:4" s="1144" customFormat="1" ht="48" customHeight="1" x14ac:dyDescent="0.25">
      <c r="B36" s="1147" t="s">
        <v>1267</v>
      </c>
      <c r="C36" s="1152" t="s">
        <v>1375</v>
      </c>
      <c r="D36" s="1147"/>
    </row>
    <row r="37" spans="2:4" s="1144" customFormat="1" ht="33" customHeight="1" x14ac:dyDescent="0.25">
      <c r="B37" s="1147" t="s">
        <v>1267</v>
      </c>
      <c r="C37" s="1152" t="s">
        <v>1376</v>
      </c>
      <c r="D37" s="1147"/>
    </row>
    <row r="38" spans="2:4" s="1144" customFormat="1" ht="48" customHeight="1" x14ac:dyDescent="0.25">
      <c r="B38" s="1147" t="s">
        <v>1267</v>
      </c>
      <c r="C38" s="1152" t="s">
        <v>1377</v>
      </c>
      <c r="D38" s="1147"/>
    </row>
    <row r="39" spans="2:4" s="1144" customFormat="1" ht="63" customHeight="1" x14ac:dyDescent="0.25">
      <c r="B39" s="1147" t="s">
        <v>1267</v>
      </c>
      <c r="C39" s="1152" t="s">
        <v>1378</v>
      </c>
      <c r="D39" s="1147"/>
    </row>
    <row r="40" spans="2:4" s="1144" customFormat="1" ht="63" customHeight="1" x14ac:dyDescent="0.25">
      <c r="B40" s="1147" t="s">
        <v>1267</v>
      </c>
      <c r="C40" s="1152" t="s">
        <v>1379</v>
      </c>
      <c r="D40" s="1147"/>
    </row>
    <row r="41" spans="2:4" s="1144" customFormat="1" ht="6" customHeight="1" x14ac:dyDescent="0.25">
      <c r="B41" s="1147"/>
      <c r="C41" s="1150"/>
      <c r="D41" s="1147"/>
    </row>
    <row r="42" spans="2:4" s="1144" customFormat="1" ht="33.6" customHeight="1" x14ac:dyDescent="0.25">
      <c r="B42" s="1147"/>
      <c r="C42" s="1150" t="s">
        <v>1269</v>
      </c>
      <c r="D42" s="1147"/>
    </row>
    <row r="43" spans="2:4" s="1144" customFormat="1" ht="6" customHeight="1" x14ac:dyDescent="0.25">
      <c r="B43" s="1147"/>
      <c r="C43" s="1154"/>
      <c r="D43" s="1147"/>
    </row>
    <row r="44" spans="2:4" s="1144" customFormat="1" ht="33.6" customHeight="1" x14ac:dyDescent="0.25">
      <c r="B44" s="1147"/>
      <c r="C44" s="1150" t="s">
        <v>1270</v>
      </c>
      <c r="D44" s="1147"/>
    </row>
    <row r="45" spans="2:4" s="1144" customFormat="1" ht="20.25" customHeight="1" x14ac:dyDescent="0.25">
      <c r="B45" s="1147"/>
      <c r="C45" s="1154"/>
      <c r="D45" s="1147"/>
    </row>
    <row r="46" spans="2:4" s="1144" customFormat="1" x14ac:dyDescent="0.25">
      <c r="B46" s="1147"/>
      <c r="C46" s="1155" t="s">
        <v>1271</v>
      </c>
      <c r="D46" s="1147"/>
    </row>
    <row r="47" spans="2:4" s="1144" customFormat="1" ht="7.5" customHeight="1" x14ac:dyDescent="0.25">
      <c r="B47" s="1147"/>
      <c r="C47" s="1155"/>
      <c r="D47" s="1147"/>
    </row>
    <row r="48" spans="2:4" s="1144" customFormat="1" x14ac:dyDescent="0.25">
      <c r="B48" s="1147"/>
      <c r="C48" s="1156" t="s">
        <v>1354</v>
      </c>
      <c r="D48" s="1147"/>
    </row>
    <row r="49" spans="2:4" s="1144" customFormat="1" ht="47.25" x14ac:dyDescent="0.25">
      <c r="B49" s="1147"/>
      <c r="C49" s="1157" t="s">
        <v>1272</v>
      </c>
      <c r="D49" s="1147"/>
    </row>
    <row r="50" spans="2:4" s="1144" customFormat="1" x14ac:dyDescent="0.25">
      <c r="B50" s="1147"/>
      <c r="C50" s="1156" t="s">
        <v>1273</v>
      </c>
      <c r="D50" s="1147"/>
    </row>
    <row r="51" spans="2:4" s="1144" customFormat="1" x14ac:dyDescent="0.25">
      <c r="B51" s="1147"/>
      <c r="C51" s="1156" t="s">
        <v>1274</v>
      </c>
      <c r="D51" s="1147"/>
    </row>
    <row r="52" spans="2:4" s="1144" customFormat="1" ht="31.5" customHeight="1" x14ac:dyDescent="0.25">
      <c r="B52" s="1147"/>
      <c r="C52" s="1157" t="s">
        <v>1275</v>
      </c>
      <c r="D52" s="1147"/>
    </row>
    <row r="53" spans="2:4" s="1144" customFormat="1" ht="31.5" customHeight="1" x14ac:dyDescent="0.25">
      <c r="B53" s="1147"/>
      <c r="C53" s="1157" t="s">
        <v>1276</v>
      </c>
      <c r="D53" s="1147"/>
    </row>
    <row r="54" spans="2:4" s="1144" customFormat="1" ht="31.5" customHeight="1" x14ac:dyDescent="0.25">
      <c r="B54" s="1147"/>
      <c r="C54" s="1157" t="s">
        <v>1277</v>
      </c>
      <c r="D54" s="1147"/>
    </row>
    <row r="55" spans="2:4" s="1144" customFormat="1" ht="20.25" customHeight="1" x14ac:dyDescent="0.25">
      <c r="B55" s="1147"/>
      <c r="C55" s="1154"/>
      <c r="D55" s="1147"/>
    </row>
    <row r="56" spans="2:4" s="1144" customFormat="1" x14ac:dyDescent="0.25">
      <c r="B56" s="1147"/>
      <c r="C56" s="1155" t="s">
        <v>1278</v>
      </c>
      <c r="D56" s="1147"/>
    </row>
    <row r="57" spans="2:4" s="1144" customFormat="1" ht="7.5" customHeight="1" x14ac:dyDescent="0.25">
      <c r="B57" s="1147"/>
      <c r="C57" s="1155"/>
      <c r="D57" s="1147"/>
    </row>
    <row r="58" spans="2:4" s="1144" customFormat="1" ht="60" customHeight="1" x14ac:dyDescent="0.25">
      <c r="B58" s="1147"/>
      <c r="C58" s="1158" t="s">
        <v>1279</v>
      </c>
      <c r="D58" s="1147"/>
    </row>
    <row r="59" spans="2:4" s="1144" customFormat="1" ht="7.5" customHeight="1" x14ac:dyDescent="0.25">
      <c r="B59" s="1147"/>
      <c r="C59" s="1150"/>
      <c r="D59" s="1147"/>
    </row>
    <row r="60" spans="2:4" s="1144" customFormat="1" ht="75.599999999999994" customHeight="1" x14ac:dyDescent="0.25">
      <c r="B60" s="1147"/>
      <c r="C60" s="1158" t="s">
        <v>1280</v>
      </c>
      <c r="D60" s="1147"/>
    </row>
    <row r="61" spans="2:4" s="1144" customFormat="1" ht="7.5" customHeight="1" x14ac:dyDescent="0.25">
      <c r="B61" s="1147"/>
      <c r="C61" s="1159"/>
      <c r="D61" s="1147"/>
    </row>
  </sheetData>
  <sheetProtection algorithmName="SHA-512" hashValue="SnYswJj/msXOqxm8A34MuAhXP9Scoal8u6Y7n+zCg9j4VEpTWt9vdMjWkPU8zyYkPdiBwUCe8JVSMh012Bt9+g==" saltValue="6viuYt7Wycb4QDVZXLb91Q==" spinCount="100000" sheet="1"/>
  <printOptions horizontalCentered="1"/>
  <pageMargins left="0.78740157480314965" right="0.78740157480314965" top="0.78740157480314965" bottom="0.78740157480314965" header="0.31496062992125984" footer="0.31496062992125984"/>
  <pageSetup paperSize="9" scale="99" fitToHeight="4" orientation="landscape" r:id="rId1"/>
  <headerFooter alignWithMargins="0">
    <oddFooter>&amp;L&amp;"Times New Roman,Kurzíva"&amp;10CVTI SR&amp;R&amp;"Times New Roman,Kurzíva"&amp;10PK na VŠ SR  2024   1. stupeň</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U34"/>
  <sheetViews>
    <sheetView showGridLines="0" showRowColHeaders="0" zoomScaleNormal="100" workbookViewId="0"/>
  </sheetViews>
  <sheetFormatPr defaultColWidth="8.85546875" defaultRowHeight="12.75" x14ac:dyDescent="0.2"/>
  <cols>
    <col min="1" max="1" width="2.85546875" style="535" customWidth="1"/>
    <col min="2" max="2" width="43.7109375" style="65" customWidth="1"/>
    <col min="3" max="3" width="11.85546875" style="65" customWidth="1"/>
    <col min="4" max="4" width="4.7109375" style="65" customWidth="1"/>
    <col min="5" max="8" width="13.7109375" style="65" customWidth="1"/>
    <col min="9" max="9" width="11.85546875" style="65" customWidth="1"/>
    <col min="10" max="10" width="4.7109375" style="65" customWidth="1"/>
    <col min="11" max="16384" width="8.85546875" style="65"/>
  </cols>
  <sheetData>
    <row r="1" spans="1:13" s="532" customFormat="1" ht="48.75" customHeight="1" x14ac:dyDescent="0.2">
      <c r="A1" s="528"/>
      <c r="B1" s="529" t="s">
        <v>390</v>
      </c>
      <c r="C1" s="530"/>
      <c r="D1" s="530"/>
      <c r="E1" s="530"/>
      <c r="F1" s="530"/>
      <c r="G1" s="530"/>
      <c r="H1" s="530"/>
      <c r="I1" s="530"/>
      <c r="J1" s="531"/>
    </row>
    <row r="2" spans="1:13" s="532" customFormat="1" ht="18.75" customHeight="1" x14ac:dyDescent="0.2">
      <c r="A2" s="528"/>
      <c r="B2" s="1301" t="s">
        <v>391</v>
      </c>
      <c r="C2" s="1302" t="s">
        <v>155</v>
      </c>
      <c r="D2" s="1303"/>
      <c r="E2" s="533" t="s">
        <v>168</v>
      </c>
      <c r="F2" s="534"/>
      <c r="G2" s="533" t="s">
        <v>169</v>
      </c>
      <c r="H2" s="534"/>
      <c r="I2" s="1302" t="s">
        <v>170</v>
      </c>
      <c r="J2" s="1303"/>
    </row>
    <row r="3" spans="1:13" ht="27.75" customHeight="1" x14ac:dyDescent="0.2">
      <c r="B3" s="1300"/>
      <c r="C3" s="1304"/>
      <c r="D3" s="1305"/>
      <c r="E3" s="536" t="s">
        <v>179</v>
      </c>
      <c r="F3" s="537" t="s">
        <v>392</v>
      </c>
      <c r="G3" s="536" t="s">
        <v>179</v>
      </c>
      <c r="H3" s="536" t="s">
        <v>393</v>
      </c>
      <c r="I3" s="1304"/>
      <c r="J3" s="1305"/>
    </row>
    <row r="4" spans="1:13" x14ac:dyDescent="0.2">
      <c r="B4" s="538" t="s">
        <v>394</v>
      </c>
      <c r="C4" s="539">
        <v>25513</v>
      </c>
      <c r="D4" s="540"/>
      <c r="E4" s="541">
        <v>11061</v>
      </c>
      <c r="F4" s="541">
        <v>3278</v>
      </c>
      <c r="G4" s="541">
        <v>14452</v>
      </c>
      <c r="H4" s="541">
        <v>9289</v>
      </c>
      <c r="I4" s="539">
        <v>8344</v>
      </c>
      <c r="J4" s="540"/>
      <c r="L4" s="542"/>
      <c r="M4" s="543"/>
    </row>
    <row r="5" spans="1:13" x14ac:dyDescent="0.2">
      <c r="B5" s="538" t="s">
        <v>395</v>
      </c>
      <c r="C5" s="544">
        <v>8</v>
      </c>
      <c r="D5" s="540"/>
      <c r="E5" s="541">
        <v>3</v>
      </c>
      <c r="F5" s="541">
        <v>3</v>
      </c>
      <c r="G5" s="541">
        <v>5</v>
      </c>
      <c r="H5" s="541">
        <v>5</v>
      </c>
      <c r="I5" s="544">
        <v>2</v>
      </c>
      <c r="J5" s="540"/>
      <c r="L5" s="542"/>
      <c r="M5" s="543"/>
    </row>
    <row r="6" spans="1:13" x14ac:dyDescent="0.2">
      <c r="B6" s="538" t="s">
        <v>396</v>
      </c>
      <c r="C6" s="544">
        <v>82</v>
      </c>
      <c r="D6" s="540"/>
      <c r="E6" s="541">
        <v>47</v>
      </c>
      <c r="F6" s="541">
        <v>17</v>
      </c>
      <c r="G6" s="541">
        <v>35</v>
      </c>
      <c r="H6" s="541">
        <v>18</v>
      </c>
      <c r="I6" s="544">
        <v>22</v>
      </c>
      <c r="J6" s="540"/>
      <c r="L6" s="542"/>
      <c r="M6" s="543"/>
    </row>
    <row r="7" spans="1:13" s="549" customFormat="1" x14ac:dyDescent="0.2">
      <c r="A7" s="545"/>
      <c r="B7" s="1297" t="s">
        <v>397</v>
      </c>
      <c r="C7" s="546">
        <f>SUM(C4:C6)</f>
        <v>25603</v>
      </c>
      <c r="D7" s="547"/>
      <c r="E7" s="548">
        <f>SUM(E4:E6)</f>
        <v>11111</v>
      </c>
      <c r="F7" s="548">
        <f>SUM(F4:F6)</f>
        <v>3298</v>
      </c>
      <c r="G7" s="548">
        <f>SUM(G4:G6)</f>
        <v>14492</v>
      </c>
      <c r="H7" s="548">
        <f>SUM(H4:H6)</f>
        <v>9312</v>
      </c>
      <c r="I7" s="546">
        <f>SUM(I4:I6)</f>
        <v>8368</v>
      </c>
      <c r="J7" s="547"/>
      <c r="K7" s="65"/>
      <c r="L7" s="542"/>
      <c r="M7" s="543"/>
    </row>
    <row r="8" spans="1:13" s="549" customFormat="1" x14ac:dyDescent="0.2">
      <c r="A8" s="545"/>
      <c r="B8" s="1306"/>
      <c r="C8" s="550">
        <v>10677</v>
      </c>
      <c r="D8" s="551" t="s">
        <v>398</v>
      </c>
      <c r="E8" s="552"/>
      <c r="F8" s="552"/>
      <c r="G8" s="550">
        <v>9254</v>
      </c>
      <c r="H8" s="553" t="s">
        <v>398</v>
      </c>
      <c r="I8" s="550">
        <v>8268</v>
      </c>
      <c r="J8" s="551" t="s">
        <v>398</v>
      </c>
      <c r="K8" s="65"/>
      <c r="L8" s="542"/>
      <c r="M8" s="543"/>
    </row>
    <row r="9" spans="1:13" ht="6" customHeight="1" x14ac:dyDescent="0.2">
      <c r="B9" s="554"/>
      <c r="C9" s="555"/>
      <c r="D9" s="556"/>
      <c r="E9" s="557"/>
      <c r="F9" s="557"/>
      <c r="G9" s="555"/>
      <c r="H9" s="555"/>
      <c r="I9" s="555"/>
      <c r="J9" s="556"/>
    </row>
    <row r="10" spans="1:13" x14ac:dyDescent="0.2">
      <c r="B10" s="558" t="s">
        <v>399</v>
      </c>
      <c r="C10" s="559">
        <v>8590</v>
      </c>
      <c r="D10" s="560"/>
      <c r="E10" s="561">
        <v>2597</v>
      </c>
      <c r="F10" s="561">
        <v>881</v>
      </c>
      <c r="G10" s="561">
        <v>5993</v>
      </c>
      <c r="H10" s="561">
        <v>4104</v>
      </c>
      <c r="I10" s="559">
        <v>4212</v>
      </c>
      <c r="J10" s="560"/>
      <c r="L10" s="542"/>
      <c r="M10" s="543"/>
    </row>
    <row r="11" spans="1:13" x14ac:dyDescent="0.2">
      <c r="B11" s="538" t="s">
        <v>400</v>
      </c>
      <c r="C11" s="544">
        <v>4064</v>
      </c>
      <c r="D11" s="540"/>
      <c r="E11" s="541">
        <v>1100</v>
      </c>
      <c r="F11" s="541">
        <v>210</v>
      </c>
      <c r="G11" s="541">
        <v>2964</v>
      </c>
      <c r="H11" s="541">
        <v>2364</v>
      </c>
      <c r="I11" s="544">
        <v>2068</v>
      </c>
      <c r="J11" s="540"/>
      <c r="L11" s="542"/>
      <c r="M11" s="543"/>
    </row>
    <row r="12" spans="1:13" x14ac:dyDescent="0.2">
      <c r="B12" s="538" t="s">
        <v>401</v>
      </c>
      <c r="C12" s="544">
        <v>3530</v>
      </c>
      <c r="D12" s="540"/>
      <c r="E12" s="541">
        <v>1290</v>
      </c>
      <c r="F12" s="541">
        <v>316</v>
      </c>
      <c r="G12" s="541">
        <v>2240</v>
      </c>
      <c r="H12" s="541">
        <v>1341</v>
      </c>
      <c r="I12" s="544">
        <v>1571</v>
      </c>
      <c r="J12" s="540"/>
      <c r="L12" s="542"/>
      <c r="M12" s="543"/>
    </row>
    <row r="13" spans="1:13" x14ac:dyDescent="0.2">
      <c r="B13" s="538" t="s">
        <v>402</v>
      </c>
      <c r="C13" s="544">
        <v>650</v>
      </c>
      <c r="D13" s="540"/>
      <c r="E13" s="541">
        <v>217</v>
      </c>
      <c r="F13" s="541">
        <v>68</v>
      </c>
      <c r="G13" s="541">
        <v>433</v>
      </c>
      <c r="H13" s="541">
        <v>278</v>
      </c>
      <c r="I13" s="544">
        <v>308</v>
      </c>
      <c r="J13" s="540"/>
      <c r="L13" s="542"/>
      <c r="M13" s="543"/>
    </row>
    <row r="14" spans="1:13" x14ac:dyDescent="0.2">
      <c r="B14" s="538" t="s">
        <v>403</v>
      </c>
      <c r="C14" s="544">
        <v>3270</v>
      </c>
      <c r="D14" s="540"/>
      <c r="E14" s="541">
        <v>1452</v>
      </c>
      <c r="F14" s="541">
        <v>560</v>
      </c>
      <c r="G14" s="541">
        <v>1818</v>
      </c>
      <c r="H14" s="541">
        <v>1055</v>
      </c>
      <c r="I14" s="544">
        <v>1167</v>
      </c>
      <c r="J14" s="540"/>
      <c r="L14" s="542"/>
      <c r="M14" s="543"/>
    </row>
    <row r="15" spans="1:13" x14ac:dyDescent="0.2">
      <c r="B15" s="538" t="s">
        <v>404</v>
      </c>
      <c r="C15" s="544">
        <v>4</v>
      </c>
      <c r="D15" s="540"/>
      <c r="E15" s="541">
        <v>1</v>
      </c>
      <c r="F15" s="541">
        <v>1</v>
      </c>
      <c r="G15" s="541">
        <v>3</v>
      </c>
      <c r="H15" s="541">
        <v>2</v>
      </c>
      <c r="I15" s="544">
        <v>3</v>
      </c>
      <c r="J15" s="540"/>
      <c r="L15" s="542"/>
      <c r="M15" s="543"/>
    </row>
    <row r="16" spans="1:13" x14ac:dyDescent="0.2">
      <c r="B16" s="538" t="s">
        <v>405</v>
      </c>
      <c r="C16" s="544">
        <v>4</v>
      </c>
      <c r="D16" s="540"/>
      <c r="E16" s="541">
        <v>1</v>
      </c>
      <c r="F16" s="541">
        <v>1</v>
      </c>
      <c r="G16" s="541">
        <v>3</v>
      </c>
      <c r="H16" s="541">
        <v>0</v>
      </c>
      <c r="I16" s="544">
        <v>3</v>
      </c>
      <c r="J16" s="540"/>
      <c r="L16" s="542"/>
      <c r="M16" s="543"/>
    </row>
    <row r="17" spans="1:21" s="549" customFormat="1" x14ac:dyDescent="0.2">
      <c r="A17" s="545"/>
      <c r="B17" s="1297" t="s">
        <v>406</v>
      </c>
      <c r="C17" s="546">
        <f>SUM(C10:C16)</f>
        <v>20112</v>
      </c>
      <c r="D17" s="547"/>
      <c r="E17" s="548">
        <f>SUM(E10:E16)</f>
        <v>6658</v>
      </c>
      <c r="F17" s="548">
        <f>SUM(F10:F16)</f>
        <v>2037</v>
      </c>
      <c r="G17" s="548">
        <f>SUM(G10:G16)</f>
        <v>13454</v>
      </c>
      <c r="H17" s="548">
        <f>SUM(H10:H16)</f>
        <v>9144</v>
      </c>
      <c r="I17" s="546">
        <f>SUM(I10:I16)</f>
        <v>9332</v>
      </c>
      <c r="J17" s="547"/>
      <c r="K17" s="65"/>
    </row>
    <row r="18" spans="1:21" s="549" customFormat="1" x14ac:dyDescent="0.2">
      <c r="A18" s="545"/>
      <c r="B18" s="1306"/>
      <c r="C18" s="550">
        <v>11285</v>
      </c>
      <c r="D18" s="551" t="s">
        <v>398</v>
      </c>
      <c r="E18" s="552"/>
      <c r="F18" s="552"/>
      <c r="G18" s="550">
        <v>9913</v>
      </c>
      <c r="H18" s="553" t="s">
        <v>398</v>
      </c>
      <c r="I18" s="550">
        <v>9267</v>
      </c>
      <c r="J18" s="551" t="s">
        <v>398</v>
      </c>
      <c r="K18" s="65"/>
    </row>
    <row r="19" spans="1:21" ht="6" customHeight="1" x14ac:dyDescent="0.2">
      <c r="B19" s="554"/>
      <c r="C19" s="555"/>
      <c r="D19" s="556"/>
      <c r="E19" s="557"/>
      <c r="F19" s="557"/>
      <c r="G19" s="555"/>
      <c r="H19" s="555"/>
      <c r="I19" s="555"/>
      <c r="J19" s="556"/>
    </row>
    <row r="20" spans="1:21" x14ac:dyDescent="0.2">
      <c r="B20" s="558" t="s">
        <v>407</v>
      </c>
      <c r="C20" s="559">
        <v>199</v>
      </c>
      <c r="D20" s="560"/>
      <c r="E20" s="561">
        <v>124</v>
      </c>
      <c r="F20" s="561">
        <v>15</v>
      </c>
      <c r="G20" s="561">
        <v>75</v>
      </c>
      <c r="H20" s="561">
        <v>29</v>
      </c>
      <c r="I20" s="559">
        <v>60</v>
      </c>
      <c r="J20" s="560"/>
      <c r="L20" s="542"/>
      <c r="M20" s="543"/>
      <c r="N20" s="549"/>
      <c r="O20" s="549"/>
      <c r="P20" s="549"/>
      <c r="Q20" s="549"/>
      <c r="R20" s="549"/>
      <c r="S20" s="549"/>
      <c r="T20" s="549"/>
      <c r="U20" s="549"/>
    </row>
    <row r="21" spans="1:21" x14ac:dyDescent="0.2">
      <c r="B21" s="558" t="s">
        <v>408</v>
      </c>
      <c r="C21" s="544">
        <v>29</v>
      </c>
      <c r="D21" s="540"/>
      <c r="E21" s="541">
        <v>14</v>
      </c>
      <c r="F21" s="541">
        <v>1</v>
      </c>
      <c r="G21" s="541">
        <v>15</v>
      </c>
      <c r="H21" s="541">
        <v>7</v>
      </c>
      <c r="I21" s="544">
        <v>11</v>
      </c>
      <c r="J21" s="540"/>
      <c r="L21" s="542"/>
      <c r="M21" s="543"/>
      <c r="Q21" s="549"/>
      <c r="R21" s="549"/>
      <c r="S21" s="549"/>
      <c r="T21" s="549"/>
      <c r="U21" s="549"/>
    </row>
    <row r="22" spans="1:21" s="549" customFormat="1" x14ac:dyDescent="0.2">
      <c r="A22" s="545"/>
      <c r="B22" s="1297" t="s">
        <v>409</v>
      </c>
      <c r="C22" s="546">
        <f>SUM(C20:C21)</f>
        <v>228</v>
      </c>
      <c r="D22" s="547"/>
      <c r="E22" s="548">
        <f>SUM(E20:E21)</f>
        <v>138</v>
      </c>
      <c r="F22" s="548">
        <f>SUM(F20:F21)</f>
        <v>16</v>
      </c>
      <c r="G22" s="548">
        <f>SUM(G20:G21)</f>
        <v>90</v>
      </c>
      <c r="H22" s="548">
        <f>SUM(H20:H21)</f>
        <v>36</v>
      </c>
      <c r="I22" s="546">
        <f>SUM(I20:I21)</f>
        <v>71</v>
      </c>
      <c r="J22" s="547"/>
      <c r="K22" s="65"/>
    </row>
    <row r="23" spans="1:21" s="549" customFormat="1" x14ac:dyDescent="0.2">
      <c r="A23" s="545"/>
      <c r="B23" s="1306"/>
      <c r="C23" s="550">
        <v>135</v>
      </c>
      <c r="D23" s="551" t="s">
        <v>398</v>
      </c>
      <c r="E23" s="552"/>
      <c r="F23" s="552"/>
      <c r="G23" s="550">
        <v>75</v>
      </c>
      <c r="H23" s="553" t="s">
        <v>398</v>
      </c>
      <c r="I23" s="550">
        <v>71</v>
      </c>
      <c r="J23" s="551" t="s">
        <v>398</v>
      </c>
      <c r="K23" s="65"/>
    </row>
    <row r="24" spans="1:21" ht="6" customHeight="1" x14ac:dyDescent="0.2">
      <c r="B24" s="562"/>
      <c r="C24" s="563"/>
      <c r="D24" s="564"/>
      <c r="E24" s="565"/>
      <c r="F24" s="565"/>
      <c r="G24" s="563"/>
      <c r="H24" s="563"/>
      <c r="I24" s="563"/>
      <c r="J24" s="564"/>
    </row>
    <row r="25" spans="1:21" s="549" customFormat="1" x14ac:dyDescent="0.2">
      <c r="A25" s="535"/>
      <c r="B25" s="1297" t="s">
        <v>410</v>
      </c>
      <c r="C25" s="546">
        <v>1070</v>
      </c>
      <c r="D25" s="547"/>
      <c r="E25" s="548">
        <v>399</v>
      </c>
      <c r="F25" s="548">
        <v>119</v>
      </c>
      <c r="G25" s="548">
        <v>671</v>
      </c>
      <c r="H25" s="548">
        <v>303</v>
      </c>
      <c r="I25" s="546">
        <v>450</v>
      </c>
      <c r="J25" s="547"/>
      <c r="K25" s="65"/>
      <c r="L25" s="542"/>
      <c r="M25" s="566"/>
    </row>
    <row r="26" spans="1:21" s="549" customFormat="1" x14ac:dyDescent="0.2">
      <c r="A26" s="535"/>
      <c r="B26" s="1306"/>
      <c r="C26" s="550">
        <v>541</v>
      </c>
      <c r="D26" s="551" t="s">
        <v>398</v>
      </c>
      <c r="E26" s="552"/>
      <c r="F26" s="552"/>
      <c r="G26" s="550">
        <v>483</v>
      </c>
      <c r="H26" s="553" t="s">
        <v>398</v>
      </c>
      <c r="I26" s="550">
        <v>447</v>
      </c>
      <c r="J26" s="551" t="s">
        <v>398</v>
      </c>
      <c r="K26" s="65"/>
      <c r="L26" s="65"/>
      <c r="M26" s="65"/>
    </row>
    <row r="27" spans="1:21" ht="6" customHeight="1" x14ac:dyDescent="0.2">
      <c r="B27" s="562"/>
      <c r="C27" s="563"/>
      <c r="D27" s="564"/>
      <c r="E27" s="565"/>
      <c r="F27" s="565"/>
      <c r="G27" s="563"/>
      <c r="H27" s="563"/>
      <c r="I27" s="563"/>
      <c r="J27" s="564"/>
    </row>
    <row r="28" spans="1:21" s="549" customFormat="1" x14ac:dyDescent="0.2">
      <c r="A28" s="535"/>
      <c r="B28" s="1297" t="s">
        <v>411</v>
      </c>
      <c r="C28" s="546">
        <v>1178</v>
      </c>
      <c r="D28" s="547"/>
      <c r="E28" s="548">
        <v>578</v>
      </c>
      <c r="F28" s="548">
        <v>119</v>
      </c>
      <c r="G28" s="548">
        <v>600</v>
      </c>
      <c r="H28" s="548">
        <v>286</v>
      </c>
      <c r="I28" s="546">
        <v>441</v>
      </c>
      <c r="J28" s="547"/>
      <c r="K28" s="65"/>
      <c r="L28" s="542"/>
      <c r="M28" s="566"/>
      <c r="N28" s="65"/>
      <c r="O28" s="65"/>
      <c r="P28" s="65"/>
      <c r="Q28" s="65"/>
      <c r="R28" s="65"/>
      <c r="S28" s="65"/>
      <c r="T28" s="65"/>
      <c r="U28" s="65"/>
    </row>
    <row r="29" spans="1:21" s="549" customFormat="1" x14ac:dyDescent="0.2">
      <c r="A29" s="535"/>
      <c r="B29" s="1298"/>
      <c r="C29" s="550">
        <v>654</v>
      </c>
      <c r="D29" s="551" t="s">
        <v>398</v>
      </c>
      <c r="E29" s="552"/>
      <c r="F29" s="552"/>
      <c r="G29" s="550">
        <v>481</v>
      </c>
      <c r="H29" s="553" t="s">
        <v>398</v>
      </c>
      <c r="I29" s="550">
        <v>440</v>
      </c>
      <c r="J29" s="551" t="s">
        <v>398</v>
      </c>
      <c r="K29" s="65"/>
      <c r="N29" s="65"/>
      <c r="O29" s="65"/>
      <c r="P29" s="65"/>
      <c r="Q29" s="65"/>
      <c r="R29" s="65"/>
      <c r="S29" s="65"/>
      <c r="T29" s="65"/>
      <c r="U29" s="65"/>
    </row>
    <row r="30" spans="1:21" s="571" customFormat="1" ht="6" customHeight="1" x14ac:dyDescent="0.2">
      <c r="A30" s="567"/>
      <c r="B30" s="568"/>
      <c r="C30" s="569"/>
      <c r="D30" s="570"/>
      <c r="E30" s="569"/>
      <c r="F30" s="569"/>
      <c r="G30" s="569"/>
      <c r="H30" s="569"/>
      <c r="I30" s="569"/>
      <c r="J30" s="570"/>
      <c r="K30" s="65"/>
      <c r="L30" s="65"/>
      <c r="M30" s="65"/>
      <c r="N30" s="549"/>
      <c r="O30" s="549"/>
      <c r="P30" s="549"/>
      <c r="Q30" s="65"/>
      <c r="R30" s="65"/>
      <c r="S30" s="65"/>
      <c r="T30" s="65"/>
      <c r="U30" s="65"/>
    </row>
    <row r="31" spans="1:21" ht="16.5" customHeight="1" x14ac:dyDescent="0.2">
      <c r="B31" s="1299" t="s">
        <v>1</v>
      </c>
      <c r="C31" s="572">
        <f>C7+C17+C22+C25+C28</f>
        <v>48191</v>
      </c>
      <c r="D31" s="573"/>
      <c r="E31" s="572"/>
      <c r="F31" s="572"/>
      <c r="G31" s="572">
        <f>G7+G17+G22+G25+G28</f>
        <v>29307</v>
      </c>
      <c r="H31" s="572"/>
      <c r="I31" s="572">
        <f>I7+I17+I22+I25+I28</f>
        <v>18662</v>
      </c>
      <c r="J31" s="574"/>
      <c r="N31" s="549"/>
      <c r="O31" s="549"/>
      <c r="P31" s="549"/>
      <c r="Q31" s="549"/>
      <c r="R31" s="549"/>
      <c r="S31" s="549"/>
      <c r="T31" s="549"/>
      <c r="U31" s="549"/>
    </row>
    <row r="32" spans="1:21" ht="16.5" customHeight="1" x14ac:dyDescent="0.2">
      <c r="B32" s="1300"/>
      <c r="C32" s="575">
        <v>23285</v>
      </c>
      <c r="D32" s="576" t="s">
        <v>398</v>
      </c>
      <c r="E32" s="577"/>
      <c r="F32" s="577"/>
      <c r="G32" s="575">
        <v>20205</v>
      </c>
      <c r="H32" s="578" t="s">
        <v>398</v>
      </c>
      <c r="I32" s="575">
        <v>18493</v>
      </c>
      <c r="J32" s="576" t="s">
        <v>398</v>
      </c>
      <c r="N32" s="549"/>
      <c r="O32" s="549"/>
      <c r="P32" s="549"/>
      <c r="Q32" s="549"/>
      <c r="R32" s="549"/>
      <c r="S32" s="549"/>
      <c r="T32" s="549"/>
      <c r="U32" s="549"/>
    </row>
    <row r="33" spans="2:21" ht="6" customHeight="1" x14ac:dyDescent="0.2">
      <c r="N33" s="571"/>
      <c r="O33" s="571"/>
      <c r="P33" s="571"/>
      <c r="Q33" s="571"/>
      <c r="R33" s="571"/>
      <c r="S33" s="571"/>
      <c r="T33" s="571"/>
      <c r="U33" s="571"/>
    </row>
    <row r="34" spans="2:21" x14ac:dyDescent="0.2">
      <c r="B34" s="196" t="s">
        <v>412</v>
      </c>
    </row>
  </sheetData>
  <sheetProtection algorithmName="SHA-512" hashValue="oy0I/UeQZn1Wkevqn4gT7dfSlNgUCC1vYj1kuflkN7Ym5jimZKHMy/axPMHVXvDiLoQJOnDxSDMJJY87doTnBA==" saltValue="ySHfZChc14v+JG72RBKvRA==" spinCount="100000" sheet="1" objects="1" scenarios="1"/>
  <mergeCells count="9">
    <mergeCell ref="B28:B29"/>
    <mergeCell ref="B31:B32"/>
    <mergeCell ref="B2:B3"/>
    <mergeCell ref="C2:D3"/>
    <mergeCell ref="I2:J3"/>
    <mergeCell ref="B7:B8"/>
    <mergeCell ref="B17:B18"/>
    <mergeCell ref="B22:B23"/>
    <mergeCell ref="B25:B26"/>
  </mergeCells>
  <printOptions horizontalCentered="1"/>
  <pageMargins left="0.59055118110236227" right="0.59055118110236227" top="0.70866141732283472" bottom="0.70866141732283472" header="0.39370078740157483" footer="0.39370078740157483"/>
  <pageSetup paperSize="9" scale="99" firstPageNumber="59" orientation="landscape" useFirstPageNumber="1" r:id="rId1"/>
  <headerFooter alignWithMargins="0">
    <oddHeader>&amp;R&amp;"Times New Roman,Kurzíva"&amp;10T 12</oddHeader>
    <oddFooter>&amp;L&amp;"Times New Roman,Kurzíva"&amp;10CVTI SR&amp;C&amp;"Times New Roman,Normálne"&amp;10&amp;P&amp;R&amp;"Times New Roman,Kurzíva"&amp;10PK na VŠ SR  2024   1. stupeň</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sheetPr>
  <dimension ref="B2:T37"/>
  <sheetViews>
    <sheetView showGridLines="0" showRowColHeaders="0" zoomScaleNormal="100" workbookViewId="0"/>
  </sheetViews>
  <sheetFormatPr defaultColWidth="9.140625" defaultRowHeight="12.75" x14ac:dyDescent="0.2"/>
  <cols>
    <col min="1" max="1" width="2.7109375" style="496" customWidth="1"/>
    <col min="2" max="2" width="12.7109375" style="496" customWidth="1"/>
    <col min="3" max="6" width="7.7109375" style="496" customWidth="1"/>
    <col min="7" max="8" width="6.7109375" style="497" customWidth="1"/>
    <col min="9" max="12" width="7.7109375" style="496" customWidth="1"/>
    <col min="13" max="14" width="6.7109375" style="497" customWidth="1"/>
    <col min="15" max="16" width="7.7109375" style="497" customWidth="1"/>
    <col min="17" max="18" width="7.7109375" style="496" customWidth="1"/>
    <col min="19" max="20" width="6.7109375" style="496" customWidth="1"/>
    <col min="21" max="16384" width="9.140625" style="496"/>
  </cols>
  <sheetData>
    <row r="2" spans="2:20" ht="25.5" customHeight="1" x14ac:dyDescent="0.2">
      <c r="B2" s="1307" t="s">
        <v>382</v>
      </c>
      <c r="C2" s="1308"/>
      <c r="D2" s="1308"/>
      <c r="E2" s="1308"/>
      <c r="F2" s="1308"/>
      <c r="G2" s="1308"/>
      <c r="H2" s="1308"/>
      <c r="I2" s="1308"/>
      <c r="J2" s="1308"/>
      <c r="K2" s="1308"/>
      <c r="L2" s="1308"/>
      <c r="M2" s="1308"/>
      <c r="N2" s="1308"/>
      <c r="O2" s="1308"/>
      <c r="P2" s="1308"/>
      <c r="Q2" s="1308"/>
      <c r="R2" s="1308"/>
      <c r="S2" s="1308"/>
      <c r="T2" s="1308"/>
    </row>
    <row r="3" spans="2:20" ht="25.5" customHeight="1" x14ac:dyDescent="0.2"/>
    <row r="4" spans="2:20" ht="4.5" customHeight="1" x14ac:dyDescent="0.2">
      <c r="B4" s="1309" t="s">
        <v>383</v>
      </c>
      <c r="C4" s="1310"/>
      <c r="D4" s="1310"/>
      <c r="E4" s="1310"/>
      <c r="F4" s="1310"/>
      <c r="G4" s="1310"/>
      <c r="H4" s="1310"/>
      <c r="I4" s="1310"/>
      <c r="J4" s="1310"/>
      <c r="K4" s="1310"/>
      <c r="L4" s="1310"/>
      <c r="M4" s="1310"/>
      <c r="N4" s="1310"/>
      <c r="O4" s="1310"/>
      <c r="P4" s="1310"/>
      <c r="Q4" s="1310"/>
      <c r="R4" s="1310"/>
      <c r="S4" s="1310"/>
      <c r="T4" s="1311"/>
    </row>
    <row r="5" spans="2:20" x14ac:dyDescent="0.2">
      <c r="B5" s="1312"/>
      <c r="C5" s="1313"/>
      <c r="D5" s="1313"/>
      <c r="E5" s="1313"/>
      <c r="F5" s="1313"/>
      <c r="G5" s="1313"/>
      <c r="H5" s="1313"/>
      <c r="I5" s="1313"/>
      <c r="J5" s="1313"/>
      <c r="K5" s="1313"/>
      <c r="L5" s="1313"/>
      <c r="M5" s="1313"/>
      <c r="N5" s="1313"/>
      <c r="O5" s="1313"/>
      <c r="P5" s="1313"/>
      <c r="Q5" s="1313"/>
      <c r="R5" s="1313"/>
      <c r="S5" s="1313"/>
      <c r="T5" s="1314"/>
    </row>
    <row r="6" spans="2:20" ht="4.5" customHeight="1" x14ac:dyDescent="0.2">
      <c r="B6" s="1315"/>
      <c r="C6" s="1316"/>
      <c r="D6" s="1316"/>
      <c r="E6" s="1316"/>
      <c r="F6" s="1316"/>
      <c r="G6" s="1316"/>
      <c r="H6" s="1316"/>
      <c r="I6" s="1316"/>
      <c r="J6" s="1316"/>
      <c r="K6" s="1316"/>
      <c r="L6" s="1316"/>
      <c r="M6" s="1316"/>
      <c r="N6" s="1316"/>
      <c r="O6" s="1316"/>
      <c r="P6" s="1316"/>
      <c r="Q6" s="1316"/>
      <c r="R6" s="1316"/>
      <c r="S6" s="1316"/>
      <c r="T6" s="1317"/>
    </row>
    <row r="7" spans="2:20" ht="15" x14ac:dyDescent="0.2">
      <c r="B7" s="1318" t="s">
        <v>384</v>
      </c>
      <c r="C7" s="1320" t="s">
        <v>344</v>
      </c>
      <c r="D7" s="1321"/>
      <c r="E7" s="1321"/>
      <c r="F7" s="1321"/>
      <c r="G7" s="1321"/>
      <c r="H7" s="1322"/>
      <c r="I7" s="1320" t="s">
        <v>345</v>
      </c>
      <c r="J7" s="1321"/>
      <c r="K7" s="1321"/>
      <c r="L7" s="1321"/>
      <c r="M7" s="1321"/>
      <c r="N7" s="1322"/>
      <c r="O7" s="1320" t="s">
        <v>346</v>
      </c>
      <c r="P7" s="1321"/>
      <c r="Q7" s="1321"/>
      <c r="R7" s="1321"/>
      <c r="S7" s="1321"/>
      <c r="T7" s="1322"/>
    </row>
    <row r="8" spans="2:20" ht="15" x14ac:dyDescent="0.2">
      <c r="B8" s="1319"/>
      <c r="C8" s="498"/>
      <c r="D8" s="499" t="s">
        <v>317</v>
      </c>
      <c r="E8" s="1320" t="s">
        <v>385</v>
      </c>
      <c r="F8" s="1321"/>
      <c r="G8" s="1323" t="s">
        <v>338</v>
      </c>
      <c r="H8" s="1324"/>
      <c r="I8" s="500"/>
      <c r="J8" s="499" t="s">
        <v>317</v>
      </c>
      <c r="K8" s="1320" t="s">
        <v>385</v>
      </c>
      <c r="L8" s="1322"/>
      <c r="M8" s="1323" t="s">
        <v>338</v>
      </c>
      <c r="N8" s="1324"/>
      <c r="O8" s="500"/>
      <c r="P8" s="499" t="s">
        <v>317</v>
      </c>
      <c r="Q8" s="1320" t="s">
        <v>385</v>
      </c>
      <c r="R8" s="1322"/>
      <c r="S8" s="1323" t="s">
        <v>338</v>
      </c>
      <c r="T8" s="1324"/>
    </row>
    <row r="9" spans="2:20" ht="14.25" customHeight="1" x14ac:dyDescent="0.2">
      <c r="B9" s="501">
        <v>2024</v>
      </c>
      <c r="C9" s="502">
        <v>46710</v>
      </c>
      <c r="D9" s="503">
        <v>28247</v>
      </c>
      <c r="E9" s="502">
        <v>22520</v>
      </c>
      <c r="F9" s="503">
        <v>12608</v>
      </c>
      <c r="G9" s="504">
        <f t="shared" ref="G9:H11" si="0">C9/E9</f>
        <v>2.0741563055062167</v>
      </c>
      <c r="H9" s="505">
        <f t="shared" si="0"/>
        <v>2.2404029187817258</v>
      </c>
      <c r="I9" s="502">
        <v>1161</v>
      </c>
      <c r="J9" s="503">
        <v>850</v>
      </c>
      <c r="K9" s="502">
        <v>993</v>
      </c>
      <c r="L9" s="503">
        <v>720</v>
      </c>
      <c r="M9" s="504">
        <f t="shared" ref="M9:N11" si="1">I9/K9</f>
        <v>1.1691842900302114</v>
      </c>
      <c r="N9" s="505">
        <f t="shared" si="1"/>
        <v>1.1805555555555556</v>
      </c>
      <c r="O9" s="502">
        <v>47871</v>
      </c>
      <c r="P9" s="503">
        <v>29097</v>
      </c>
      <c r="Q9" s="502">
        <v>23075</v>
      </c>
      <c r="R9" s="503">
        <v>13021</v>
      </c>
      <c r="S9" s="504">
        <f t="shared" ref="S9:T11" si="2">O9/Q9</f>
        <v>2.0745828819068257</v>
      </c>
      <c r="T9" s="505">
        <f t="shared" si="2"/>
        <v>2.2346209968512403</v>
      </c>
    </row>
    <row r="10" spans="2:20" ht="14.25" customHeight="1" x14ac:dyDescent="0.2">
      <c r="B10" s="506" t="s">
        <v>386</v>
      </c>
      <c r="C10" s="507">
        <v>16404</v>
      </c>
      <c r="D10" s="508">
        <v>9155</v>
      </c>
      <c r="E10" s="507">
        <v>11303</v>
      </c>
      <c r="F10" s="508">
        <v>6016</v>
      </c>
      <c r="G10" s="509">
        <f t="shared" si="0"/>
        <v>1.4512961160753781</v>
      </c>
      <c r="H10" s="510">
        <f t="shared" si="0"/>
        <v>1.5217752659574468</v>
      </c>
      <c r="I10" s="507">
        <v>8068</v>
      </c>
      <c r="J10" s="508">
        <v>5548</v>
      </c>
      <c r="K10" s="507">
        <v>7152</v>
      </c>
      <c r="L10" s="508">
        <v>4839</v>
      </c>
      <c r="M10" s="509">
        <f t="shared" si="1"/>
        <v>1.128076062639821</v>
      </c>
      <c r="N10" s="510">
        <f t="shared" si="1"/>
        <v>1.146517875594131</v>
      </c>
      <c r="O10" s="507">
        <v>24472</v>
      </c>
      <c r="P10" s="508">
        <v>14703</v>
      </c>
      <c r="Q10" s="507">
        <v>17908</v>
      </c>
      <c r="R10" s="508">
        <v>10495</v>
      </c>
      <c r="S10" s="509">
        <f t="shared" si="2"/>
        <v>1.3665400938128212</v>
      </c>
      <c r="T10" s="510">
        <f t="shared" si="2"/>
        <v>1.4009528346831825</v>
      </c>
    </row>
    <row r="11" spans="2:20" ht="14.25" customHeight="1" x14ac:dyDescent="0.2">
      <c r="B11" s="501" t="s">
        <v>0</v>
      </c>
      <c r="C11" s="511">
        <f>SUM(C9:C10)</f>
        <v>63114</v>
      </c>
      <c r="D11" s="512">
        <f>SUM(D9:D10)</f>
        <v>37402</v>
      </c>
      <c r="E11" s="511">
        <f>SUM(E9:E10)</f>
        <v>33823</v>
      </c>
      <c r="F11" s="512">
        <f>SUM(F9:F10)</f>
        <v>18624</v>
      </c>
      <c r="G11" s="513">
        <f t="shared" si="0"/>
        <v>1.8660083375218046</v>
      </c>
      <c r="H11" s="514">
        <f t="shared" si="0"/>
        <v>2.0082689003436425</v>
      </c>
      <c r="I11" s="511">
        <f>SUM(I9:I10)</f>
        <v>9229</v>
      </c>
      <c r="J11" s="512">
        <f>SUM(J9:J10)</f>
        <v>6398</v>
      </c>
      <c r="K11" s="511">
        <f>SUM(K9:K10)</f>
        <v>8145</v>
      </c>
      <c r="L11" s="512">
        <f>SUM(L9:L10)</f>
        <v>5559</v>
      </c>
      <c r="M11" s="513">
        <f t="shared" si="1"/>
        <v>1.1330877839165132</v>
      </c>
      <c r="N11" s="514">
        <f t="shared" si="1"/>
        <v>1.150926425616118</v>
      </c>
      <c r="O11" s="511">
        <f>SUM(O9:O10)</f>
        <v>72343</v>
      </c>
      <c r="P11" s="512">
        <f>SUM(P9:P10)</f>
        <v>43800</v>
      </c>
      <c r="Q11" s="511">
        <f>SUM(Q9:Q10)</f>
        <v>40983</v>
      </c>
      <c r="R11" s="512">
        <f>SUM(R9:R10)</f>
        <v>23516</v>
      </c>
      <c r="S11" s="513">
        <f t="shared" si="2"/>
        <v>1.7651953248908083</v>
      </c>
      <c r="T11" s="514">
        <f t="shared" si="2"/>
        <v>1.8625616601462833</v>
      </c>
    </row>
    <row r="12" spans="2:20" ht="3.75" customHeight="1" x14ac:dyDescent="0.2">
      <c r="B12" s="515"/>
      <c r="C12" s="516"/>
      <c r="D12" s="517"/>
      <c r="E12" s="516"/>
      <c r="F12" s="517"/>
      <c r="G12" s="518"/>
      <c r="H12" s="519"/>
      <c r="I12" s="516"/>
      <c r="J12" s="517"/>
      <c r="K12" s="516"/>
      <c r="L12" s="517"/>
      <c r="M12" s="518"/>
      <c r="N12" s="519"/>
      <c r="O12" s="516"/>
      <c r="P12" s="517"/>
      <c r="Q12" s="516"/>
      <c r="R12" s="517"/>
      <c r="S12" s="518"/>
      <c r="T12" s="519"/>
    </row>
    <row r="13" spans="2:20" ht="42" customHeight="1" x14ac:dyDescent="0.2">
      <c r="B13" s="520" t="s">
        <v>387</v>
      </c>
      <c r="C13" s="521">
        <f>C9/C11</f>
        <v>0.74008936210666409</v>
      </c>
      <c r="D13" s="522">
        <f>D9/D11</f>
        <v>0.75522699320891928</v>
      </c>
      <c r="E13" s="521">
        <f>E9/E11</f>
        <v>0.6658191171687905</v>
      </c>
      <c r="F13" s="522">
        <f>F9/F11</f>
        <v>0.67697594501718217</v>
      </c>
      <c r="G13" s="523"/>
      <c r="H13" s="524"/>
      <c r="I13" s="521">
        <f>I9/I11</f>
        <v>0.12579911149637013</v>
      </c>
      <c r="J13" s="522">
        <f>J9/J11</f>
        <v>0.13285401688027509</v>
      </c>
      <c r="K13" s="521">
        <f>K9/K11</f>
        <v>0.12191528545119705</v>
      </c>
      <c r="L13" s="522">
        <f>L9/L11</f>
        <v>0.12951969778737182</v>
      </c>
      <c r="M13" s="523"/>
      <c r="N13" s="524"/>
      <c r="O13" s="521">
        <f>O9/O11</f>
        <v>0.66172262693004158</v>
      </c>
      <c r="P13" s="522">
        <f>P9/P11</f>
        <v>0.6643150684931507</v>
      </c>
      <c r="Q13" s="521">
        <f>Q9/Q11</f>
        <v>0.56303833296732797</v>
      </c>
      <c r="R13" s="522">
        <f>R9/R11</f>
        <v>0.55370811362476613</v>
      </c>
      <c r="S13" s="523"/>
      <c r="T13" s="524"/>
    </row>
    <row r="14" spans="2:20" ht="30" customHeight="1" x14ac:dyDescent="0.2">
      <c r="B14" s="525"/>
      <c r="C14" s="526"/>
      <c r="D14" s="526"/>
      <c r="E14" s="526"/>
      <c r="F14" s="526"/>
      <c r="G14" s="527"/>
      <c r="H14" s="527"/>
      <c r="I14" s="526"/>
      <c r="J14" s="526"/>
      <c r="K14" s="526"/>
      <c r="L14" s="526"/>
      <c r="M14" s="527"/>
      <c r="N14" s="527"/>
      <c r="O14" s="527"/>
      <c r="P14" s="527"/>
      <c r="Q14" s="526"/>
      <c r="R14" s="526"/>
      <c r="S14" s="526"/>
      <c r="T14" s="527"/>
    </row>
    <row r="15" spans="2:20" ht="6" customHeight="1" x14ac:dyDescent="0.2">
      <c r="T15" s="497"/>
    </row>
    <row r="16" spans="2:20" ht="4.5" customHeight="1" x14ac:dyDescent="0.2">
      <c r="B16" s="1309" t="s">
        <v>388</v>
      </c>
      <c r="C16" s="1310"/>
      <c r="D16" s="1310"/>
      <c r="E16" s="1310"/>
      <c r="F16" s="1310"/>
      <c r="G16" s="1310"/>
      <c r="H16" s="1310"/>
      <c r="I16" s="1310"/>
      <c r="J16" s="1310"/>
      <c r="K16" s="1310"/>
      <c r="L16" s="1310"/>
      <c r="M16" s="1310"/>
      <c r="N16" s="1310"/>
      <c r="O16" s="1310"/>
      <c r="P16" s="1310"/>
      <c r="Q16" s="1310"/>
      <c r="R16" s="1310"/>
      <c r="S16" s="1310"/>
      <c r="T16" s="1311"/>
    </row>
    <row r="17" spans="2:20" ht="12.75" customHeight="1" x14ac:dyDescent="0.2">
      <c r="B17" s="1312" t="s">
        <v>388</v>
      </c>
      <c r="C17" s="1313"/>
      <c r="D17" s="1313"/>
      <c r="E17" s="1313"/>
      <c r="F17" s="1313"/>
      <c r="G17" s="1313"/>
      <c r="H17" s="1313"/>
      <c r="I17" s="1313"/>
      <c r="J17" s="1313"/>
      <c r="K17" s="1313"/>
      <c r="L17" s="1313"/>
      <c r="M17" s="1313"/>
      <c r="N17" s="1313"/>
      <c r="O17" s="1313"/>
      <c r="P17" s="1313"/>
      <c r="Q17" s="1313"/>
      <c r="R17" s="1313"/>
      <c r="S17" s="1313"/>
      <c r="T17" s="1314"/>
    </row>
    <row r="18" spans="2:20" ht="4.5" customHeight="1" x14ac:dyDescent="0.2">
      <c r="B18" s="1315"/>
      <c r="C18" s="1316"/>
      <c r="D18" s="1316"/>
      <c r="E18" s="1316"/>
      <c r="F18" s="1316"/>
      <c r="G18" s="1316"/>
      <c r="H18" s="1316"/>
      <c r="I18" s="1316"/>
      <c r="J18" s="1316"/>
      <c r="K18" s="1316"/>
      <c r="L18" s="1316"/>
      <c r="M18" s="1316"/>
      <c r="N18" s="1316"/>
      <c r="O18" s="1316"/>
      <c r="P18" s="1316"/>
      <c r="Q18" s="1316"/>
      <c r="R18" s="1316"/>
      <c r="S18" s="1316"/>
      <c r="T18" s="1317"/>
    </row>
    <row r="19" spans="2:20" ht="15" x14ac:dyDescent="0.2">
      <c r="B19" s="1318" t="s">
        <v>384</v>
      </c>
      <c r="C19" s="1320" t="s">
        <v>344</v>
      </c>
      <c r="D19" s="1321" t="s">
        <v>344</v>
      </c>
      <c r="E19" s="1321"/>
      <c r="F19" s="1321"/>
      <c r="G19" s="1321"/>
      <c r="H19" s="1322"/>
      <c r="I19" s="1320" t="s">
        <v>345</v>
      </c>
      <c r="J19" s="1321" t="s">
        <v>345</v>
      </c>
      <c r="K19" s="1321"/>
      <c r="L19" s="1321"/>
      <c r="M19" s="1321"/>
      <c r="N19" s="1322"/>
      <c r="O19" s="1320" t="s">
        <v>346</v>
      </c>
      <c r="P19" s="1321" t="s">
        <v>346</v>
      </c>
      <c r="Q19" s="1321"/>
      <c r="R19" s="1321"/>
      <c r="S19" s="1321"/>
      <c r="T19" s="1322"/>
    </row>
    <row r="20" spans="2:20" ht="15" x14ac:dyDescent="0.2">
      <c r="B20" s="1319"/>
      <c r="C20" s="498"/>
      <c r="D20" s="499" t="s">
        <v>317</v>
      </c>
      <c r="E20" s="1320" t="s">
        <v>385</v>
      </c>
      <c r="F20" s="1321"/>
      <c r="G20" s="1323" t="s">
        <v>338</v>
      </c>
      <c r="H20" s="1324"/>
      <c r="I20" s="500"/>
      <c r="J20" s="499" t="s">
        <v>317</v>
      </c>
      <c r="K20" s="1320" t="s">
        <v>385</v>
      </c>
      <c r="L20" s="1322"/>
      <c r="M20" s="1323" t="s">
        <v>338</v>
      </c>
      <c r="N20" s="1324"/>
      <c r="O20" s="500"/>
      <c r="P20" s="499" t="s">
        <v>317</v>
      </c>
      <c r="Q20" s="1320" t="s">
        <v>385</v>
      </c>
      <c r="R20" s="1322" t="s">
        <v>385</v>
      </c>
      <c r="S20" s="1323" t="s">
        <v>338</v>
      </c>
      <c r="T20" s="1324" t="s">
        <v>338</v>
      </c>
    </row>
    <row r="21" spans="2:20" ht="14.25" customHeight="1" x14ac:dyDescent="0.2">
      <c r="B21" s="501">
        <v>2024</v>
      </c>
      <c r="C21" s="502">
        <v>28218</v>
      </c>
      <c r="D21" s="503">
        <v>16285</v>
      </c>
      <c r="E21" s="502">
        <v>19482</v>
      </c>
      <c r="F21" s="503">
        <v>10850</v>
      </c>
      <c r="G21" s="504">
        <f t="shared" ref="G21:H23" si="3">C21/E21</f>
        <v>1.4484139205420388</v>
      </c>
      <c r="H21" s="505">
        <f t="shared" si="3"/>
        <v>1.5009216589861751</v>
      </c>
      <c r="I21" s="502">
        <v>884</v>
      </c>
      <c r="J21" s="503">
        <v>649</v>
      </c>
      <c r="K21" s="502">
        <v>791</v>
      </c>
      <c r="L21" s="503">
        <v>575</v>
      </c>
      <c r="M21" s="504">
        <f t="shared" ref="M21:N23" si="4">I21/K21</f>
        <v>1.1175726927939318</v>
      </c>
      <c r="N21" s="505">
        <f t="shared" si="4"/>
        <v>1.1286956521739131</v>
      </c>
      <c r="O21" s="502">
        <v>29102</v>
      </c>
      <c r="P21" s="503">
        <v>16934</v>
      </c>
      <c r="Q21" s="502">
        <v>20040</v>
      </c>
      <c r="R21" s="503">
        <v>11258</v>
      </c>
      <c r="S21" s="504">
        <f t="shared" ref="S21:T23" si="5">O21/Q21</f>
        <v>1.452195608782435</v>
      </c>
      <c r="T21" s="505">
        <f t="shared" si="5"/>
        <v>1.5041748090246936</v>
      </c>
    </row>
    <row r="22" spans="2:20" ht="14.25" customHeight="1" x14ac:dyDescent="0.2">
      <c r="B22" s="506" t="s">
        <v>386</v>
      </c>
      <c r="C22" s="507">
        <v>11253</v>
      </c>
      <c r="D22" s="508">
        <v>5946</v>
      </c>
      <c r="E22" s="507">
        <v>9354</v>
      </c>
      <c r="F22" s="508">
        <v>4831</v>
      </c>
      <c r="G22" s="509">
        <f t="shared" si="3"/>
        <v>1.2030147530468249</v>
      </c>
      <c r="H22" s="510">
        <f t="shared" si="3"/>
        <v>1.2308010763817014</v>
      </c>
      <c r="I22" s="507">
        <v>6410</v>
      </c>
      <c r="J22" s="508">
        <v>4247</v>
      </c>
      <c r="K22" s="507">
        <v>5994</v>
      </c>
      <c r="L22" s="508">
        <v>3937</v>
      </c>
      <c r="M22" s="509">
        <f t="shared" si="4"/>
        <v>1.0694027360694027</v>
      </c>
      <c r="N22" s="510">
        <f t="shared" si="4"/>
        <v>1.078740157480315</v>
      </c>
      <c r="O22" s="507">
        <v>17663</v>
      </c>
      <c r="P22" s="508">
        <v>10193</v>
      </c>
      <c r="Q22" s="507">
        <v>15015</v>
      </c>
      <c r="R22" s="508">
        <v>8555</v>
      </c>
      <c r="S22" s="509">
        <f t="shared" si="5"/>
        <v>1.1763569763569763</v>
      </c>
      <c r="T22" s="510">
        <f t="shared" si="5"/>
        <v>1.1914669783752192</v>
      </c>
    </row>
    <row r="23" spans="2:20" ht="14.25" customHeight="1" x14ac:dyDescent="0.2">
      <c r="B23" s="501" t="s">
        <v>0</v>
      </c>
      <c r="C23" s="511">
        <f>SUM(C21:C22)</f>
        <v>39471</v>
      </c>
      <c r="D23" s="512">
        <f>SUM(D21:D22)</f>
        <v>22231</v>
      </c>
      <c r="E23" s="511">
        <f>SUM(E21:E22)</f>
        <v>28836</v>
      </c>
      <c r="F23" s="512">
        <f>SUM(F21:F22)</f>
        <v>15681</v>
      </c>
      <c r="G23" s="513">
        <f t="shared" si="3"/>
        <v>1.3688098210570121</v>
      </c>
      <c r="H23" s="514">
        <f t="shared" si="3"/>
        <v>1.4177029526178178</v>
      </c>
      <c r="I23" s="511">
        <f>SUM(I21:I22)</f>
        <v>7294</v>
      </c>
      <c r="J23" s="512">
        <f>SUM(J21:J22)</f>
        <v>4896</v>
      </c>
      <c r="K23" s="511">
        <f>SUM(K21:K22)</f>
        <v>6785</v>
      </c>
      <c r="L23" s="512">
        <f>SUM(L21:L22)</f>
        <v>4512</v>
      </c>
      <c r="M23" s="513">
        <f t="shared" si="4"/>
        <v>1.075018422991894</v>
      </c>
      <c r="N23" s="514">
        <f t="shared" si="4"/>
        <v>1.0851063829787233</v>
      </c>
      <c r="O23" s="511">
        <f>SUM(O21:O22)</f>
        <v>46765</v>
      </c>
      <c r="P23" s="512">
        <f>SUM(P21:P22)</f>
        <v>27127</v>
      </c>
      <c r="Q23" s="511">
        <f>SUM(Q21:Q22)</f>
        <v>35055</v>
      </c>
      <c r="R23" s="512">
        <f>SUM(R21:R22)</f>
        <v>19813</v>
      </c>
      <c r="S23" s="513">
        <f t="shared" si="5"/>
        <v>1.3340464983597204</v>
      </c>
      <c r="T23" s="514">
        <f t="shared" si="5"/>
        <v>1.3691515671528793</v>
      </c>
    </row>
    <row r="24" spans="2:20" ht="3.75" customHeight="1" x14ac:dyDescent="0.2">
      <c r="B24" s="515"/>
      <c r="C24" s="516"/>
      <c r="D24" s="517"/>
      <c r="E24" s="516"/>
      <c r="F24" s="517"/>
      <c r="G24" s="518"/>
      <c r="H24" s="519"/>
      <c r="I24" s="516"/>
      <c r="J24" s="517"/>
      <c r="K24" s="516"/>
      <c r="L24" s="517"/>
      <c r="M24" s="518"/>
      <c r="N24" s="519"/>
      <c r="O24" s="516"/>
      <c r="P24" s="517"/>
      <c r="Q24" s="516"/>
      <c r="R24" s="517"/>
      <c r="S24" s="518"/>
      <c r="T24" s="519"/>
    </row>
    <row r="25" spans="2:20" ht="42" customHeight="1" x14ac:dyDescent="0.2">
      <c r="B25" s="520" t="s">
        <v>387</v>
      </c>
      <c r="C25" s="521">
        <f>C21/C23</f>
        <v>0.71490461351371892</v>
      </c>
      <c r="D25" s="522">
        <f>D21/D23</f>
        <v>0.73253564841887453</v>
      </c>
      <c r="E25" s="521">
        <f>E21/E23</f>
        <v>0.67561381606325421</v>
      </c>
      <c r="F25" s="522">
        <f>F21/F23</f>
        <v>0.69192015815317898</v>
      </c>
      <c r="G25" s="523"/>
      <c r="H25" s="524"/>
      <c r="I25" s="521">
        <f>I21/I23</f>
        <v>0.12119550315327667</v>
      </c>
      <c r="J25" s="522">
        <f>J21/J23</f>
        <v>0.13255718954248366</v>
      </c>
      <c r="K25" s="521">
        <f>K21/K23</f>
        <v>0.11658069270449521</v>
      </c>
      <c r="L25" s="522">
        <f>L21/L23</f>
        <v>0.12743794326241134</v>
      </c>
      <c r="M25" s="523"/>
      <c r="N25" s="524"/>
      <c r="O25" s="521">
        <f>O21/O23</f>
        <v>0.62230300438362018</v>
      </c>
      <c r="P25" s="522">
        <f>P21/P23</f>
        <v>0.6242489033066686</v>
      </c>
      <c r="Q25" s="521">
        <f>Q21/Q23</f>
        <v>0.57167308515190418</v>
      </c>
      <c r="R25" s="522">
        <f>R21/R23</f>
        <v>0.56821278958259724</v>
      </c>
      <c r="S25" s="523"/>
      <c r="T25" s="524"/>
    </row>
    <row r="26" spans="2:20" ht="30" customHeight="1" x14ac:dyDescent="0.2">
      <c r="C26" s="497"/>
      <c r="D26" s="497"/>
      <c r="T26" s="497"/>
    </row>
    <row r="27" spans="2:20" ht="6" customHeight="1" x14ac:dyDescent="0.2">
      <c r="T27" s="497"/>
    </row>
    <row r="28" spans="2:20" ht="4.5" customHeight="1" x14ac:dyDescent="0.2">
      <c r="B28" s="1309" t="s">
        <v>389</v>
      </c>
      <c r="C28" s="1310"/>
      <c r="D28" s="1310"/>
      <c r="E28" s="1310"/>
      <c r="F28" s="1310"/>
      <c r="G28" s="1310"/>
      <c r="H28" s="1310"/>
      <c r="I28" s="1310"/>
      <c r="J28" s="1310"/>
      <c r="K28" s="1310"/>
      <c r="L28" s="1310"/>
      <c r="M28" s="1310"/>
      <c r="N28" s="1310"/>
      <c r="O28" s="1310"/>
      <c r="P28" s="1310"/>
      <c r="Q28" s="1310"/>
      <c r="R28" s="1310"/>
      <c r="S28" s="1310"/>
      <c r="T28" s="1311"/>
    </row>
    <row r="29" spans="2:20" x14ac:dyDescent="0.2">
      <c r="B29" s="1312" t="s">
        <v>389</v>
      </c>
      <c r="C29" s="1313"/>
      <c r="D29" s="1313"/>
      <c r="E29" s="1313"/>
      <c r="F29" s="1313"/>
      <c r="G29" s="1313"/>
      <c r="H29" s="1313"/>
      <c r="I29" s="1313"/>
      <c r="J29" s="1313"/>
      <c r="K29" s="1313"/>
      <c r="L29" s="1313"/>
      <c r="M29" s="1313"/>
      <c r="N29" s="1313"/>
      <c r="O29" s="1313"/>
      <c r="P29" s="1313"/>
      <c r="Q29" s="1313"/>
      <c r="R29" s="1313"/>
      <c r="S29" s="1313"/>
      <c r="T29" s="1314"/>
    </row>
    <row r="30" spans="2:20" ht="4.5" customHeight="1" x14ac:dyDescent="0.2">
      <c r="B30" s="1315"/>
      <c r="C30" s="1316"/>
      <c r="D30" s="1316"/>
      <c r="E30" s="1316"/>
      <c r="F30" s="1316"/>
      <c r="G30" s="1316"/>
      <c r="H30" s="1316"/>
      <c r="I30" s="1316"/>
      <c r="J30" s="1316"/>
      <c r="K30" s="1316"/>
      <c r="L30" s="1316"/>
      <c r="M30" s="1316"/>
      <c r="N30" s="1316"/>
      <c r="O30" s="1316"/>
      <c r="P30" s="1316"/>
      <c r="Q30" s="1316"/>
      <c r="R30" s="1316"/>
      <c r="S30" s="1316"/>
      <c r="T30" s="1317"/>
    </row>
    <row r="31" spans="2:20" ht="15" x14ac:dyDescent="0.2">
      <c r="B31" s="1318" t="s">
        <v>384</v>
      </c>
      <c r="C31" s="1320" t="s">
        <v>344</v>
      </c>
      <c r="D31" s="1321" t="s">
        <v>344</v>
      </c>
      <c r="E31" s="1321"/>
      <c r="F31" s="1321"/>
      <c r="G31" s="1321"/>
      <c r="H31" s="1322"/>
      <c r="I31" s="1320" t="s">
        <v>345</v>
      </c>
      <c r="J31" s="1321" t="s">
        <v>345</v>
      </c>
      <c r="K31" s="1321"/>
      <c r="L31" s="1321"/>
      <c r="M31" s="1321"/>
      <c r="N31" s="1322"/>
      <c r="O31" s="1320" t="s">
        <v>346</v>
      </c>
      <c r="P31" s="1321" t="s">
        <v>346</v>
      </c>
      <c r="Q31" s="1321"/>
      <c r="R31" s="1321"/>
      <c r="S31" s="1321"/>
      <c r="T31" s="1322"/>
    </row>
    <row r="32" spans="2:20" ht="15" x14ac:dyDescent="0.2">
      <c r="B32" s="1319"/>
      <c r="C32" s="498"/>
      <c r="D32" s="499" t="s">
        <v>317</v>
      </c>
      <c r="E32" s="1320" t="s">
        <v>385</v>
      </c>
      <c r="F32" s="1321"/>
      <c r="G32" s="1323" t="s">
        <v>338</v>
      </c>
      <c r="H32" s="1324"/>
      <c r="I32" s="500"/>
      <c r="J32" s="499" t="s">
        <v>317</v>
      </c>
      <c r="K32" s="1320" t="s">
        <v>385</v>
      </c>
      <c r="L32" s="1322"/>
      <c r="M32" s="1323" t="s">
        <v>338</v>
      </c>
      <c r="N32" s="1324"/>
      <c r="O32" s="500"/>
      <c r="P32" s="499" t="s">
        <v>317</v>
      </c>
      <c r="Q32" s="1320" t="s">
        <v>385</v>
      </c>
      <c r="R32" s="1322" t="s">
        <v>385</v>
      </c>
      <c r="S32" s="1323" t="s">
        <v>338</v>
      </c>
      <c r="T32" s="1324" t="s">
        <v>338</v>
      </c>
    </row>
    <row r="33" spans="2:20" ht="14.25" customHeight="1" x14ac:dyDescent="0.2">
      <c r="B33" s="501">
        <v>2024</v>
      </c>
      <c r="C33" s="502">
        <v>17993</v>
      </c>
      <c r="D33" s="503">
        <v>10047</v>
      </c>
      <c r="E33" s="502">
        <v>17847</v>
      </c>
      <c r="F33" s="503">
        <v>9987</v>
      </c>
      <c r="G33" s="504">
        <f t="shared" ref="G33:H35" si="6">C33/E33</f>
        <v>1.0081806466072729</v>
      </c>
      <c r="H33" s="505">
        <f t="shared" si="6"/>
        <v>1.0060078101531991</v>
      </c>
      <c r="I33" s="502">
        <v>540</v>
      </c>
      <c r="J33" s="503">
        <v>383</v>
      </c>
      <c r="K33" s="502">
        <v>538</v>
      </c>
      <c r="L33" s="503">
        <v>382</v>
      </c>
      <c r="M33" s="504">
        <f t="shared" ref="M33:N35" si="7">I33/K33</f>
        <v>1.003717472118959</v>
      </c>
      <c r="N33" s="505">
        <f t="shared" si="7"/>
        <v>1.0026178010471205</v>
      </c>
      <c r="O33" s="502">
        <v>18533</v>
      </c>
      <c r="P33" s="503">
        <v>10430</v>
      </c>
      <c r="Q33" s="502">
        <v>18365</v>
      </c>
      <c r="R33" s="503">
        <v>10357</v>
      </c>
      <c r="S33" s="504">
        <f t="shared" ref="S33:T35" si="8">O33/Q33</f>
        <v>1.0091478355567656</v>
      </c>
      <c r="T33" s="505">
        <f t="shared" si="8"/>
        <v>1.007048373081008</v>
      </c>
    </row>
    <row r="34" spans="2:20" ht="14.25" customHeight="1" x14ac:dyDescent="0.2">
      <c r="B34" s="506" t="s">
        <v>386</v>
      </c>
      <c r="C34" s="507">
        <v>8082</v>
      </c>
      <c r="D34" s="508">
        <v>4097</v>
      </c>
      <c r="E34" s="507">
        <v>8053</v>
      </c>
      <c r="F34" s="508">
        <v>4084</v>
      </c>
      <c r="G34" s="509">
        <f t="shared" si="6"/>
        <v>1.003601142431392</v>
      </c>
      <c r="H34" s="510">
        <f t="shared" si="6"/>
        <v>1.0031831537708129</v>
      </c>
      <c r="I34" s="507">
        <v>4769</v>
      </c>
      <c r="J34" s="508">
        <v>3120</v>
      </c>
      <c r="K34" s="507">
        <v>4757</v>
      </c>
      <c r="L34" s="508">
        <v>3113</v>
      </c>
      <c r="M34" s="509">
        <f t="shared" si="7"/>
        <v>1.0025225982762245</v>
      </c>
      <c r="N34" s="510">
        <f t="shared" si="7"/>
        <v>1.0022486347574686</v>
      </c>
      <c r="O34" s="507">
        <v>12851</v>
      </c>
      <c r="P34" s="508">
        <v>7217</v>
      </c>
      <c r="Q34" s="507">
        <v>12779</v>
      </c>
      <c r="R34" s="508">
        <v>7175</v>
      </c>
      <c r="S34" s="509">
        <f t="shared" si="8"/>
        <v>1.0056342436810393</v>
      </c>
      <c r="T34" s="510">
        <f t="shared" si="8"/>
        <v>1.0058536585365854</v>
      </c>
    </row>
    <row r="35" spans="2:20" ht="14.25" customHeight="1" x14ac:dyDescent="0.2">
      <c r="B35" s="501" t="s">
        <v>0</v>
      </c>
      <c r="C35" s="511">
        <f>SUM(C33:C34)</f>
        <v>26075</v>
      </c>
      <c r="D35" s="512">
        <f>SUM(D33:D34)</f>
        <v>14144</v>
      </c>
      <c r="E35" s="511">
        <f>SUM(E33:E34)</f>
        <v>25900</v>
      </c>
      <c r="F35" s="512">
        <f>SUM(F33:F34)</f>
        <v>14071</v>
      </c>
      <c r="G35" s="513">
        <f t="shared" si="6"/>
        <v>1.0067567567567568</v>
      </c>
      <c r="H35" s="514">
        <f t="shared" si="6"/>
        <v>1.0051879752682822</v>
      </c>
      <c r="I35" s="511">
        <f>SUM(I33:I34)</f>
        <v>5309</v>
      </c>
      <c r="J35" s="512">
        <f>SUM(J33:J34)</f>
        <v>3503</v>
      </c>
      <c r="K35" s="511">
        <f>SUM(K33:K34)</f>
        <v>5295</v>
      </c>
      <c r="L35" s="512">
        <f>SUM(L33:L34)</f>
        <v>3495</v>
      </c>
      <c r="M35" s="513">
        <f t="shared" si="7"/>
        <v>1.0026440037771482</v>
      </c>
      <c r="N35" s="514">
        <f t="shared" si="7"/>
        <v>1.0022889842632332</v>
      </c>
      <c r="O35" s="511">
        <f>SUM(O33:O34)</f>
        <v>31384</v>
      </c>
      <c r="P35" s="512">
        <f>SUM(P33:P34)</f>
        <v>17647</v>
      </c>
      <c r="Q35" s="511">
        <f>SUM(Q33:Q34)</f>
        <v>31144</v>
      </c>
      <c r="R35" s="512">
        <f>SUM(R33:R34)</f>
        <v>17532</v>
      </c>
      <c r="S35" s="513">
        <f t="shared" si="8"/>
        <v>1.0077061392242486</v>
      </c>
      <c r="T35" s="514">
        <f t="shared" si="8"/>
        <v>1.0065594341775039</v>
      </c>
    </row>
    <row r="36" spans="2:20" ht="3.75" customHeight="1" x14ac:dyDescent="0.2">
      <c r="B36" s="515"/>
      <c r="C36" s="516"/>
      <c r="D36" s="517"/>
      <c r="E36" s="516"/>
      <c r="F36" s="517"/>
      <c r="G36" s="518"/>
      <c r="H36" s="519"/>
      <c r="I36" s="516"/>
      <c r="J36" s="517"/>
      <c r="K36" s="516"/>
      <c r="L36" s="517"/>
      <c r="M36" s="518"/>
      <c r="N36" s="519"/>
      <c r="O36" s="516"/>
      <c r="P36" s="517"/>
      <c r="Q36" s="516"/>
      <c r="R36" s="517"/>
      <c r="S36" s="518"/>
      <c r="T36" s="519"/>
    </row>
    <row r="37" spans="2:20" ht="42" customHeight="1" x14ac:dyDescent="0.2">
      <c r="B37" s="520" t="s">
        <v>387</v>
      </c>
      <c r="C37" s="521">
        <f>C33/C35</f>
        <v>0.69004793863854264</v>
      </c>
      <c r="D37" s="522">
        <f>D33/D35</f>
        <v>0.71033653846153844</v>
      </c>
      <c r="E37" s="521">
        <f>E33/E35</f>
        <v>0.68907335907335909</v>
      </c>
      <c r="F37" s="522">
        <f>F33/F35</f>
        <v>0.7097576575936323</v>
      </c>
      <c r="G37" s="523"/>
      <c r="H37" s="524"/>
      <c r="I37" s="521">
        <f>I33/I35</f>
        <v>0.10171407044641176</v>
      </c>
      <c r="J37" s="522">
        <f>J33/J35</f>
        <v>0.10933485583785327</v>
      </c>
      <c r="K37" s="521">
        <f>K33/K35</f>
        <v>0.10160528800755429</v>
      </c>
      <c r="L37" s="522">
        <f>L33/L35</f>
        <v>0.10929899856938484</v>
      </c>
      <c r="M37" s="523"/>
      <c r="N37" s="524"/>
      <c r="O37" s="521">
        <f>O33/O35</f>
        <v>0.59052383380066276</v>
      </c>
      <c r="P37" s="522">
        <f>P33/P35</f>
        <v>0.59103530345101152</v>
      </c>
      <c r="Q37" s="521">
        <f>Q33/Q35</f>
        <v>0.58968019522219373</v>
      </c>
      <c r="R37" s="522">
        <f>R33/R35</f>
        <v>0.59074834588181613</v>
      </c>
      <c r="S37" s="523"/>
      <c r="T37" s="524"/>
    </row>
  </sheetData>
  <sheetProtection algorithmName="SHA-512" hashValue="sTz3o4KQaNX0FA+dIO0c+hWNDgY2nPTukbpy5WeTwhZVSZmOf0Udj4q3eSeGA/n32uDWSAzNjTZSrhl8B3FhSA==" saltValue="BhJXpsPWsPKQ9oyGyDj0Vg==" spinCount="100000" sheet="1" objects="1" scenarios="1"/>
  <mergeCells count="34">
    <mergeCell ref="K32:L32"/>
    <mergeCell ref="M32:N32"/>
    <mergeCell ref="Q32:R32"/>
    <mergeCell ref="S32:T32"/>
    <mergeCell ref="M20:N20"/>
    <mergeCell ref="Q20:R20"/>
    <mergeCell ref="S20:T20"/>
    <mergeCell ref="B28:T30"/>
    <mergeCell ref="B31:B32"/>
    <mergeCell ref="C31:H31"/>
    <mergeCell ref="I31:N31"/>
    <mergeCell ref="O31:T31"/>
    <mergeCell ref="E32:F32"/>
    <mergeCell ref="G32:H32"/>
    <mergeCell ref="B16:T18"/>
    <mergeCell ref="B19:B20"/>
    <mergeCell ref="C19:H19"/>
    <mergeCell ref="I19:N19"/>
    <mergeCell ref="O19:T19"/>
    <mergeCell ref="E20:F20"/>
    <mergeCell ref="G20:H20"/>
    <mergeCell ref="K20:L20"/>
    <mergeCell ref="B2:T2"/>
    <mergeCell ref="B4:T6"/>
    <mergeCell ref="B7:B8"/>
    <mergeCell ref="C7:H7"/>
    <mergeCell ref="I7:N7"/>
    <mergeCell ref="O7:T7"/>
    <mergeCell ref="E8:F8"/>
    <mergeCell ref="G8:H8"/>
    <mergeCell ref="K8:L8"/>
    <mergeCell ref="M8:N8"/>
    <mergeCell ref="Q8:R8"/>
    <mergeCell ref="S8:T8"/>
  </mergeCells>
  <printOptions horizontalCentered="1"/>
  <pageMargins left="0.59055118110236227" right="0.59055118110236227" top="0.70866141732283472" bottom="0.70866141732283472" header="0.39370078740157483" footer="0.39370078740157483"/>
  <pageSetup paperSize="9" scale="91" firstPageNumber="60" orientation="landscape" useFirstPageNumber="1" r:id="rId1"/>
  <headerFooter alignWithMargins="0">
    <oddHeader>&amp;R&amp;"Times New Roman,Kurzíva"&amp;10T 14</oddHeader>
    <oddFooter>&amp;L&amp;"Times New Roman,Kurzíva"&amp;10CVTI SR&amp;C&amp;"Times New Roman,Normálne"&amp;10&amp;P&amp;R&amp;"Times New Roman,Kurzíva"&amp;10PK na VŠ SR  2024   1. stupeň</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autoPageBreaks="0"/>
  </sheetPr>
  <dimension ref="B2:E21"/>
  <sheetViews>
    <sheetView showGridLines="0" showRowColHeaders="0" zoomScaleNormal="100" workbookViewId="0"/>
  </sheetViews>
  <sheetFormatPr defaultRowHeight="12.75" x14ac:dyDescent="0.2"/>
  <cols>
    <col min="1" max="1" width="9.140625" style="65"/>
    <col min="2" max="2" width="10.7109375" style="65" customWidth="1"/>
    <col min="3" max="257" width="9.140625" style="65"/>
    <col min="258" max="258" width="10.7109375" style="65" customWidth="1"/>
    <col min="259" max="513" width="9.140625" style="65"/>
    <col min="514" max="514" width="10.7109375" style="65" customWidth="1"/>
    <col min="515" max="769" width="9.140625" style="65"/>
    <col min="770" max="770" width="10.7109375" style="65" customWidth="1"/>
    <col min="771" max="1025" width="9.140625" style="65"/>
    <col min="1026" max="1026" width="10.7109375" style="65" customWidth="1"/>
    <col min="1027" max="1281" width="9.140625" style="65"/>
    <col min="1282" max="1282" width="10.7109375" style="65" customWidth="1"/>
    <col min="1283" max="1537" width="9.140625" style="65"/>
    <col min="1538" max="1538" width="10.7109375" style="65" customWidth="1"/>
    <col min="1539" max="1793" width="9.140625" style="65"/>
    <col min="1794" max="1794" width="10.7109375" style="65" customWidth="1"/>
    <col min="1795" max="2049" width="9.140625" style="65"/>
    <col min="2050" max="2050" width="10.7109375" style="65" customWidth="1"/>
    <col min="2051" max="2305" width="9.140625" style="65"/>
    <col min="2306" max="2306" width="10.7109375" style="65" customWidth="1"/>
    <col min="2307" max="2561" width="9.140625" style="65"/>
    <col min="2562" max="2562" width="10.7109375" style="65" customWidth="1"/>
    <col min="2563" max="2817" width="9.140625" style="65"/>
    <col min="2818" max="2818" width="10.7109375" style="65" customWidth="1"/>
    <col min="2819" max="3073" width="9.140625" style="65"/>
    <col min="3074" max="3074" width="10.7109375" style="65" customWidth="1"/>
    <col min="3075" max="3329" width="9.140625" style="65"/>
    <col min="3330" max="3330" width="10.7109375" style="65" customWidth="1"/>
    <col min="3331" max="3585" width="9.140625" style="65"/>
    <col min="3586" max="3586" width="10.7109375" style="65" customWidth="1"/>
    <col min="3587" max="3841" width="9.140625" style="65"/>
    <col min="3842" max="3842" width="10.7109375" style="65" customWidth="1"/>
    <col min="3843" max="4097" width="9.140625" style="65"/>
    <col min="4098" max="4098" width="10.7109375" style="65" customWidth="1"/>
    <col min="4099" max="4353" width="9.140625" style="65"/>
    <col min="4354" max="4354" width="10.7109375" style="65" customWidth="1"/>
    <col min="4355" max="4609" width="9.140625" style="65"/>
    <col min="4610" max="4610" width="10.7109375" style="65" customWidth="1"/>
    <col min="4611" max="4865" width="9.140625" style="65"/>
    <col min="4866" max="4866" width="10.7109375" style="65" customWidth="1"/>
    <col min="4867" max="5121" width="9.140625" style="65"/>
    <col min="5122" max="5122" width="10.7109375" style="65" customWidth="1"/>
    <col min="5123" max="5377" width="9.140625" style="65"/>
    <col min="5378" max="5378" width="10.7109375" style="65" customWidth="1"/>
    <col min="5379" max="5633" width="9.140625" style="65"/>
    <col min="5634" max="5634" width="10.7109375" style="65" customWidth="1"/>
    <col min="5635" max="5889" width="9.140625" style="65"/>
    <col min="5890" max="5890" width="10.7109375" style="65" customWidth="1"/>
    <col min="5891" max="6145" width="9.140625" style="65"/>
    <col min="6146" max="6146" width="10.7109375" style="65" customWidth="1"/>
    <col min="6147" max="6401" width="9.140625" style="65"/>
    <col min="6402" max="6402" width="10.7109375" style="65" customWidth="1"/>
    <col min="6403" max="6657" width="9.140625" style="65"/>
    <col min="6658" max="6658" width="10.7109375" style="65" customWidth="1"/>
    <col min="6659" max="6913" width="9.140625" style="65"/>
    <col min="6914" max="6914" width="10.7109375" style="65" customWidth="1"/>
    <col min="6915" max="7169" width="9.140625" style="65"/>
    <col min="7170" max="7170" width="10.7109375" style="65" customWidth="1"/>
    <col min="7171" max="7425" width="9.140625" style="65"/>
    <col min="7426" max="7426" width="10.7109375" style="65" customWidth="1"/>
    <col min="7427" max="7681" width="9.140625" style="65"/>
    <col min="7682" max="7682" width="10.7109375" style="65" customWidth="1"/>
    <col min="7683" max="7937" width="9.140625" style="65"/>
    <col min="7938" max="7938" width="10.7109375" style="65" customWidth="1"/>
    <col min="7939" max="8193" width="9.140625" style="65"/>
    <col min="8194" max="8194" width="10.7109375" style="65" customWidth="1"/>
    <col min="8195" max="8449" width="9.140625" style="65"/>
    <col min="8450" max="8450" width="10.7109375" style="65" customWidth="1"/>
    <col min="8451" max="8705" width="9.140625" style="65"/>
    <col min="8706" max="8706" width="10.7109375" style="65" customWidth="1"/>
    <col min="8707" max="8961" width="9.140625" style="65"/>
    <col min="8962" max="8962" width="10.7109375" style="65" customWidth="1"/>
    <col min="8963" max="9217" width="9.140625" style="65"/>
    <col min="9218" max="9218" width="10.7109375" style="65" customWidth="1"/>
    <col min="9219" max="9473" width="9.140625" style="65"/>
    <col min="9474" max="9474" width="10.7109375" style="65" customWidth="1"/>
    <col min="9475" max="9729" width="9.140625" style="65"/>
    <col min="9730" max="9730" width="10.7109375" style="65" customWidth="1"/>
    <col min="9731" max="9985" width="9.140625" style="65"/>
    <col min="9986" max="9986" width="10.7109375" style="65" customWidth="1"/>
    <col min="9987" max="10241" width="9.140625" style="65"/>
    <col min="10242" max="10242" width="10.7109375" style="65" customWidth="1"/>
    <col min="10243" max="10497" width="9.140625" style="65"/>
    <col min="10498" max="10498" width="10.7109375" style="65" customWidth="1"/>
    <col min="10499" max="10753" width="9.140625" style="65"/>
    <col min="10754" max="10754" width="10.7109375" style="65" customWidth="1"/>
    <col min="10755" max="11009" width="9.140625" style="65"/>
    <col min="11010" max="11010" width="10.7109375" style="65" customWidth="1"/>
    <col min="11011" max="11265" width="9.140625" style="65"/>
    <col min="11266" max="11266" width="10.7109375" style="65" customWidth="1"/>
    <col min="11267" max="11521" width="9.140625" style="65"/>
    <col min="11522" max="11522" width="10.7109375" style="65" customWidth="1"/>
    <col min="11523" max="11777" width="9.140625" style="65"/>
    <col min="11778" max="11778" width="10.7109375" style="65" customWidth="1"/>
    <col min="11779" max="12033" width="9.140625" style="65"/>
    <col min="12034" max="12034" width="10.7109375" style="65" customWidth="1"/>
    <col min="12035" max="12289" width="9.140625" style="65"/>
    <col min="12290" max="12290" width="10.7109375" style="65" customWidth="1"/>
    <col min="12291" max="12545" width="9.140625" style="65"/>
    <col min="12546" max="12546" width="10.7109375" style="65" customWidth="1"/>
    <col min="12547" max="12801" width="9.140625" style="65"/>
    <col min="12802" max="12802" width="10.7109375" style="65" customWidth="1"/>
    <col min="12803" max="13057" width="9.140625" style="65"/>
    <col min="13058" max="13058" width="10.7109375" style="65" customWidth="1"/>
    <col min="13059" max="13313" width="9.140625" style="65"/>
    <col min="13314" max="13314" width="10.7109375" style="65" customWidth="1"/>
    <col min="13315" max="13569" width="9.140625" style="65"/>
    <col min="13570" max="13570" width="10.7109375" style="65" customWidth="1"/>
    <col min="13571" max="13825" width="9.140625" style="65"/>
    <col min="13826" max="13826" width="10.7109375" style="65" customWidth="1"/>
    <col min="13827" max="14081" width="9.140625" style="65"/>
    <col min="14082" max="14082" width="10.7109375" style="65" customWidth="1"/>
    <col min="14083" max="14337" width="9.140625" style="65"/>
    <col min="14338" max="14338" width="10.7109375" style="65" customWidth="1"/>
    <col min="14339" max="14593" width="9.140625" style="65"/>
    <col min="14594" max="14594" width="10.7109375" style="65" customWidth="1"/>
    <col min="14595" max="14849" width="9.140625" style="65"/>
    <col min="14850" max="14850" width="10.7109375" style="65" customWidth="1"/>
    <col min="14851" max="15105" width="9.140625" style="65"/>
    <col min="15106" max="15106" width="10.7109375" style="65" customWidth="1"/>
    <col min="15107" max="15361" width="9.140625" style="65"/>
    <col min="15362" max="15362" width="10.7109375" style="65" customWidth="1"/>
    <col min="15363" max="15617" width="9.140625" style="65"/>
    <col min="15618" max="15618" width="10.7109375" style="65" customWidth="1"/>
    <col min="15619" max="15873" width="9.140625" style="65"/>
    <col min="15874" max="15874" width="10.7109375" style="65" customWidth="1"/>
    <col min="15875" max="16129" width="9.140625" style="65"/>
    <col min="16130" max="16130" width="10.7109375" style="65" customWidth="1"/>
    <col min="16131" max="16384" width="9.140625" style="65"/>
  </cols>
  <sheetData>
    <row r="2" spans="2:5" s="492" customFormat="1" ht="45" customHeight="1" x14ac:dyDescent="0.2">
      <c r="B2" s="494" t="s">
        <v>381</v>
      </c>
      <c r="E2" s="495"/>
    </row>
    <row r="3" spans="2:5" s="492" customFormat="1" x14ac:dyDescent="0.2">
      <c r="C3" s="492" t="s">
        <v>344</v>
      </c>
      <c r="D3" s="492" t="s">
        <v>345</v>
      </c>
      <c r="E3" s="495" t="s">
        <v>0</v>
      </c>
    </row>
    <row r="4" spans="2:5" s="492" customFormat="1" x14ac:dyDescent="0.2">
      <c r="B4" s="492" t="s">
        <v>366</v>
      </c>
      <c r="C4" s="492">
        <v>46710</v>
      </c>
      <c r="D4" s="492">
        <v>1161</v>
      </c>
      <c r="E4" s="492">
        <v>47871</v>
      </c>
    </row>
    <row r="5" spans="2:5" s="492" customFormat="1" x14ac:dyDescent="0.2">
      <c r="B5" s="492" t="s">
        <v>367</v>
      </c>
      <c r="C5" s="492">
        <v>7397</v>
      </c>
      <c r="D5" s="492">
        <v>696</v>
      </c>
      <c r="E5" s="492">
        <v>8093</v>
      </c>
    </row>
    <row r="6" spans="2:5" s="492" customFormat="1" x14ac:dyDescent="0.2">
      <c r="B6" s="492" t="s">
        <v>368</v>
      </c>
      <c r="C6" s="492">
        <v>3373</v>
      </c>
      <c r="D6" s="492">
        <v>633</v>
      </c>
      <c r="E6" s="492">
        <v>4006</v>
      </c>
    </row>
    <row r="7" spans="2:5" s="492" customFormat="1" x14ac:dyDescent="0.2">
      <c r="B7" s="492" t="s">
        <v>369</v>
      </c>
      <c r="C7" s="492">
        <v>1685</v>
      </c>
      <c r="D7" s="492">
        <v>534</v>
      </c>
      <c r="E7" s="492">
        <v>2219</v>
      </c>
    </row>
    <row r="8" spans="2:5" s="492" customFormat="1" x14ac:dyDescent="0.2">
      <c r="B8" s="492" t="s">
        <v>370</v>
      </c>
      <c r="C8" s="492">
        <v>1060</v>
      </c>
      <c r="D8" s="492">
        <v>459</v>
      </c>
      <c r="E8" s="492">
        <v>1519</v>
      </c>
    </row>
    <row r="9" spans="2:5" s="492" customFormat="1" x14ac:dyDescent="0.2">
      <c r="B9" s="492" t="s">
        <v>371</v>
      </c>
      <c r="C9" s="492">
        <v>646</v>
      </c>
      <c r="D9" s="492">
        <v>433</v>
      </c>
      <c r="E9" s="492">
        <v>1079</v>
      </c>
    </row>
    <row r="10" spans="2:5" s="492" customFormat="1" x14ac:dyDescent="0.2">
      <c r="B10" s="492" t="s">
        <v>372</v>
      </c>
      <c r="C10" s="492">
        <v>348</v>
      </c>
      <c r="D10" s="492">
        <v>378</v>
      </c>
      <c r="E10" s="492">
        <v>726</v>
      </c>
    </row>
    <row r="11" spans="2:5" s="492" customFormat="1" x14ac:dyDescent="0.2">
      <c r="B11" s="492" t="s">
        <v>373</v>
      </c>
      <c r="C11" s="492">
        <v>180</v>
      </c>
      <c r="D11" s="492">
        <v>280</v>
      </c>
      <c r="E11" s="492">
        <v>460</v>
      </c>
    </row>
    <row r="12" spans="2:5" s="492" customFormat="1" x14ac:dyDescent="0.2">
      <c r="B12" s="492" t="s">
        <v>374</v>
      </c>
      <c r="C12" s="492">
        <v>155</v>
      </c>
      <c r="D12" s="492">
        <v>281</v>
      </c>
      <c r="E12" s="492">
        <v>436</v>
      </c>
    </row>
    <row r="13" spans="2:5" s="492" customFormat="1" x14ac:dyDescent="0.2">
      <c r="B13" s="492" t="s">
        <v>375</v>
      </c>
      <c r="C13" s="492">
        <v>126</v>
      </c>
      <c r="D13" s="492">
        <v>261</v>
      </c>
      <c r="E13" s="492">
        <v>387</v>
      </c>
    </row>
    <row r="14" spans="2:5" s="492" customFormat="1" x14ac:dyDescent="0.2">
      <c r="B14" s="492" t="s">
        <v>376</v>
      </c>
      <c r="C14" s="492">
        <v>122</v>
      </c>
      <c r="D14" s="492">
        <v>231</v>
      </c>
      <c r="E14" s="492">
        <v>353</v>
      </c>
    </row>
    <row r="15" spans="2:5" s="492" customFormat="1" x14ac:dyDescent="0.2">
      <c r="B15" s="492" t="s">
        <v>377</v>
      </c>
      <c r="C15" s="492">
        <v>1312</v>
      </c>
      <c r="D15" s="492">
        <v>3882</v>
      </c>
      <c r="E15" s="492">
        <v>5194</v>
      </c>
    </row>
    <row r="16" spans="2:5" s="492" customFormat="1" x14ac:dyDescent="0.2">
      <c r="C16" s="492">
        <f>SUM(C4:C15)</f>
        <v>63114</v>
      </c>
      <c r="D16" s="492">
        <f>SUM(D4:D15)</f>
        <v>9229</v>
      </c>
      <c r="E16" s="492">
        <f>SUM(E4:E15)</f>
        <v>72343</v>
      </c>
    </row>
    <row r="17" s="492" customFormat="1" x14ac:dyDescent="0.2"/>
    <row r="18" s="492" customFormat="1" x14ac:dyDescent="0.2"/>
    <row r="19" s="492" customFormat="1" x14ac:dyDescent="0.2"/>
    <row r="20" s="492" customFormat="1" x14ac:dyDescent="0.2"/>
    <row r="21" s="492" customFormat="1" x14ac:dyDescent="0.2"/>
  </sheetData>
  <sheetProtection algorithmName="SHA-512" hashValue="r9Z1JzPeWZFmGJAT+Is750jVHSoNmHyObSL43U36s5/mi1rPW3EmMhPpAJRdsnuvPK8O2iwKkIjuwlKC9XKEtQ==" saltValue="UkIz8kC6jJtq8ub2/ZJ3gQ==" spinCount="100000" sheet="1" objects="1" scenarios="1"/>
  <printOptions horizontalCentered="1" verticalCentered="1"/>
  <pageMargins left="0.59055118110236227" right="0.59055118110236227" top="0.70866141732283472" bottom="0.70866141732283472" header="0.39370078740157483" footer="0.39370078740157483"/>
  <pageSetup paperSize="9" firstPageNumber="61" orientation="landscape" useFirstPageNumber="1" r:id="rId1"/>
  <headerFooter alignWithMargins="0">
    <oddHeader>&amp;R&amp;"Times New Roman,Kurzíva"&amp;10G 08</oddHeader>
    <oddFooter>&amp;L&amp;"Times New Roman,Kurzíva"&amp;10CVTI SR&amp;C&amp;"Times New Roman,Normálne"&amp;10&amp;P&amp;R&amp;"Times New Roman,Kurzíva"&amp;10PK na VŠ SR  2024   1. stupeň</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autoPageBreaks="0"/>
  </sheetPr>
  <dimension ref="B1:E19"/>
  <sheetViews>
    <sheetView showGridLines="0" showRowColHeaders="0" zoomScaleNormal="100" workbookViewId="0"/>
  </sheetViews>
  <sheetFormatPr defaultRowHeight="12.75" x14ac:dyDescent="0.2"/>
  <cols>
    <col min="1" max="1" width="9.140625" style="65"/>
    <col min="2" max="2" width="9.85546875" style="65" customWidth="1"/>
    <col min="3" max="13" width="9.140625" style="65"/>
    <col min="14" max="14" width="8.85546875" style="65" customWidth="1"/>
    <col min="15" max="257" width="9.140625" style="65"/>
    <col min="258" max="258" width="9.85546875" style="65" customWidth="1"/>
    <col min="259" max="269" width="9.140625" style="65"/>
    <col min="270" max="270" width="8.85546875" style="65" customWidth="1"/>
    <col min="271" max="513" width="9.140625" style="65"/>
    <col min="514" max="514" width="9.85546875" style="65" customWidth="1"/>
    <col min="515" max="525" width="9.140625" style="65"/>
    <col min="526" max="526" width="8.85546875" style="65" customWidth="1"/>
    <col min="527" max="769" width="9.140625" style="65"/>
    <col min="770" max="770" width="9.85546875" style="65" customWidth="1"/>
    <col min="771" max="781" width="9.140625" style="65"/>
    <col min="782" max="782" width="8.85546875" style="65" customWidth="1"/>
    <col min="783" max="1025" width="9.140625" style="65"/>
    <col min="1026" max="1026" width="9.85546875" style="65" customWidth="1"/>
    <col min="1027" max="1037" width="9.140625" style="65"/>
    <col min="1038" max="1038" width="8.85546875" style="65" customWidth="1"/>
    <col min="1039" max="1281" width="9.140625" style="65"/>
    <col min="1282" max="1282" width="9.85546875" style="65" customWidth="1"/>
    <col min="1283" max="1293" width="9.140625" style="65"/>
    <col min="1294" max="1294" width="8.85546875" style="65" customWidth="1"/>
    <col min="1295" max="1537" width="9.140625" style="65"/>
    <col min="1538" max="1538" width="9.85546875" style="65" customWidth="1"/>
    <col min="1539" max="1549" width="9.140625" style="65"/>
    <col min="1550" max="1550" width="8.85546875" style="65" customWidth="1"/>
    <col min="1551" max="1793" width="9.140625" style="65"/>
    <col min="1794" max="1794" width="9.85546875" style="65" customWidth="1"/>
    <col min="1795" max="1805" width="9.140625" style="65"/>
    <col min="1806" max="1806" width="8.85546875" style="65" customWidth="1"/>
    <col min="1807" max="2049" width="9.140625" style="65"/>
    <col min="2050" max="2050" width="9.85546875" style="65" customWidth="1"/>
    <col min="2051" max="2061" width="9.140625" style="65"/>
    <col min="2062" max="2062" width="8.85546875" style="65" customWidth="1"/>
    <col min="2063" max="2305" width="9.140625" style="65"/>
    <col min="2306" max="2306" width="9.85546875" style="65" customWidth="1"/>
    <col min="2307" max="2317" width="9.140625" style="65"/>
    <col min="2318" max="2318" width="8.85546875" style="65" customWidth="1"/>
    <col min="2319" max="2561" width="9.140625" style="65"/>
    <col min="2562" max="2562" width="9.85546875" style="65" customWidth="1"/>
    <col min="2563" max="2573" width="9.140625" style="65"/>
    <col min="2574" max="2574" width="8.85546875" style="65" customWidth="1"/>
    <col min="2575" max="2817" width="9.140625" style="65"/>
    <col min="2818" max="2818" width="9.85546875" style="65" customWidth="1"/>
    <col min="2819" max="2829" width="9.140625" style="65"/>
    <col min="2830" max="2830" width="8.85546875" style="65" customWidth="1"/>
    <col min="2831" max="3073" width="9.140625" style="65"/>
    <col min="3074" max="3074" width="9.85546875" style="65" customWidth="1"/>
    <col min="3075" max="3085" width="9.140625" style="65"/>
    <col min="3086" max="3086" width="8.85546875" style="65" customWidth="1"/>
    <col min="3087" max="3329" width="9.140625" style="65"/>
    <col min="3330" max="3330" width="9.85546875" style="65" customWidth="1"/>
    <col min="3331" max="3341" width="9.140625" style="65"/>
    <col min="3342" max="3342" width="8.85546875" style="65" customWidth="1"/>
    <col min="3343" max="3585" width="9.140625" style="65"/>
    <col min="3586" max="3586" width="9.85546875" style="65" customWidth="1"/>
    <col min="3587" max="3597" width="9.140625" style="65"/>
    <col min="3598" max="3598" width="8.85546875" style="65" customWidth="1"/>
    <col min="3599" max="3841" width="9.140625" style="65"/>
    <col min="3842" max="3842" width="9.85546875" style="65" customWidth="1"/>
    <col min="3843" max="3853" width="9.140625" style="65"/>
    <col min="3854" max="3854" width="8.85546875" style="65" customWidth="1"/>
    <col min="3855" max="4097" width="9.140625" style="65"/>
    <col min="4098" max="4098" width="9.85546875" style="65" customWidth="1"/>
    <col min="4099" max="4109" width="9.140625" style="65"/>
    <col min="4110" max="4110" width="8.85546875" style="65" customWidth="1"/>
    <col min="4111" max="4353" width="9.140625" style="65"/>
    <col min="4354" max="4354" width="9.85546875" style="65" customWidth="1"/>
    <col min="4355" max="4365" width="9.140625" style="65"/>
    <col min="4366" max="4366" width="8.85546875" style="65" customWidth="1"/>
    <col min="4367" max="4609" width="9.140625" style="65"/>
    <col min="4610" max="4610" width="9.85546875" style="65" customWidth="1"/>
    <col min="4611" max="4621" width="9.140625" style="65"/>
    <col min="4622" max="4622" width="8.85546875" style="65" customWidth="1"/>
    <col min="4623" max="4865" width="9.140625" style="65"/>
    <col min="4866" max="4866" width="9.85546875" style="65" customWidth="1"/>
    <col min="4867" max="4877" width="9.140625" style="65"/>
    <col min="4878" max="4878" width="8.85546875" style="65" customWidth="1"/>
    <col min="4879" max="5121" width="9.140625" style="65"/>
    <col min="5122" max="5122" width="9.85546875" style="65" customWidth="1"/>
    <col min="5123" max="5133" width="9.140625" style="65"/>
    <col min="5134" max="5134" width="8.85546875" style="65" customWidth="1"/>
    <col min="5135" max="5377" width="9.140625" style="65"/>
    <col min="5378" max="5378" width="9.85546875" style="65" customWidth="1"/>
    <col min="5379" max="5389" width="9.140625" style="65"/>
    <col min="5390" max="5390" width="8.85546875" style="65" customWidth="1"/>
    <col min="5391" max="5633" width="9.140625" style="65"/>
    <col min="5634" max="5634" width="9.85546875" style="65" customWidth="1"/>
    <col min="5635" max="5645" width="9.140625" style="65"/>
    <col min="5646" max="5646" width="8.85546875" style="65" customWidth="1"/>
    <col min="5647" max="5889" width="9.140625" style="65"/>
    <col min="5890" max="5890" width="9.85546875" style="65" customWidth="1"/>
    <col min="5891" max="5901" width="9.140625" style="65"/>
    <col min="5902" max="5902" width="8.85546875" style="65" customWidth="1"/>
    <col min="5903" max="6145" width="9.140625" style="65"/>
    <col min="6146" max="6146" width="9.85546875" style="65" customWidth="1"/>
    <col min="6147" max="6157" width="9.140625" style="65"/>
    <col min="6158" max="6158" width="8.85546875" style="65" customWidth="1"/>
    <col min="6159" max="6401" width="9.140625" style="65"/>
    <col min="6402" max="6402" width="9.85546875" style="65" customWidth="1"/>
    <col min="6403" max="6413" width="9.140625" style="65"/>
    <col min="6414" max="6414" width="8.85546875" style="65" customWidth="1"/>
    <col min="6415" max="6657" width="9.140625" style="65"/>
    <col min="6658" max="6658" width="9.85546875" style="65" customWidth="1"/>
    <col min="6659" max="6669" width="9.140625" style="65"/>
    <col min="6670" max="6670" width="8.85546875" style="65" customWidth="1"/>
    <col min="6671" max="6913" width="9.140625" style="65"/>
    <col min="6914" max="6914" width="9.85546875" style="65" customWidth="1"/>
    <col min="6915" max="6925" width="9.140625" style="65"/>
    <col min="6926" max="6926" width="8.85546875" style="65" customWidth="1"/>
    <col min="6927" max="7169" width="9.140625" style="65"/>
    <col min="7170" max="7170" width="9.85546875" style="65" customWidth="1"/>
    <col min="7171" max="7181" width="9.140625" style="65"/>
    <col min="7182" max="7182" width="8.85546875" style="65" customWidth="1"/>
    <col min="7183" max="7425" width="9.140625" style="65"/>
    <col min="7426" max="7426" width="9.85546875" style="65" customWidth="1"/>
    <col min="7427" max="7437" width="9.140625" style="65"/>
    <col min="7438" max="7438" width="8.85546875" style="65" customWidth="1"/>
    <col min="7439" max="7681" width="9.140625" style="65"/>
    <col min="7682" max="7682" width="9.85546875" style="65" customWidth="1"/>
    <col min="7683" max="7693" width="9.140625" style="65"/>
    <col min="7694" max="7694" width="8.85546875" style="65" customWidth="1"/>
    <col min="7695" max="7937" width="9.140625" style="65"/>
    <col min="7938" max="7938" width="9.85546875" style="65" customWidth="1"/>
    <col min="7939" max="7949" width="9.140625" style="65"/>
    <col min="7950" max="7950" width="8.85546875" style="65" customWidth="1"/>
    <col min="7951" max="8193" width="9.140625" style="65"/>
    <col min="8194" max="8194" width="9.85546875" style="65" customWidth="1"/>
    <col min="8195" max="8205" width="9.140625" style="65"/>
    <col min="8206" max="8206" width="8.85546875" style="65" customWidth="1"/>
    <col min="8207" max="8449" width="9.140625" style="65"/>
    <col min="8450" max="8450" width="9.85546875" style="65" customWidth="1"/>
    <col min="8451" max="8461" width="9.140625" style="65"/>
    <col min="8462" max="8462" width="8.85546875" style="65" customWidth="1"/>
    <col min="8463" max="8705" width="9.140625" style="65"/>
    <col min="8706" max="8706" width="9.85546875" style="65" customWidth="1"/>
    <col min="8707" max="8717" width="9.140625" style="65"/>
    <col min="8718" max="8718" width="8.85546875" style="65" customWidth="1"/>
    <col min="8719" max="8961" width="9.140625" style="65"/>
    <col min="8962" max="8962" width="9.85546875" style="65" customWidth="1"/>
    <col min="8963" max="8973" width="9.140625" style="65"/>
    <col min="8974" max="8974" width="8.85546875" style="65" customWidth="1"/>
    <col min="8975" max="9217" width="9.140625" style="65"/>
    <col min="9218" max="9218" width="9.85546875" style="65" customWidth="1"/>
    <col min="9219" max="9229" width="9.140625" style="65"/>
    <col min="9230" max="9230" width="8.85546875" style="65" customWidth="1"/>
    <col min="9231" max="9473" width="9.140625" style="65"/>
    <col min="9474" max="9474" width="9.85546875" style="65" customWidth="1"/>
    <col min="9475" max="9485" width="9.140625" style="65"/>
    <col min="9486" max="9486" width="8.85546875" style="65" customWidth="1"/>
    <col min="9487" max="9729" width="9.140625" style="65"/>
    <col min="9730" max="9730" width="9.85546875" style="65" customWidth="1"/>
    <col min="9731" max="9741" width="9.140625" style="65"/>
    <col min="9742" max="9742" width="8.85546875" style="65" customWidth="1"/>
    <col min="9743" max="9985" width="9.140625" style="65"/>
    <col min="9986" max="9986" width="9.85546875" style="65" customWidth="1"/>
    <col min="9987" max="9997" width="9.140625" style="65"/>
    <col min="9998" max="9998" width="8.85546875" style="65" customWidth="1"/>
    <col min="9999" max="10241" width="9.140625" style="65"/>
    <col min="10242" max="10242" width="9.85546875" style="65" customWidth="1"/>
    <col min="10243" max="10253" width="9.140625" style="65"/>
    <col min="10254" max="10254" width="8.85546875" style="65" customWidth="1"/>
    <col min="10255" max="10497" width="9.140625" style="65"/>
    <col min="10498" max="10498" width="9.85546875" style="65" customWidth="1"/>
    <col min="10499" max="10509" width="9.140625" style="65"/>
    <col min="10510" max="10510" width="8.85546875" style="65" customWidth="1"/>
    <col min="10511" max="10753" width="9.140625" style="65"/>
    <col min="10754" max="10754" width="9.85546875" style="65" customWidth="1"/>
    <col min="10755" max="10765" width="9.140625" style="65"/>
    <col min="10766" max="10766" width="8.85546875" style="65" customWidth="1"/>
    <col min="10767" max="11009" width="9.140625" style="65"/>
    <col min="11010" max="11010" width="9.85546875" style="65" customWidth="1"/>
    <col min="11011" max="11021" width="9.140625" style="65"/>
    <col min="11022" max="11022" width="8.85546875" style="65" customWidth="1"/>
    <col min="11023" max="11265" width="9.140625" style="65"/>
    <col min="11266" max="11266" width="9.85546875" style="65" customWidth="1"/>
    <col min="11267" max="11277" width="9.140625" style="65"/>
    <col min="11278" max="11278" width="8.85546875" style="65" customWidth="1"/>
    <col min="11279" max="11521" width="9.140625" style="65"/>
    <col min="11522" max="11522" width="9.85546875" style="65" customWidth="1"/>
    <col min="11523" max="11533" width="9.140625" style="65"/>
    <col min="11534" max="11534" width="8.85546875" style="65" customWidth="1"/>
    <col min="11535" max="11777" width="9.140625" style="65"/>
    <col min="11778" max="11778" width="9.85546875" style="65" customWidth="1"/>
    <col min="11779" max="11789" width="9.140625" style="65"/>
    <col min="11790" max="11790" width="8.85546875" style="65" customWidth="1"/>
    <col min="11791" max="12033" width="9.140625" style="65"/>
    <col min="12034" max="12034" width="9.85546875" style="65" customWidth="1"/>
    <col min="12035" max="12045" width="9.140625" style="65"/>
    <col min="12046" max="12046" width="8.85546875" style="65" customWidth="1"/>
    <col min="12047" max="12289" width="9.140625" style="65"/>
    <col min="12290" max="12290" width="9.85546875" style="65" customWidth="1"/>
    <col min="12291" max="12301" width="9.140625" style="65"/>
    <col min="12302" max="12302" width="8.85546875" style="65" customWidth="1"/>
    <col min="12303" max="12545" width="9.140625" style="65"/>
    <col min="12546" max="12546" width="9.85546875" style="65" customWidth="1"/>
    <col min="12547" max="12557" width="9.140625" style="65"/>
    <col min="12558" max="12558" width="8.85546875" style="65" customWidth="1"/>
    <col min="12559" max="12801" width="9.140625" style="65"/>
    <col min="12802" max="12802" width="9.85546875" style="65" customWidth="1"/>
    <col min="12803" max="12813" width="9.140625" style="65"/>
    <col min="12814" max="12814" width="8.85546875" style="65" customWidth="1"/>
    <col min="12815" max="13057" width="9.140625" style="65"/>
    <col min="13058" max="13058" width="9.85546875" style="65" customWidth="1"/>
    <col min="13059" max="13069" width="9.140625" style="65"/>
    <col min="13070" max="13070" width="8.85546875" style="65" customWidth="1"/>
    <col min="13071" max="13313" width="9.140625" style="65"/>
    <col min="13314" max="13314" width="9.85546875" style="65" customWidth="1"/>
    <col min="13315" max="13325" width="9.140625" style="65"/>
    <col min="13326" max="13326" width="8.85546875" style="65" customWidth="1"/>
    <col min="13327" max="13569" width="9.140625" style="65"/>
    <col min="13570" max="13570" width="9.85546875" style="65" customWidth="1"/>
    <col min="13571" max="13581" width="9.140625" style="65"/>
    <col min="13582" max="13582" width="8.85546875" style="65" customWidth="1"/>
    <col min="13583" max="13825" width="9.140625" style="65"/>
    <col min="13826" max="13826" width="9.85546875" style="65" customWidth="1"/>
    <col min="13827" max="13837" width="9.140625" style="65"/>
    <col min="13838" max="13838" width="8.85546875" style="65" customWidth="1"/>
    <col min="13839" max="14081" width="9.140625" style="65"/>
    <col min="14082" max="14082" width="9.85546875" style="65" customWidth="1"/>
    <col min="14083" max="14093" width="9.140625" style="65"/>
    <col min="14094" max="14094" width="8.85546875" style="65" customWidth="1"/>
    <col min="14095" max="14337" width="9.140625" style="65"/>
    <col min="14338" max="14338" width="9.85546875" style="65" customWidth="1"/>
    <col min="14339" max="14349" width="9.140625" style="65"/>
    <col min="14350" max="14350" width="8.85546875" style="65" customWidth="1"/>
    <col min="14351" max="14593" width="9.140625" style="65"/>
    <col min="14594" max="14594" width="9.85546875" style="65" customWidth="1"/>
    <col min="14595" max="14605" width="9.140625" style="65"/>
    <col min="14606" max="14606" width="8.85546875" style="65" customWidth="1"/>
    <col min="14607" max="14849" width="9.140625" style="65"/>
    <col min="14850" max="14850" width="9.85546875" style="65" customWidth="1"/>
    <col min="14851" max="14861" width="9.140625" style="65"/>
    <col min="14862" max="14862" width="8.85546875" style="65" customWidth="1"/>
    <col min="14863" max="15105" width="9.140625" style="65"/>
    <col min="15106" max="15106" width="9.85546875" style="65" customWidth="1"/>
    <col min="15107" max="15117" width="9.140625" style="65"/>
    <col min="15118" max="15118" width="8.85546875" style="65" customWidth="1"/>
    <col min="15119" max="15361" width="9.140625" style="65"/>
    <col min="15362" max="15362" width="9.85546875" style="65" customWidth="1"/>
    <col min="15363" max="15373" width="9.140625" style="65"/>
    <col min="15374" max="15374" width="8.85546875" style="65" customWidth="1"/>
    <col min="15375" max="15617" width="9.140625" style="65"/>
    <col min="15618" max="15618" width="9.85546875" style="65" customWidth="1"/>
    <col min="15619" max="15629" width="9.140625" style="65"/>
    <col min="15630" max="15630" width="8.85546875" style="65" customWidth="1"/>
    <col min="15631" max="15873" width="9.140625" style="65"/>
    <col min="15874" max="15874" width="9.85546875" style="65" customWidth="1"/>
    <col min="15875" max="15885" width="9.140625" style="65"/>
    <col min="15886" max="15886" width="8.85546875" style="65" customWidth="1"/>
    <col min="15887" max="16129" width="9.140625" style="65"/>
    <col min="16130" max="16130" width="9.85546875" style="65" customWidth="1"/>
    <col min="16131" max="16141" width="9.140625" style="65"/>
    <col min="16142" max="16142" width="8.85546875" style="65" customWidth="1"/>
    <col min="16143" max="16384" width="9.140625" style="65"/>
  </cols>
  <sheetData>
    <row r="1" spans="2:5" s="46" customFormat="1" x14ac:dyDescent="0.2"/>
    <row r="2" spans="2:5" s="492" customFormat="1" x14ac:dyDescent="0.2"/>
    <row r="3" spans="2:5" s="322" customFormat="1" x14ac:dyDescent="0.2">
      <c r="B3" s="487"/>
      <c r="C3" s="487" t="s">
        <v>378</v>
      </c>
      <c r="D3" s="487" t="s">
        <v>379</v>
      </c>
      <c r="E3" s="487"/>
    </row>
    <row r="4" spans="2:5" s="322" customFormat="1" x14ac:dyDescent="0.2">
      <c r="B4" s="322" t="s">
        <v>366</v>
      </c>
      <c r="C4" s="493">
        <v>29102</v>
      </c>
      <c r="D4" s="493">
        <v>18769</v>
      </c>
      <c r="E4" s="493"/>
    </row>
    <row r="5" spans="2:5" s="322" customFormat="1" x14ac:dyDescent="0.2">
      <c r="B5" s="322" t="s">
        <v>367</v>
      </c>
      <c r="C5" s="493">
        <v>5253</v>
      </c>
      <c r="D5" s="493">
        <v>2840</v>
      </c>
      <c r="E5" s="493"/>
    </row>
    <row r="6" spans="2:5" s="322" customFormat="1" x14ac:dyDescent="0.2">
      <c r="B6" s="322" t="s">
        <v>368</v>
      </c>
      <c r="C6" s="493">
        <v>2826</v>
      </c>
      <c r="D6" s="493">
        <v>1180</v>
      </c>
      <c r="E6" s="493"/>
    </row>
    <row r="7" spans="2:5" s="322" customFormat="1" x14ac:dyDescent="0.2">
      <c r="B7" s="322" t="s">
        <v>369</v>
      </c>
      <c r="C7" s="493">
        <v>1627</v>
      </c>
      <c r="D7" s="493">
        <v>592</v>
      </c>
      <c r="E7" s="493"/>
    </row>
    <row r="8" spans="2:5" s="322" customFormat="1" x14ac:dyDescent="0.2">
      <c r="B8" s="322" t="s">
        <v>370</v>
      </c>
      <c r="C8" s="493">
        <v>1116</v>
      </c>
      <c r="D8" s="493">
        <v>403</v>
      </c>
      <c r="E8" s="493"/>
    </row>
    <row r="9" spans="2:5" s="322" customFormat="1" x14ac:dyDescent="0.2">
      <c r="B9" s="322" t="s">
        <v>371</v>
      </c>
      <c r="C9" s="493">
        <v>801</v>
      </c>
      <c r="D9" s="493">
        <v>278</v>
      </c>
      <c r="E9" s="493"/>
    </row>
    <row r="10" spans="2:5" s="322" customFormat="1" x14ac:dyDescent="0.2">
      <c r="B10" s="322" t="s">
        <v>372</v>
      </c>
      <c r="C10" s="493">
        <v>542</v>
      </c>
      <c r="D10" s="493">
        <v>184</v>
      </c>
      <c r="E10" s="493"/>
    </row>
    <row r="11" spans="2:5" s="322" customFormat="1" x14ac:dyDescent="0.2">
      <c r="B11" s="322" t="s">
        <v>373</v>
      </c>
      <c r="C11" s="493">
        <v>354</v>
      </c>
      <c r="D11" s="493">
        <v>106</v>
      </c>
      <c r="E11" s="493"/>
    </row>
    <row r="12" spans="2:5" s="322" customFormat="1" x14ac:dyDescent="0.2">
      <c r="B12" s="322" t="s">
        <v>374</v>
      </c>
      <c r="C12" s="493">
        <v>327</v>
      </c>
      <c r="D12" s="493">
        <v>109</v>
      </c>
      <c r="E12" s="493"/>
    </row>
    <row r="13" spans="2:5" s="322" customFormat="1" x14ac:dyDescent="0.2">
      <c r="B13" s="322" t="s">
        <v>375</v>
      </c>
      <c r="C13" s="493">
        <v>298</v>
      </c>
      <c r="D13" s="493">
        <v>89</v>
      </c>
      <c r="E13" s="493"/>
    </row>
    <row r="14" spans="2:5" s="322" customFormat="1" x14ac:dyDescent="0.2">
      <c r="B14" s="322" t="s">
        <v>376</v>
      </c>
      <c r="C14" s="493">
        <v>255</v>
      </c>
      <c r="D14" s="493">
        <v>98</v>
      </c>
      <c r="E14" s="493"/>
    </row>
    <row r="15" spans="2:5" s="322" customFormat="1" x14ac:dyDescent="0.2">
      <c r="B15" s="322" t="s">
        <v>377</v>
      </c>
      <c r="C15" s="493">
        <v>4264</v>
      </c>
      <c r="D15" s="493">
        <v>930</v>
      </c>
    </row>
    <row r="16" spans="2:5" s="322" customFormat="1" x14ac:dyDescent="0.2">
      <c r="B16" s="487" t="s">
        <v>380</v>
      </c>
      <c r="C16" s="493">
        <f>SUM(C4:C15)</f>
        <v>46765</v>
      </c>
      <c r="D16" s="493">
        <f>SUM(D4:D15)</f>
        <v>25578</v>
      </c>
      <c r="E16" s="493">
        <f>SUM(C16:D16)</f>
        <v>72343</v>
      </c>
    </row>
    <row r="17" s="492" customFormat="1" x14ac:dyDescent="0.2"/>
    <row r="18" s="492" customFormat="1" x14ac:dyDescent="0.2"/>
    <row r="19" s="492" customFormat="1" x14ac:dyDescent="0.2"/>
  </sheetData>
  <sheetProtection algorithmName="SHA-512" hashValue="/65RIJTDmb5tC2sBfM14NdO4qHYa6oXfLLG4JbcfleOyOgK4w4yqMAYajSmaewxtTenLTCFKJ4P8WC4bLtHX3w==" saltValue="T6T4oUY8sUTSS4UrXZGyWA==" spinCount="100000" sheet="1" objects="1" scenarios="1"/>
  <printOptions horizontalCentered="1"/>
  <pageMargins left="0.59055118110236227" right="0.59055118110236227" top="0.70866141732283472" bottom="0.70866141732283472" header="0.39370078740157483" footer="0.39370078740157483"/>
  <pageSetup paperSize="9" firstPageNumber="62" orientation="landscape" useFirstPageNumber="1" r:id="rId1"/>
  <headerFooter alignWithMargins="0">
    <oddHeader>&amp;R&amp;"Times New Roman,Kurzíva"&amp;10G 09</oddHeader>
    <oddFooter>&amp;L&amp;"Times New Roman,Kurzíva"&amp;10CVTI SR&amp;C&amp;"Times New Roman,Normálne"&amp;10&amp;P&amp;R&amp;"Times New Roman,Kurzíva"&amp;10PK na VŠ SR  2024   1. stupeň</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I19"/>
  <sheetViews>
    <sheetView showGridLines="0" showRowColHeaders="0" zoomScaleNormal="100" workbookViewId="0"/>
  </sheetViews>
  <sheetFormatPr defaultRowHeight="12.75" x14ac:dyDescent="0.2"/>
  <cols>
    <col min="1" max="1" width="9.140625" style="65"/>
    <col min="2" max="2" width="10.42578125" style="65" customWidth="1"/>
    <col min="3" max="12" width="9.140625" style="65"/>
    <col min="13" max="13" width="9.28515625" style="65" customWidth="1"/>
    <col min="14" max="257" width="9.140625" style="65"/>
    <col min="258" max="258" width="10.42578125" style="65" customWidth="1"/>
    <col min="259" max="513" width="9.140625" style="65"/>
    <col min="514" max="514" width="10.42578125" style="65" customWidth="1"/>
    <col min="515" max="769" width="9.140625" style="65"/>
    <col min="770" max="770" width="10.42578125" style="65" customWidth="1"/>
    <col min="771" max="1025" width="9.140625" style="65"/>
    <col min="1026" max="1026" width="10.42578125" style="65" customWidth="1"/>
    <col min="1027" max="1281" width="9.140625" style="65"/>
    <col min="1282" max="1282" width="10.42578125" style="65" customWidth="1"/>
    <col min="1283" max="1537" width="9.140625" style="65"/>
    <col min="1538" max="1538" width="10.42578125" style="65" customWidth="1"/>
    <col min="1539" max="1793" width="9.140625" style="65"/>
    <col min="1794" max="1794" width="10.42578125" style="65" customWidth="1"/>
    <col min="1795" max="2049" width="9.140625" style="65"/>
    <col min="2050" max="2050" width="10.42578125" style="65" customWidth="1"/>
    <col min="2051" max="2305" width="9.140625" style="65"/>
    <col min="2306" max="2306" width="10.42578125" style="65" customWidth="1"/>
    <col min="2307" max="2561" width="9.140625" style="65"/>
    <col min="2562" max="2562" width="10.42578125" style="65" customWidth="1"/>
    <col min="2563" max="2817" width="9.140625" style="65"/>
    <col min="2818" max="2818" width="10.42578125" style="65" customWidth="1"/>
    <col min="2819" max="3073" width="9.140625" style="65"/>
    <col min="3074" max="3074" width="10.42578125" style="65" customWidth="1"/>
    <col min="3075" max="3329" width="9.140625" style="65"/>
    <col min="3330" max="3330" width="10.42578125" style="65" customWidth="1"/>
    <col min="3331" max="3585" width="9.140625" style="65"/>
    <col min="3586" max="3586" width="10.42578125" style="65" customWidth="1"/>
    <col min="3587" max="3841" width="9.140625" style="65"/>
    <col min="3842" max="3842" width="10.42578125" style="65" customWidth="1"/>
    <col min="3843" max="4097" width="9.140625" style="65"/>
    <col min="4098" max="4098" width="10.42578125" style="65" customWidth="1"/>
    <col min="4099" max="4353" width="9.140625" style="65"/>
    <col min="4354" max="4354" width="10.42578125" style="65" customWidth="1"/>
    <col min="4355" max="4609" width="9.140625" style="65"/>
    <col min="4610" max="4610" width="10.42578125" style="65" customWidth="1"/>
    <col min="4611" max="4865" width="9.140625" style="65"/>
    <col min="4866" max="4866" width="10.42578125" style="65" customWidth="1"/>
    <col min="4867" max="5121" width="9.140625" style="65"/>
    <col min="5122" max="5122" width="10.42578125" style="65" customWidth="1"/>
    <col min="5123" max="5377" width="9.140625" style="65"/>
    <col min="5378" max="5378" width="10.42578125" style="65" customWidth="1"/>
    <col min="5379" max="5633" width="9.140625" style="65"/>
    <col min="5634" max="5634" width="10.42578125" style="65" customWidth="1"/>
    <col min="5635" max="5889" width="9.140625" style="65"/>
    <col min="5890" max="5890" width="10.42578125" style="65" customWidth="1"/>
    <col min="5891" max="6145" width="9.140625" style="65"/>
    <col min="6146" max="6146" width="10.42578125" style="65" customWidth="1"/>
    <col min="6147" max="6401" width="9.140625" style="65"/>
    <col min="6402" max="6402" width="10.42578125" style="65" customWidth="1"/>
    <col min="6403" max="6657" width="9.140625" style="65"/>
    <col min="6658" max="6658" width="10.42578125" style="65" customWidth="1"/>
    <col min="6659" max="6913" width="9.140625" style="65"/>
    <col min="6914" max="6914" width="10.42578125" style="65" customWidth="1"/>
    <col min="6915" max="7169" width="9.140625" style="65"/>
    <col min="7170" max="7170" width="10.42578125" style="65" customWidth="1"/>
    <col min="7171" max="7425" width="9.140625" style="65"/>
    <col min="7426" max="7426" width="10.42578125" style="65" customWidth="1"/>
    <col min="7427" max="7681" width="9.140625" style="65"/>
    <col min="7682" max="7682" width="10.42578125" style="65" customWidth="1"/>
    <col min="7683" max="7937" width="9.140625" style="65"/>
    <col min="7938" max="7938" width="10.42578125" style="65" customWidth="1"/>
    <col min="7939" max="8193" width="9.140625" style="65"/>
    <col min="8194" max="8194" width="10.42578125" style="65" customWidth="1"/>
    <col min="8195" max="8449" width="9.140625" style="65"/>
    <col min="8450" max="8450" width="10.42578125" style="65" customWidth="1"/>
    <col min="8451" max="8705" width="9.140625" style="65"/>
    <col min="8706" max="8706" width="10.42578125" style="65" customWidth="1"/>
    <col min="8707" max="8961" width="9.140625" style="65"/>
    <col min="8962" max="8962" width="10.42578125" style="65" customWidth="1"/>
    <col min="8963" max="9217" width="9.140625" style="65"/>
    <col min="9218" max="9218" width="10.42578125" style="65" customWidth="1"/>
    <col min="9219" max="9473" width="9.140625" style="65"/>
    <col min="9474" max="9474" width="10.42578125" style="65" customWidth="1"/>
    <col min="9475" max="9729" width="9.140625" style="65"/>
    <col min="9730" max="9730" width="10.42578125" style="65" customWidth="1"/>
    <col min="9731" max="9985" width="9.140625" style="65"/>
    <col min="9986" max="9986" width="10.42578125" style="65" customWidth="1"/>
    <col min="9987" max="10241" width="9.140625" style="65"/>
    <col min="10242" max="10242" width="10.42578125" style="65" customWidth="1"/>
    <col min="10243" max="10497" width="9.140625" style="65"/>
    <col min="10498" max="10498" width="10.42578125" style="65" customWidth="1"/>
    <col min="10499" max="10753" width="9.140625" style="65"/>
    <col min="10754" max="10754" width="10.42578125" style="65" customWidth="1"/>
    <col min="10755" max="11009" width="9.140625" style="65"/>
    <col min="11010" max="11010" width="10.42578125" style="65" customWidth="1"/>
    <col min="11011" max="11265" width="9.140625" style="65"/>
    <col min="11266" max="11266" width="10.42578125" style="65" customWidth="1"/>
    <col min="11267" max="11521" width="9.140625" style="65"/>
    <col min="11522" max="11522" width="10.42578125" style="65" customWidth="1"/>
    <col min="11523" max="11777" width="9.140625" style="65"/>
    <col min="11778" max="11778" width="10.42578125" style="65" customWidth="1"/>
    <col min="11779" max="12033" width="9.140625" style="65"/>
    <col min="12034" max="12034" width="10.42578125" style="65" customWidth="1"/>
    <col min="12035" max="12289" width="9.140625" style="65"/>
    <col min="12290" max="12290" width="10.42578125" style="65" customWidth="1"/>
    <col min="12291" max="12545" width="9.140625" style="65"/>
    <col min="12546" max="12546" width="10.42578125" style="65" customWidth="1"/>
    <col min="12547" max="12801" width="9.140625" style="65"/>
    <col min="12802" max="12802" width="10.42578125" style="65" customWidth="1"/>
    <col min="12803" max="13057" width="9.140625" style="65"/>
    <col min="13058" max="13058" width="10.42578125" style="65" customWidth="1"/>
    <col min="13059" max="13313" width="9.140625" style="65"/>
    <col min="13314" max="13314" width="10.42578125" style="65" customWidth="1"/>
    <col min="13315" max="13569" width="9.140625" style="65"/>
    <col min="13570" max="13570" width="10.42578125" style="65" customWidth="1"/>
    <col min="13571" max="13825" width="9.140625" style="65"/>
    <col min="13826" max="13826" width="10.42578125" style="65" customWidth="1"/>
    <col min="13827" max="14081" width="9.140625" style="65"/>
    <col min="14082" max="14082" width="10.42578125" style="65" customWidth="1"/>
    <col min="14083" max="14337" width="9.140625" style="65"/>
    <col min="14338" max="14338" width="10.42578125" style="65" customWidth="1"/>
    <col min="14339" max="14593" width="9.140625" style="65"/>
    <col min="14594" max="14594" width="10.42578125" style="65" customWidth="1"/>
    <col min="14595" max="14849" width="9.140625" style="65"/>
    <col min="14850" max="14850" width="10.42578125" style="65" customWidth="1"/>
    <col min="14851" max="15105" width="9.140625" style="65"/>
    <col min="15106" max="15106" width="10.42578125" style="65" customWidth="1"/>
    <col min="15107" max="15361" width="9.140625" style="65"/>
    <col min="15362" max="15362" width="10.42578125" style="65" customWidth="1"/>
    <col min="15363" max="15617" width="9.140625" style="65"/>
    <col min="15618" max="15618" width="10.42578125" style="65" customWidth="1"/>
    <col min="15619" max="15873" width="9.140625" style="65"/>
    <col min="15874" max="15874" width="10.42578125" style="65" customWidth="1"/>
    <col min="15875" max="16129" width="9.140625" style="65"/>
    <col min="16130" max="16130" width="10.42578125" style="65" customWidth="1"/>
    <col min="16131" max="16384" width="9.140625" style="65"/>
  </cols>
  <sheetData>
    <row r="1" spans="2:6" s="322" customFormat="1" x14ac:dyDescent="0.2"/>
    <row r="2" spans="2:6" s="257" customFormat="1" x14ac:dyDescent="0.2"/>
    <row r="3" spans="2:6" s="322" customFormat="1" x14ac:dyDescent="0.2">
      <c r="C3" s="487" t="s">
        <v>363</v>
      </c>
      <c r="D3" s="487" t="s">
        <v>364</v>
      </c>
      <c r="E3" s="487" t="s">
        <v>365</v>
      </c>
    </row>
    <row r="4" spans="2:6" s="322" customFormat="1" x14ac:dyDescent="0.2">
      <c r="B4" s="488" t="s">
        <v>366</v>
      </c>
      <c r="C4" s="489">
        <v>20040</v>
      </c>
      <c r="D4" s="489">
        <f>E4-C4</f>
        <v>3035</v>
      </c>
      <c r="E4" s="489">
        <v>23075</v>
      </c>
      <c r="F4" s="490">
        <f>C4/(E4/100)</f>
        <v>86.847237269772478</v>
      </c>
    </row>
    <row r="5" spans="2:6" s="322" customFormat="1" x14ac:dyDescent="0.2">
      <c r="B5" s="488" t="s">
        <v>367</v>
      </c>
      <c r="C5" s="489">
        <v>3976</v>
      </c>
      <c r="D5" s="489">
        <f t="shared" ref="D5:D16" si="0">E5-C5</f>
        <v>831</v>
      </c>
      <c r="E5" s="489">
        <v>4807</v>
      </c>
      <c r="F5" s="490">
        <f t="shared" ref="F5:F15" si="1">C5/(E5/100)</f>
        <v>82.712710630330761</v>
      </c>
    </row>
    <row r="6" spans="2:6" s="322" customFormat="1" x14ac:dyDescent="0.2">
      <c r="B6" s="488" t="s">
        <v>368</v>
      </c>
      <c r="C6" s="489">
        <v>2332</v>
      </c>
      <c r="D6" s="489">
        <f t="shared" si="0"/>
        <v>453</v>
      </c>
      <c r="E6" s="489">
        <v>2785</v>
      </c>
      <c r="F6" s="490">
        <f t="shared" si="1"/>
        <v>83.734290843806093</v>
      </c>
    </row>
    <row r="7" spans="2:6" s="322" customFormat="1" x14ac:dyDescent="0.2">
      <c r="B7" s="488" t="s">
        <v>369</v>
      </c>
      <c r="C7" s="489">
        <v>1422</v>
      </c>
      <c r="D7" s="489">
        <f t="shared" si="0"/>
        <v>276</v>
      </c>
      <c r="E7" s="489">
        <v>1698</v>
      </c>
      <c r="F7" s="490">
        <f t="shared" si="1"/>
        <v>83.745583038869256</v>
      </c>
    </row>
    <row r="8" spans="2:6" s="322" customFormat="1" x14ac:dyDescent="0.2">
      <c r="B8" s="488" t="s">
        <v>370</v>
      </c>
      <c r="C8" s="489">
        <v>987</v>
      </c>
      <c r="D8" s="489">
        <f t="shared" si="0"/>
        <v>206</v>
      </c>
      <c r="E8" s="489">
        <v>1193</v>
      </c>
      <c r="F8" s="490">
        <f t="shared" si="1"/>
        <v>82.732606873428338</v>
      </c>
    </row>
    <row r="9" spans="2:6" s="322" customFormat="1" x14ac:dyDescent="0.2">
      <c r="B9" s="488" t="s">
        <v>371</v>
      </c>
      <c r="C9" s="489">
        <v>703</v>
      </c>
      <c r="D9" s="489">
        <f t="shared" si="0"/>
        <v>146</v>
      </c>
      <c r="E9" s="489">
        <v>849</v>
      </c>
      <c r="F9" s="490">
        <f t="shared" si="1"/>
        <v>82.803297997644279</v>
      </c>
    </row>
    <row r="10" spans="2:6" s="322" customFormat="1" x14ac:dyDescent="0.2">
      <c r="B10" s="488" t="s">
        <v>372</v>
      </c>
      <c r="C10" s="489">
        <v>494</v>
      </c>
      <c r="D10" s="489">
        <f t="shared" si="0"/>
        <v>106</v>
      </c>
      <c r="E10" s="489">
        <v>600</v>
      </c>
      <c r="F10" s="490">
        <f t="shared" si="1"/>
        <v>82.333333333333329</v>
      </c>
    </row>
    <row r="11" spans="2:6" s="322" customFormat="1" x14ac:dyDescent="0.2">
      <c r="B11" s="488" t="s">
        <v>373</v>
      </c>
      <c r="C11" s="489">
        <v>335</v>
      </c>
      <c r="D11" s="489">
        <f t="shared" si="0"/>
        <v>62</v>
      </c>
      <c r="E11" s="489">
        <v>397</v>
      </c>
      <c r="F11" s="490">
        <f t="shared" si="1"/>
        <v>84.382871536523922</v>
      </c>
    </row>
    <row r="12" spans="2:6" s="322" customFormat="1" x14ac:dyDescent="0.2">
      <c r="B12" s="488" t="s">
        <v>374</v>
      </c>
      <c r="C12" s="489">
        <v>302</v>
      </c>
      <c r="D12" s="489">
        <f t="shared" si="0"/>
        <v>66</v>
      </c>
      <c r="E12" s="489">
        <v>368</v>
      </c>
      <c r="F12" s="490">
        <f t="shared" si="1"/>
        <v>82.065217391304344</v>
      </c>
    </row>
    <row r="13" spans="2:6" s="322" customFormat="1" x14ac:dyDescent="0.2">
      <c r="B13" s="488" t="s">
        <v>375</v>
      </c>
      <c r="C13" s="489">
        <v>284</v>
      </c>
      <c r="D13" s="489">
        <f t="shared" si="0"/>
        <v>58</v>
      </c>
      <c r="E13" s="489">
        <v>342</v>
      </c>
      <c r="F13" s="490">
        <f t="shared" si="1"/>
        <v>83.040935672514621</v>
      </c>
    </row>
    <row r="14" spans="2:6" s="322" customFormat="1" x14ac:dyDescent="0.2">
      <c r="B14" s="488" t="s">
        <v>376</v>
      </c>
      <c r="C14" s="489">
        <v>234</v>
      </c>
      <c r="D14" s="489">
        <f t="shared" si="0"/>
        <v>59</v>
      </c>
      <c r="E14" s="489">
        <v>293</v>
      </c>
      <c r="F14" s="490">
        <f t="shared" si="1"/>
        <v>79.863481228668931</v>
      </c>
    </row>
    <row r="15" spans="2:6" s="322" customFormat="1" x14ac:dyDescent="0.2">
      <c r="B15" s="488" t="s">
        <v>377</v>
      </c>
      <c r="C15" s="489">
        <v>3949</v>
      </c>
      <c r="D15" s="489">
        <f t="shared" si="0"/>
        <v>631</v>
      </c>
      <c r="E15" s="489">
        <v>4580</v>
      </c>
      <c r="F15" s="490">
        <f t="shared" si="1"/>
        <v>86.222707423580786</v>
      </c>
    </row>
    <row r="16" spans="2:6" s="322" customFormat="1" x14ac:dyDescent="0.2">
      <c r="B16" s="488"/>
      <c r="C16" s="491">
        <f>SUM(C4:C15)</f>
        <v>35058</v>
      </c>
      <c r="D16" s="491">
        <f t="shared" si="0"/>
        <v>5929</v>
      </c>
      <c r="E16" s="491">
        <f>SUM(E4:E15)</f>
        <v>40987</v>
      </c>
    </row>
    <row r="17" spans="2:9" s="322" customFormat="1" x14ac:dyDescent="0.2">
      <c r="B17" s="257"/>
      <c r="C17" s="257"/>
      <c r="D17" s="257"/>
      <c r="E17" s="257"/>
      <c r="F17" s="257"/>
      <c r="G17" s="257"/>
      <c r="H17" s="257"/>
      <c r="I17" s="257"/>
    </row>
    <row r="18" spans="2:9" s="257" customFormat="1" x14ac:dyDescent="0.2"/>
    <row r="19" spans="2:9" s="46" customFormat="1" x14ac:dyDescent="0.2"/>
  </sheetData>
  <sheetProtection algorithmName="SHA-512" hashValue="/JyvvgrOM6Z6+9WlsG3O5X0g7fAvzD2GaOR4cqKCpSmO46NHcl6fFzkNMPglK4hs8ZOLCqhw1zpb8XZlXZEPVg==" saltValue="C9TIrxXG4RbPX/e+bFLk+w==" spinCount="100000" sheet="1" objects="1" scenarios="1"/>
  <printOptions horizontalCentered="1"/>
  <pageMargins left="0.59055118110236227" right="0.59055118110236227" top="0.70866141732283472" bottom="0.70866141732283472" header="0.39370078740157483" footer="0.39370078740157483"/>
  <pageSetup paperSize="9" firstPageNumber="63" orientation="landscape" useFirstPageNumber="1" r:id="rId1"/>
  <headerFooter alignWithMargins="0">
    <oddHeader>&amp;R&amp;"Times New Roman,Kurzíva"&amp;10G 10</oddHeader>
    <oddFooter>&amp;L&amp;"Times New Roman,Kurzíva"&amp;10CVTI SR&amp;C&amp;"Times New Roman,Normálne"&amp;10&amp;P&amp;R&amp;"Times New Roman,Kurzíva"&amp;10PK na VŠ SR  2024   1. stupeň</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W108"/>
  <sheetViews>
    <sheetView showGridLines="0" showRowColHeaders="0" zoomScaleNormal="100" workbookViewId="0">
      <pane ySplit="4" topLeftCell="A5" activePane="bottomLeft" state="frozen"/>
      <selection pane="bottomLeft"/>
    </sheetView>
  </sheetViews>
  <sheetFormatPr defaultColWidth="9.140625" defaultRowHeight="12.75" x14ac:dyDescent="0.2"/>
  <cols>
    <col min="1" max="1" width="2.7109375" style="370" customWidth="1"/>
    <col min="2" max="2" width="7.7109375" style="483" customWidth="1"/>
    <col min="3" max="3" width="7" style="484" customWidth="1"/>
    <col min="4" max="4" width="7" style="485" customWidth="1"/>
    <col min="5" max="5" width="7" style="484" customWidth="1"/>
    <col min="6" max="6" width="7" style="485" customWidth="1"/>
    <col min="7" max="7" width="7" style="484" customWidth="1"/>
    <col min="8" max="8" width="7" style="485" customWidth="1"/>
    <col min="9" max="9" width="7" style="484" customWidth="1"/>
    <col min="10" max="10" width="7" style="485" customWidth="1"/>
    <col min="11" max="11" width="7" style="484" customWidth="1"/>
    <col min="12" max="12" width="7" style="485" customWidth="1"/>
    <col min="13" max="13" width="7" style="484" customWidth="1"/>
    <col min="14" max="14" width="7" style="485" customWidth="1"/>
    <col min="15" max="15" width="7" style="484" customWidth="1"/>
    <col min="16" max="16" width="7" style="485" customWidth="1"/>
    <col min="17" max="17" width="7" style="484" customWidth="1"/>
    <col min="18" max="18" width="7" style="485" customWidth="1"/>
    <col min="19" max="19" width="7" style="484" customWidth="1"/>
    <col min="20" max="20" width="7" style="485" customWidth="1"/>
    <col min="21" max="256" width="9.140625" style="199"/>
    <col min="257" max="257" width="6.7109375" style="199" customWidth="1"/>
    <col min="258" max="16384" width="9.140625" style="370"/>
  </cols>
  <sheetData>
    <row r="2" spans="2:22" ht="36" customHeight="1" x14ac:dyDescent="0.2">
      <c r="B2" s="1333" t="s">
        <v>352</v>
      </c>
      <c r="C2" s="1333"/>
      <c r="D2" s="1333"/>
      <c r="E2" s="1333"/>
      <c r="F2" s="1333"/>
      <c r="G2" s="1333"/>
      <c r="H2" s="1333"/>
      <c r="I2" s="1333"/>
      <c r="J2" s="1333"/>
      <c r="K2" s="1333"/>
      <c r="L2" s="1333"/>
      <c r="M2" s="1333"/>
      <c r="N2" s="1333"/>
      <c r="O2" s="1333"/>
      <c r="P2" s="1333"/>
      <c r="Q2" s="1333"/>
      <c r="R2" s="1333"/>
      <c r="S2" s="1333"/>
      <c r="T2" s="1333"/>
    </row>
    <row r="3" spans="2:22" ht="19.5" customHeight="1" x14ac:dyDescent="0.2">
      <c r="B3" s="1334" t="s">
        <v>353</v>
      </c>
      <c r="C3" s="1336" t="s">
        <v>344</v>
      </c>
      <c r="D3" s="1337"/>
      <c r="E3" s="1337"/>
      <c r="F3" s="1337"/>
      <c r="G3" s="1337"/>
      <c r="H3" s="1338"/>
      <c r="I3" s="1339" t="s">
        <v>345</v>
      </c>
      <c r="J3" s="1340"/>
      <c r="K3" s="1340"/>
      <c r="L3" s="1340"/>
      <c r="M3" s="1340"/>
      <c r="N3" s="1341"/>
      <c r="O3" s="1342" t="s">
        <v>354</v>
      </c>
      <c r="P3" s="1343"/>
      <c r="Q3" s="1343"/>
      <c r="R3" s="1343"/>
      <c r="S3" s="1343"/>
      <c r="T3" s="1344"/>
    </row>
    <row r="4" spans="2:22" s="199" customFormat="1" ht="123" customHeight="1" x14ac:dyDescent="0.2">
      <c r="B4" s="1335"/>
      <c r="C4" s="336" t="s">
        <v>355</v>
      </c>
      <c r="D4" s="337" t="s">
        <v>356</v>
      </c>
      <c r="E4" s="338" t="s">
        <v>357</v>
      </c>
      <c r="F4" s="339" t="s">
        <v>358</v>
      </c>
      <c r="G4" s="340" t="s">
        <v>359</v>
      </c>
      <c r="H4" s="341" t="s">
        <v>360</v>
      </c>
      <c r="I4" s="342" t="s">
        <v>361</v>
      </c>
      <c r="J4" s="343" t="s">
        <v>356</v>
      </c>
      <c r="K4" s="344" t="s">
        <v>357</v>
      </c>
      <c r="L4" s="345" t="s">
        <v>358</v>
      </c>
      <c r="M4" s="346" t="s">
        <v>359</v>
      </c>
      <c r="N4" s="347" t="s">
        <v>360</v>
      </c>
      <c r="O4" s="348" t="s">
        <v>361</v>
      </c>
      <c r="P4" s="349" t="s">
        <v>356</v>
      </c>
      <c r="Q4" s="350" t="s">
        <v>357</v>
      </c>
      <c r="R4" s="351" t="s">
        <v>362</v>
      </c>
      <c r="S4" s="352" t="s">
        <v>359</v>
      </c>
      <c r="T4" s="353" t="s">
        <v>360</v>
      </c>
    </row>
    <row r="5" spans="2:22" s="199" customFormat="1" ht="13.5" customHeight="1" x14ac:dyDescent="0.2">
      <c r="B5" s="1329">
        <v>16</v>
      </c>
      <c r="C5" s="354">
        <v>1</v>
      </c>
      <c r="D5" s="355">
        <f>C5*100/C105</f>
        <v>1.5844345153214817E-3</v>
      </c>
      <c r="E5" s="356">
        <v>1</v>
      </c>
      <c r="F5" s="355">
        <f>E5*100/E105</f>
        <v>2.5335056117149301E-3</v>
      </c>
      <c r="G5" s="357">
        <v>1</v>
      </c>
      <c r="H5" s="355">
        <f>G5*100/G105</f>
        <v>3.8350910834132309E-3</v>
      </c>
      <c r="I5" s="358">
        <v>0</v>
      </c>
      <c r="J5" s="359">
        <f>I5*100/I105</f>
        <v>0</v>
      </c>
      <c r="K5" s="360">
        <v>0</v>
      </c>
      <c r="L5" s="361">
        <f>K5*100/K105</f>
        <v>0</v>
      </c>
      <c r="M5" s="362">
        <v>0</v>
      </c>
      <c r="N5" s="363">
        <f>M5*100/M105</f>
        <v>0</v>
      </c>
      <c r="O5" s="364">
        <v>1</v>
      </c>
      <c r="P5" s="365">
        <f>O5*100/O105</f>
        <v>1.3823037474254593E-3</v>
      </c>
      <c r="Q5" s="366">
        <v>1</v>
      </c>
      <c r="R5" s="367">
        <f>Q5*100/Q105</f>
        <v>2.1383513311237037E-3</v>
      </c>
      <c r="S5" s="368">
        <v>1</v>
      </c>
      <c r="T5" s="369">
        <f>S5*100/S105</f>
        <v>3.1863369869997451E-3</v>
      </c>
      <c r="U5" s="370"/>
      <c r="V5" s="370"/>
    </row>
    <row r="6" spans="2:22" s="199" customFormat="1" ht="13.5" customHeight="1" x14ac:dyDescent="0.2">
      <c r="B6" s="1330"/>
      <c r="C6" s="371">
        <v>1</v>
      </c>
      <c r="D6" s="372">
        <f>C6*100/C106</f>
        <v>2.9567428520741552E-3</v>
      </c>
      <c r="E6" s="373">
        <v>1</v>
      </c>
      <c r="F6" s="372">
        <f>E6*100/E106</f>
        <v>3.4678873630184493E-3</v>
      </c>
      <c r="G6" s="374">
        <v>1</v>
      </c>
      <c r="H6" s="372">
        <f>G6*100/G106</f>
        <v>3.8610038610038611E-3</v>
      </c>
      <c r="I6" s="375">
        <v>0</v>
      </c>
      <c r="J6" s="376">
        <f>I6*100/I106</f>
        <v>0</v>
      </c>
      <c r="K6" s="377">
        <v>0</v>
      </c>
      <c r="L6" s="378">
        <f>K6*100/K106</f>
        <v>0</v>
      </c>
      <c r="M6" s="379">
        <v>0</v>
      </c>
      <c r="N6" s="380">
        <f>M6*100/M106</f>
        <v>0</v>
      </c>
      <c r="O6" s="381">
        <v>1</v>
      </c>
      <c r="P6" s="382">
        <f>O6*100/O106</f>
        <v>2.4401551938703302E-3</v>
      </c>
      <c r="Q6" s="383">
        <v>1</v>
      </c>
      <c r="R6" s="384">
        <f>Q6*100/Q106</f>
        <v>2.8526601055484241E-3</v>
      </c>
      <c r="S6" s="385">
        <v>1</v>
      </c>
      <c r="T6" s="386">
        <f>S6*100/S106</f>
        <v>3.2108913434369382E-3</v>
      </c>
      <c r="U6" s="370"/>
      <c r="V6" s="370"/>
    </row>
    <row r="7" spans="2:22" s="199" customFormat="1" ht="13.5" customHeight="1" x14ac:dyDescent="0.2">
      <c r="B7" s="1325">
        <v>17</v>
      </c>
      <c r="C7" s="387">
        <v>14</v>
      </c>
      <c r="D7" s="388">
        <f>C7*100/C105</f>
        <v>2.2182083214500745E-2</v>
      </c>
      <c r="E7" s="389">
        <v>6</v>
      </c>
      <c r="F7" s="388">
        <f>E7*100/E105</f>
        <v>1.520103367028958E-2</v>
      </c>
      <c r="G7" s="390">
        <v>4</v>
      </c>
      <c r="H7" s="388">
        <f>G7*100/G105</f>
        <v>1.5340364333652923E-2</v>
      </c>
      <c r="I7" s="391">
        <v>0</v>
      </c>
      <c r="J7" s="392">
        <f>I7*100/I105</f>
        <v>0</v>
      </c>
      <c r="K7" s="393">
        <v>0</v>
      </c>
      <c r="L7" s="394">
        <f>K7*100/K105</f>
        <v>0</v>
      </c>
      <c r="M7" s="395">
        <v>0</v>
      </c>
      <c r="N7" s="396">
        <f>M7*100/M105</f>
        <v>0</v>
      </c>
      <c r="O7" s="397">
        <v>14</v>
      </c>
      <c r="P7" s="398">
        <f>O7*100/O105</f>
        <v>1.9352252463956429E-2</v>
      </c>
      <c r="Q7" s="399">
        <v>6</v>
      </c>
      <c r="R7" s="400">
        <f>Q7*100/Q105</f>
        <v>1.2830107986742221E-2</v>
      </c>
      <c r="S7" s="401">
        <v>4</v>
      </c>
      <c r="T7" s="402">
        <f>S7*100/S105</f>
        <v>1.274534794799898E-2</v>
      </c>
      <c r="U7" s="370"/>
      <c r="V7" s="370"/>
    </row>
    <row r="8" spans="2:22" s="199" customFormat="1" ht="13.5" customHeight="1" x14ac:dyDescent="0.2">
      <c r="B8" s="1326"/>
      <c r="C8" s="403">
        <v>10</v>
      </c>
      <c r="D8" s="404">
        <f>C8*100/C106</f>
        <v>2.956742852074155E-2</v>
      </c>
      <c r="E8" s="405">
        <v>5</v>
      </c>
      <c r="F8" s="404">
        <f>E8*100/E106</f>
        <v>1.7339436815092247E-2</v>
      </c>
      <c r="G8" s="406">
        <v>4</v>
      </c>
      <c r="H8" s="404">
        <f>G8*100/G106</f>
        <v>1.5444015444015444E-2</v>
      </c>
      <c r="I8" s="407">
        <v>0</v>
      </c>
      <c r="J8" s="408">
        <f>I8*100/I106</f>
        <v>0</v>
      </c>
      <c r="K8" s="409">
        <v>0</v>
      </c>
      <c r="L8" s="410">
        <f>K8*100/K106</f>
        <v>0</v>
      </c>
      <c r="M8" s="411">
        <v>0</v>
      </c>
      <c r="N8" s="412">
        <f>M8*100/M106</f>
        <v>0</v>
      </c>
      <c r="O8" s="413">
        <v>10</v>
      </c>
      <c r="P8" s="414">
        <f>O8*100/O106</f>
        <v>2.4401551938703303E-2</v>
      </c>
      <c r="Q8" s="415">
        <v>5</v>
      </c>
      <c r="R8" s="416">
        <f>Q8*100/Q106</f>
        <v>1.4263300527742119E-2</v>
      </c>
      <c r="S8" s="417">
        <v>4</v>
      </c>
      <c r="T8" s="418">
        <f>S8*100/S106</f>
        <v>1.2843565373747753E-2</v>
      </c>
      <c r="U8" s="370"/>
      <c r="V8" s="370"/>
    </row>
    <row r="9" spans="2:22" s="199" customFormat="1" ht="13.5" customHeight="1" x14ac:dyDescent="0.2">
      <c r="B9" s="1329">
        <v>18</v>
      </c>
      <c r="C9" s="354">
        <v>118</v>
      </c>
      <c r="D9" s="355">
        <f>C9*100/C105</f>
        <v>0.18696327280793484</v>
      </c>
      <c r="E9" s="356">
        <v>63</v>
      </c>
      <c r="F9" s="355">
        <f>E9*100/E105</f>
        <v>0.15961085353804058</v>
      </c>
      <c r="G9" s="357">
        <v>42</v>
      </c>
      <c r="H9" s="355">
        <f>G9*100/G105</f>
        <v>0.16107382550335569</v>
      </c>
      <c r="I9" s="358">
        <v>3</v>
      </c>
      <c r="J9" s="359">
        <f>I9*100/I105</f>
        <v>3.2506230360819156E-2</v>
      </c>
      <c r="K9" s="360">
        <v>2</v>
      </c>
      <c r="L9" s="361">
        <f>K9*100/K105</f>
        <v>2.7419797093501508E-2</v>
      </c>
      <c r="M9" s="362">
        <v>0</v>
      </c>
      <c r="N9" s="363">
        <f>M9*100/M105</f>
        <v>0</v>
      </c>
      <c r="O9" s="364">
        <v>121</v>
      </c>
      <c r="P9" s="365">
        <f>O9*100/O105</f>
        <v>0.16725875343848057</v>
      </c>
      <c r="Q9" s="366">
        <v>65</v>
      </c>
      <c r="R9" s="367">
        <f>Q9*100/Q105</f>
        <v>0.13899283652304073</v>
      </c>
      <c r="S9" s="368">
        <v>42</v>
      </c>
      <c r="T9" s="369">
        <f>S9*100/S105</f>
        <v>0.13382615345398929</v>
      </c>
      <c r="U9" s="370"/>
      <c r="V9" s="370"/>
    </row>
    <row r="10" spans="2:22" s="199" customFormat="1" ht="13.5" customHeight="1" x14ac:dyDescent="0.2">
      <c r="B10" s="1330"/>
      <c r="C10" s="371">
        <v>73</v>
      </c>
      <c r="D10" s="372">
        <f>C10*100/C106</f>
        <v>0.21584222820141333</v>
      </c>
      <c r="E10" s="373">
        <v>47</v>
      </c>
      <c r="F10" s="372">
        <f>E10*100/E106</f>
        <v>0.16299070606186711</v>
      </c>
      <c r="G10" s="374">
        <v>42</v>
      </c>
      <c r="H10" s="372">
        <f>G10*100/G106</f>
        <v>0.16216216216216217</v>
      </c>
      <c r="I10" s="375">
        <v>3</v>
      </c>
      <c r="J10" s="376">
        <f>I10*100/I106</f>
        <v>3.6832412523020261E-2</v>
      </c>
      <c r="K10" s="377">
        <v>2</v>
      </c>
      <c r="L10" s="378">
        <f>K10*100/K106</f>
        <v>2.9476787030213707E-2</v>
      </c>
      <c r="M10" s="379">
        <v>0</v>
      </c>
      <c r="N10" s="380">
        <f>M10*100/M106</f>
        <v>0</v>
      </c>
      <c r="O10" s="381">
        <v>76</v>
      </c>
      <c r="P10" s="382">
        <f>O10*100/O106</f>
        <v>0.18545179473414508</v>
      </c>
      <c r="Q10" s="383">
        <v>49</v>
      </c>
      <c r="R10" s="384">
        <f>Q10*100/Q106</f>
        <v>0.13978034517187277</v>
      </c>
      <c r="S10" s="385">
        <v>42</v>
      </c>
      <c r="T10" s="386">
        <f>S10*100/S106</f>
        <v>0.13485743642435141</v>
      </c>
      <c r="U10" s="370"/>
      <c r="V10" s="370"/>
    </row>
    <row r="11" spans="2:22" s="199" customFormat="1" ht="13.5" customHeight="1" x14ac:dyDescent="0.2">
      <c r="B11" s="1325">
        <v>19</v>
      </c>
      <c r="C11" s="387">
        <v>25770</v>
      </c>
      <c r="D11" s="388">
        <f>C11*100/C105</f>
        <v>40.830877459834582</v>
      </c>
      <c r="E11" s="389">
        <v>15505</v>
      </c>
      <c r="F11" s="388">
        <f>E11*100/E105</f>
        <v>39.282004509639989</v>
      </c>
      <c r="G11" s="390">
        <v>9853</v>
      </c>
      <c r="H11" s="388">
        <f>G11*100/G105</f>
        <v>37.787152444870564</v>
      </c>
      <c r="I11" s="391">
        <v>529</v>
      </c>
      <c r="J11" s="392">
        <f>I11*100/I105</f>
        <v>5.7319319536244446</v>
      </c>
      <c r="K11" s="393">
        <v>405</v>
      </c>
      <c r="L11" s="394">
        <f>K11*100/K105</f>
        <v>5.5525089114340558</v>
      </c>
      <c r="M11" s="395">
        <v>240</v>
      </c>
      <c r="N11" s="396">
        <f>M11*100/M105</f>
        <v>4.5206253531738554</v>
      </c>
      <c r="O11" s="397">
        <v>26299</v>
      </c>
      <c r="P11" s="398">
        <f>O11*100/O105</f>
        <v>36.353206253542155</v>
      </c>
      <c r="Q11" s="399">
        <v>15910</v>
      </c>
      <c r="R11" s="400">
        <f>Q11*100/Q105</f>
        <v>34.021169678178126</v>
      </c>
      <c r="S11" s="401">
        <v>10093</v>
      </c>
      <c r="T11" s="402">
        <f>S11*100/S105</f>
        <v>32.159699209788428</v>
      </c>
      <c r="U11" s="370"/>
      <c r="V11" s="370"/>
    </row>
    <row r="12" spans="2:22" s="199" customFormat="1" ht="13.5" customHeight="1" x14ac:dyDescent="0.2">
      <c r="B12" s="1326"/>
      <c r="C12" s="403">
        <v>12281</v>
      </c>
      <c r="D12" s="404">
        <f>C12*100/C106</f>
        <v>36.311758966322699</v>
      </c>
      <c r="E12" s="405">
        <v>10647</v>
      </c>
      <c r="F12" s="404">
        <f>E12*100/E106</f>
        <v>36.92259675405743</v>
      </c>
      <c r="G12" s="406">
        <v>9769</v>
      </c>
      <c r="H12" s="404">
        <f>G12*100/G106</f>
        <v>37.71814671814672</v>
      </c>
      <c r="I12" s="407">
        <v>453</v>
      </c>
      <c r="J12" s="408">
        <f>I12*100/I106</f>
        <v>5.5616942909760585</v>
      </c>
      <c r="K12" s="409">
        <v>363</v>
      </c>
      <c r="L12" s="410">
        <f>K12*100/K106</f>
        <v>5.3500368459837881</v>
      </c>
      <c r="M12" s="411">
        <v>240</v>
      </c>
      <c r="N12" s="412">
        <f>M12*100/M106</f>
        <v>4.5325779036827196</v>
      </c>
      <c r="O12" s="413">
        <v>12493</v>
      </c>
      <c r="P12" s="414">
        <f>O12*100/O106</f>
        <v>30.484858837022035</v>
      </c>
      <c r="Q12" s="415">
        <v>10884</v>
      </c>
      <c r="R12" s="416">
        <f>Q12*100/Q106</f>
        <v>31.048352588789047</v>
      </c>
      <c r="S12" s="417">
        <v>9997</v>
      </c>
      <c r="T12" s="418">
        <f>S12*100/S106</f>
        <v>32.09928076033907</v>
      </c>
      <c r="U12" s="370"/>
      <c r="V12" s="370"/>
    </row>
    <row r="13" spans="2:22" s="199" customFormat="1" ht="13.5" customHeight="1" x14ac:dyDescent="0.2">
      <c r="B13" s="1329">
        <v>20</v>
      </c>
      <c r="C13" s="354">
        <v>23045</v>
      </c>
      <c r="D13" s="355">
        <f>C13*100/C105</f>
        <v>36.513293405583546</v>
      </c>
      <c r="E13" s="356">
        <v>14104</v>
      </c>
      <c r="F13" s="355">
        <f>E13*100/E105</f>
        <v>35.732563147627374</v>
      </c>
      <c r="G13" s="357">
        <v>9046</v>
      </c>
      <c r="H13" s="355">
        <f>G13*100/G105</f>
        <v>34.692233940556086</v>
      </c>
      <c r="I13" s="358">
        <v>793</v>
      </c>
      <c r="J13" s="359">
        <f>I13*100/I105</f>
        <v>8.59248022537653</v>
      </c>
      <c r="K13" s="360">
        <v>613</v>
      </c>
      <c r="L13" s="361">
        <f>K13*100/K105</f>
        <v>8.4041678091582117</v>
      </c>
      <c r="M13" s="362">
        <v>397</v>
      </c>
      <c r="N13" s="363">
        <f>M13*100/M105</f>
        <v>7.4778677717084197</v>
      </c>
      <c r="O13" s="364">
        <v>23838</v>
      </c>
      <c r="P13" s="365">
        <f>O13*100/O105</f>
        <v>32.951356731128101</v>
      </c>
      <c r="Q13" s="366">
        <v>14717</v>
      </c>
      <c r="R13" s="367">
        <f>Q13*100/Q105</f>
        <v>31.470116540147547</v>
      </c>
      <c r="S13" s="368">
        <v>9443</v>
      </c>
      <c r="T13" s="369">
        <f>S13*100/S105</f>
        <v>30.088580168238593</v>
      </c>
      <c r="U13" s="370"/>
      <c r="V13" s="370"/>
    </row>
    <row r="14" spans="2:22" s="199" customFormat="1" ht="13.5" customHeight="1" x14ac:dyDescent="0.2">
      <c r="B14" s="1330"/>
      <c r="C14" s="371">
        <v>11585</v>
      </c>
      <c r="D14" s="372">
        <f>C14*100/C106</f>
        <v>34.253865941279088</v>
      </c>
      <c r="E14" s="373">
        <v>9905</v>
      </c>
      <c r="F14" s="372">
        <f>E14*100/E106</f>
        <v>34.349424330697737</v>
      </c>
      <c r="G14" s="374">
        <v>8982</v>
      </c>
      <c r="H14" s="372">
        <f>G14*100/G106</f>
        <v>34.679536679536682</v>
      </c>
      <c r="I14" s="375">
        <v>679</v>
      </c>
      <c r="J14" s="376">
        <f>I14*100/I106</f>
        <v>8.3364027010435855</v>
      </c>
      <c r="K14" s="377">
        <v>556</v>
      </c>
      <c r="L14" s="378">
        <f>K14*100/K106</f>
        <v>8.194546794399411</v>
      </c>
      <c r="M14" s="379">
        <v>395</v>
      </c>
      <c r="N14" s="380">
        <f>M14*100/M106</f>
        <v>7.4598677998111427</v>
      </c>
      <c r="O14" s="381">
        <v>12003</v>
      </c>
      <c r="P14" s="382">
        <f>O14*100/O106</f>
        <v>29.289182792025574</v>
      </c>
      <c r="Q14" s="383">
        <v>10316</v>
      </c>
      <c r="R14" s="384">
        <f>Q14*100/Q106</f>
        <v>29.428041648837542</v>
      </c>
      <c r="S14" s="385">
        <v>9368</v>
      </c>
      <c r="T14" s="386">
        <f>S14*100/S106</f>
        <v>30.079630105317236</v>
      </c>
      <c r="U14" s="370"/>
      <c r="V14" s="370"/>
    </row>
    <row r="15" spans="2:22" s="199" customFormat="1" ht="13.5" customHeight="1" x14ac:dyDescent="0.2">
      <c r="B15" s="1325">
        <v>21</v>
      </c>
      <c r="C15" s="387">
        <v>6447</v>
      </c>
      <c r="D15" s="388">
        <f>C15*100/C105</f>
        <v>10.214849320277592</v>
      </c>
      <c r="E15" s="389">
        <v>4154</v>
      </c>
      <c r="F15" s="388">
        <f>E15*100/E105</f>
        <v>10.52418231106382</v>
      </c>
      <c r="G15" s="390">
        <v>2823</v>
      </c>
      <c r="H15" s="388">
        <f>G15*100/G105</f>
        <v>10.826462128475551</v>
      </c>
      <c r="I15" s="391">
        <v>595</v>
      </c>
      <c r="J15" s="392">
        <f>I15*100/I105</f>
        <v>6.4470690215624664</v>
      </c>
      <c r="K15" s="393">
        <v>475</v>
      </c>
      <c r="L15" s="394">
        <f>K15*100/K105</f>
        <v>6.5122018097066086</v>
      </c>
      <c r="M15" s="395">
        <v>330</v>
      </c>
      <c r="N15" s="396">
        <f>M15*100/M105</f>
        <v>6.215859860614052</v>
      </c>
      <c r="O15" s="397">
        <v>7042</v>
      </c>
      <c r="P15" s="398">
        <f>O15*100/O105</f>
        <v>9.7341829893700833</v>
      </c>
      <c r="Q15" s="399">
        <v>4629</v>
      </c>
      <c r="R15" s="400">
        <f>Q15*100/Q105</f>
        <v>9.8984283117716245</v>
      </c>
      <c r="S15" s="401">
        <v>3153</v>
      </c>
      <c r="T15" s="402">
        <f>S15*100/S105</f>
        <v>10.046520520010196</v>
      </c>
      <c r="U15" s="370"/>
      <c r="V15" s="370"/>
    </row>
    <row r="16" spans="2:22" s="199" customFormat="1" ht="13.5" customHeight="1" x14ac:dyDescent="0.2">
      <c r="B16" s="1326"/>
      <c r="C16" s="403">
        <v>3799</v>
      </c>
      <c r="D16" s="404">
        <f>C16*100/C106</f>
        <v>11.232666095029716</v>
      </c>
      <c r="E16" s="405">
        <v>3179</v>
      </c>
      <c r="F16" s="404">
        <f>E16*100/E106</f>
        <v>11.024413927035649</v>
      </c>
      <c r="G16" s="406">
        <v>2810</v>
      </c>
      <c r="H16" s="404">
        <f>G16*100/G106</f>
        <v>10.849420849420849</v>
      </c>
      <c r="I16" s="407">
        <v>516</v>
      </c>
      <c r="J16" s="408">
        <f>I16*100/I106</f>
        <v>6.3351749539594842</v>
      </c>
      <c r="K16" s="409">
        <v>432</v>
      </c>
      <c r="L16" s="410">
        <f>K16*100/K106</f>
        <v>6.366985998526161</v>
      </c>
      <c r="M16" s="411">
        <v>330</v>
      </c>
      <c r="N16" s="412">
        <f>M16*100/M106</f>
        <v>6.2322946175637393</v>
      </c>
      <c r="O16" s="413">
        <v>4183</v>
      </c>
      <c r="P16" s="414">
        <f>O16*100/O106</f>
        <v>10.20716917595959</v>
      </c>
      <c r="Q16" s="415">
        <v>3528</v>
      </c>
      <c r="R16" s="416">
        <f>Q16*100/Q106</f>
        <v>10.06418485237484</v>
      </c>
      <c r="S16" s="417">
        <v>3133</v>
      </c>
      <c r="T16" s="418">
        <f>S16*100/S106</f>
        <v>10.059722578987927</v>
      </c>
      <c r="U16" s="370"/>
      <c r="V16" s="370"/>
    </row>
    <row r="17" spans="2:22" s="199" customFormat="1" ht="13.5" customHeight="1" x14ac:dyDescent="0.2">
      <c r="B17" s="1329">
        <v>22</v>
      </c>
      <c r="C17" s="354">
        <v>2679</v>
      </c>
      <c r="D17" s="355">
        <f>C17*100/C105</f>
        <v>4.2447000665462493</v>
      </c>
      <c r="E17" s="356">
        <v>1822</v>
      </c>
      <c r="F17" s="355">
        <f>E17*100/E105</f>
        <v>4.6160472245446025</v>
      </c>
      <c r="G17" s="357">
        <v>1319</v>
      </c>
      <c r="H17" s="355">
        <f>G17*100/G105</f>
        <v>5.0584851390220518</v>
      </c>
      <c r="I17" s="358">
        <v>509</v>
      </c>
      <c r="J17" s="359">
        <f>I17*100/I105</f>
        <v>5.5152237512189837</v>
      </c>
      <c r="K17" s="360">
        <v>406</v>
      </c>
      <c r="L17" s="361">
        <f>K17*100/K105</f>
        <v>5.5662188099808061</v>
      </c>
      <c r="M17" s="362">
        <v>289</v>
      </c>
      <c r="N17" s="363">
        <f>M17*100/M105</f>
        <v>5.4435863627801844</v>
      </c>
      <c r="O17" s="364">
        <v>3188</v>
      </c>
      <c r="P17" s="365">
        <f>O17*100/O105</f>
        <v>4.4067843467923637</v>
      </c>
      <c r="Q17" s="366">
        <v>2228</v>
      </c>
      <c r="R17" s="367">
        <f>Q17*100/Q105</f>
        <v>4.7642467657436116</v>
      </c>
      <c r="S17" s="368">
        <v>1608</v>
      </c>
      <c r="T17" s="369">
        <f>S17*100/S105</f>
        <v>5.12362987509559</v>
      </c>
      <c r="U17" s="370"/>
      <c r="V17" s="370"/>
    </row>
    <row r="18" spans="2:22" s="199" customFormat="1" ht="13.5" customHeight="1" x14ac:dyDescent="0.2">
      <c r="B18" s="1330"/>
      <c r="C18" s="371">
        <v>1881</v>
      </c>
      <c r="D18" s="372">
        <f>C18*100/C106</f>
        <v>5.5616333047514859</v>
      </c>
      <c r="E18" s="373">
        <v>1528</v>
      </c>
      <c r="F18" s="372">
        <f>E18*100/E106</f>
        <v>5.2989318906921907</v>
      </c>
      <c r="G18" s="374">
        <v>1314</v>
      </c>
      <c r="H18" s="372">
        <f>G18*100/G106</f>
        <v>5.0733590733590734</v>
      </c>
      <c r="I18" s="375">
        <v>441</v>
      </c>
      <c r="J18" s="376">
        <f>I18*100/I106</f>
        <v>5.4143646408839778</v>
      </c>
      <c r="K18" s="377">
        <v>369</v>
      </c>
      <c r="L18" s="378">
        <f>K18*100/K106</f>
        <v>5.4384672070744289</v>
      </c>
      <c r="M18" s="379">
        <v>288</v>
      </c>
      <c r="N18" s="380">
        <f>M18*100/M106</f>
        <v>5.4390934844192635</v>
      </c>
      <c r="O18" s="381">
        <v>2239</v>
      </c>
      <c r="P18" s="382">
        <f>O18*100/O106</f>
        <v>5.4635074790756688</v>
      </c>
      <c r="Q18" s="383">
        <v>1853</v>
      </c>
      <c r="R18" s="384">
        <f>Q18*100/Q106</f>
        <v>5.2859791755812298</v>
      </c>
      <c r="S18" s="385">
        <v>1598</v>
      </c>
      <c r="T18" s="386">
        <f>S18*100/S106</f>
        <v>5.1310043668122267</v>
      </c>
      <c r="U18" s="370"/>
      <c r="V18" s="370"/>
    </row>
    <row r="19" spans="2:22" s="199" customFormat="1" ht="13.5" customHeight="1" x14ac:dyDescent="0.2">
      <c r="B19" s="1325">
        <v>23</v>
      </c>
      <c r="C19" s="387">
        <v>1418</v>
      </c>
      <c r="D19" s="388">
        <f>C19*100/C105</f>
        <v>2.246728142725861</v>
      </c>
      <c r="E19" s="389">
        <v>987</v>
      </c>
      <c r="F19" s="388">
        <f>E19*100/E105</f>
        <v>2.5005700387626359</v>
      </c>
      <c r="G19" s="390">
        <v>772</v>
      </c>
      <c r="H19" s="388">
        <f>G19*100/G105</f>
        <v>2.9606903163950142</v>
      </c>
      <c r="I19" s="391">
        <v>415</v>
      </c>
      <c r="J19" s="392">
        <f>I19*100/I105</f>
        <v>4.4966951999133169</v>
      </c>
      <c r="K19" s="393">
        <v>329</v>
      </c>
      <c r="L19" s="394">
        <f>K19*100/K105</f>
        <v>4.5105566218809985</v>
      </c>
      <c r="M19" s="395">
        <v>251</v>
      </c>
      <c r="N19" s="396">
        <f>M19*100/M105</f>
        <v>4.7278206818609911</v>
      </c>
      <c r="O19" s="397">
        <v>1833</v>
      </c>
      <c r="P19" s="398">
        <f>O19*100/O105</f>
        <v>2.5337627690308668</v>
      </c>
      <c r="Q19" s="399">
        <v>1316</v>
      </c>
      <c r="R19" s="400">
        <f>Q19*100/Q105</f>
        <v>2.8140703517587942</v>
      </c>
      <c r="S19" s="401">
        <v>1023</v>
      </c>
      <c r="T19" s="402">
        <f>S19*100/S105</f>
        <v>3.2596227377007394</v>
      </c>
      <c r="U19" s="370"/>
      <c r="V19" s="370"/>
    </row>
    <row r="20" spans="2:22" s="199" customFormat="1" ht="13.5" customHeight="1" x14ac:dyDescent="0.2">
      <c r="B20" s="1326"/>
      <c r="C20" s="403">
        <v>1083</v>
      </c>
      <c r="D20" s="404">
        <f>C20*100/C106</f>
        <v>3.2021525087963099</v>
      </c>
      <c r="E20" s="405">
        <v>876</v>
      </c>
      <c r="F20" s="404">
        <f>E20*100/E106</f>
        <v>3.0378693300041615</v>
      </c>
      <c r="G20" s="406">
        <v>769</v>
      </c>
      <c r="H20" s="404">
        <f>G20*100/G106</f>
        <v>2.9691119691119692</v>
      </c>
      <c r="I20" s="407">
        <v>376</v>
      </c>
      <c r="J20" s="408">
        <f>I20*100/I106</f>
        <v>4.6163290362185387</v>
      </c>
      <c r="K20" s="409">
        <v>314</v>
      </c>
      <c r="L20" s="410">
        <f>K20*100/K106</f>
        <v>4.6278555637435517</v>
      </c>
      <c r="M20" s="411">
        <v>251</v>
      </c>
      <c r="N20" s="412">
        <f>M20*100/M106</f>
        <v>4.7403210576015109</v>
      </c>
      <c r="O20" s="413">
        <v>1410</v>
      </c>
      <c r="P20" s="414">
        <f>O20*100/O106</f>
        <v>3.4406188233571657</v>
      </c>
      <c r="Q20" s="415">
        <v>1165</v>
      </c>
      <c r="R20" s="416">
        <f>Q20*100/Q106</f>
        <v>3.3233490229639138</v>
      </c>
      <c r="S20" s="417">
        <v>1016</v>
      </c>
      <c r="T20" s="418">
        <f>S20*100/S106</f>
        <v>3.2622656049319292</v>
      </c>
      <c r="U20" s="370"/>
      <c r="V20" s="370"/>
    </row>
    <row r="21" spans="2:22" s="199" customFormat="1" ht="13.5" customHeight="1" x14ac:dyDescent="0.2">
      <c r="B21" s="1329">
        <v>24</v>
      </c>
      <c r="C21" s="354">
        <v>865</v>
      </c>
      <c r="D21" s="355">
        <f>C21*100/C105</f>
        <v>1.3705358557530818</v>
      </c>
      <c r="E21" s="356">
        <v>646</v>
      </c>
      <c r="F21" s="355">
        <f>E21*100/E105</f>
        <v>1.6366446251678448</v>
      </c>
      <c r="G21" s="357">
        <v>492</v>
      </c>
      <c r="H21" s="355">
        <f>G21*100/G105</f>
        <v>1.8868648130393098</v>
      </c>
      <c r="I21" s="358">
        <v>430</v>
      </c>
      <c r="J21" s="359">
        <f>I21*100/I105</f>
        <v>4.6592263517174128</v>
      </c>
      <c r="K21" s="360">
        <v>318</v>
      </c>
      <c r="L21" s="361">
        <f>K21*100/K105</f>
        <v>4.3597477378667397</v>
      </c>
      <c r="M21" s="362">
        <v>252</v>
      </c>
      <c r="N21" s="363">
        <f>M21*100/M105</f>
        <v>4.7466566208325487</v>
      </c>
      <c r="O21" s="364">
        <v>1295</v>
      </c>
      <c r="P21" s="365">
        <f>O21*100/O105</f>
        <v>1.7900833529159696</v>
      </c>
      <c r="Q21" s="366">
        <v>964</v>
      </c>
      <c r="R21" s="367">
        <f>Q21*100/Q105</f>
        <v>2.0613706832032501</v>
      </c>
      <c r="S21" s="368">
        <v>744</v>
      </c>
      <c r="T21" s="369">
        <f>S21*100/S105</f>
        <v>2.3706347183278105</v>
      </c>
      <c r="U21" s="370"/>
      <c r="V21" s="370"/>
    </row>
    <row r="22" spans="2:22" s="199" customFormat="1" ht="13.5" customHeight="1" x14ac:dyDescent="0.2">
      <c r="B22" s="1330"/>
      <c r="C22" s="371">
        <v>667</v>
      </c>
      <c r="D22" s="372">
        <f>C22*100/C106</f>
        <v>1.9721474823334615</v>
      </c>
      <c r="E22" s="373">
        <v>559</v>
      </c>
      <c r="F22" s="372">
        <f>E22*100/E106</f>
        <v>1.938549035927313</v>
      </c>
      <c r="G22" s="374">
        <v>490</v>
      </c>
      <c r="H22" s="372">
        <f>G22*100/G106</f>
        <v>1.8918918918918919</v>
      </c>
      <c r="I22" s="375">
        <v>387</v>
      </c>
      <c r="J22" s="376">
        <f>I22*100/I106</f>
        <v>4.7513812154696131</v>
      </c>
      <c r="K22" s="377">
        <v>307</v>
      </c>
      <c r="L22" s="378">
        <f>K22*100/K106</f>
        <v>4.5246868091378039</v>
      </c>
      <c r="M22" s="379">
        <v>251</v>
      </c>
      <c r="N22" s="380">
        <f>M22*100/M106</f>
        <v>4.7403210576015109</v>
      </c>
      <c r="O22" s="381">
        <v>1021</v>
      </c>
      <c r="P22" s="382">
        <f>O22*100/O106</f>
        <v>2.4913984529416071</v>
      </c>
      <c r="Q22" s="383">
        <v>847</v>
      </c>
      <c r="R22" s="384">
        <f>Q22*100/Q106</f>
        <v>2.4162031093995151</v>
      </c>
      <c r="S22" s="385">
        <v>740</v>
      </c>
      <c r="T22" s="386">
        <f>S22*100/S106</f>
        <v>2.3760595941433342</v>
      </c>
      <c r="U22" s="370"/>
      <c r="V22" s="370"/>
    </row>
    <row r="23" spans="2:22" s="199" customFormat="1" ht="13.5" customHeight="1" x14ac:dyDescent="0.2">
      <c r="B23" s="1325">
        <v>25</v>
      </c>
      <c r="C23" s="387">
        <v>548</v>
      </c>
      <c r="D23" s="388">
        <f>C23*100/C105</f>
        <v>0.86827011439617197</v>
      </c>
      <c r="E23" s="389">
        <v>388</v>
      </c>
      <c r="F23" s="388">
        <f>E23*100/E105</f>
        <v>0.9830001773453928</v>
      </c>
      <c r="G23" s="390">
        <v>307</v>
      </c>
      <c r="H23" s="388">
        <f>G23*100/G105</f>
        <v>1.177372962607862</v>
      </c>
      <c r="I23" s="391">
        <v>419</v>
      </c>
      <c r="J23" s="392">
        <f>I23*100/I105</f>
        <v>4.5400368403944089</v>
      </c>
      <c r="K23" s="393">
        <v>332</v>
      </c>
      <c r="L23" s="394">
        <f>K23*100/K105</f>
        <v>4.5516863175212503</v>
      </c>
      <c r="M23" s="395">
        <v>236</v>
      </c>
      <c r="N23" s="396">
        <f>M23*100/M105</f>
        <v>4.4452815972876252</v>
      </c>
      <c r="O23" s="397">
        <v>967</v>
      </c>
      <c r="P23" s="398">
        <f>O23*100/O105</f>
        <v>1.3366877237604191</v>
      </c>
      <c r="Q23" s="399">
        <v>720</v>
      </c>
      <c r="R23" s="400">
        <f>Q23*100/Q105</f>
        <v>1.5396129584090665</v>
      </c>
      <c r="S23" s="401">
        <v>543</v>
      </c>
      <c r="T23" s="402">
        <f>S23*100/S105</f>
        <v>1.7301809839408615</v>
      </c>
      <c r="U23" s="370"/>
      <c r="V23" s="370"/>
    </row>
    <row r="24" spans="2:22" s="199" customFormat="1" ht="13.5" customHeight="1" x14ac:dyDescent="0.2">
      <c r="B24" s="1326"/>
      <c r="C24" s="403">
        <v>443</v>
      </c>
      <c r="D24" s="404">
        <f>C24*100/C106</f>
        <v>1.3098370834688506</v>
      </c>
      <c r="E24" s="405">
        <v>352</v>
      </c>
      <c r="F24" s="404">
        <f>E24*100/E106</f>
        <v>1.220696351782494</v>
      </c>
      <c r="G24" s="406">
        <v>306</v>
      </c>
      <c r="H24" s="404">
        <f>G24*100/G106</f>
        <v>1.1814671814671815</v>
      </c>
      <c r="I24" s="407">
        <v>360</v>
      </c>
      <c r="J24" s="408">
        <f>I24*100/I106</f>
        <v>4.4198895027624312</v>
      </c>
      <c r="K24" s="409">
        <v>303</v>
      </c>
      <c r="L24" s="410">
        <f>K24*100/K106</f>
        <v>4.4657332350773764</v>
      </c>
      <c r="M24" s="411">
        <v>235</v>
      </c>
      <c r="N24" s="412">
        <f>M24*100/M106</f>
        <v>4.4381491973559966</v>
      </c>
      <c r="O24" s="413">
        <v>771</v>
      </c>
      <c r="P24" s="414">
        <f>O24*100/O106</f>
        <v>1.8813596544740245</v>
      </c>
      <c r="Q24" s="415">
        <v>640</v>
      </c>
      <c r="R24" s="416">
        <f>Q24*100/Q106</f>
        <v>1.8257024675509912</v>
      </c>
      <c r="S24" s="417">
        <v>540</v>
      </c>
      <c r="T24" s="418">
        <f>S24*100/S106</f>
        <v>1.7338813254559466</v>
      </c>
      <c r="U24" s="370"/>
      <c r="V24" s="370"/>
    </row>
    <row r="25" spans="2:22" s="199" customFormat="1" ht="13.5" customHeight="1" x14ac:dyDescent="0.2">
      <c r="B25" s="1329">
        <v>26</v>
      </c>
      <c r="C25" s="354">
        <v>267</v>
      </c>
      <c r="D25" s="355">
        <f>C25*100/C105</f>
        <v>0.42304401559083565</v>
      </c>
      <c r="E25" s="356">
        <v>183</v>
      </c>
      <c r="F25" s="355">
        <f>E25*100/E105</f>
        <v>0.4636315269438322</v>
      </c>
      <c r="G25" s="357">
        <v>146</v>
      </c>
      <c r="H25" s="355">
        <f>G25*100/G105</f>
        <v>0.55992329817833175</v>
      </c>
      <c r="I25" s="358">
        <v>345</v>
      </c>
      <c r="J25" s="359">
        <f>I25*100/I105</f>
        <v>3.7382164914942031</v>
      </c>
      <c r="K25" s="360">
        <v>276</v>
      </c>
      <c r="L25" s="361">
        <f>K25*100/K105</f>
        <v>3.7839319989032081</v>
      </c>
      <c r="M25" s="362">
        <v>223</v>
      </c>
      <c r="N25" s="363">
        <f>M25*100/M105</f>
        <v>4.2004143906573743</v>
      </c>
      <c r="O25" s="364">
        <v>612</v>
      </c>
      <c r="P25" s="365">
        <f>O25*100/O105</f>
        <v>0.84596989342438111</v>
      </c>
      <c r="Q25" s="366">
        <v>459</v>
      </c>
      <c r="R25" s="367">
        <f>Q25*100/Q105</f>
        <v>0.98150326098578</v>
      </c>
      <c r="S25" s="368">
        <v>369</v>
      </c>
      <c r="T25" s="369">
        <f>S25*100/S105</f>
        <v>1.1757583482029059</v>
      </c>
      <c r="U25" s="370"/>
      <c r="V25" s="370"/>
    </row>
    <row r="26" spans="2:22" s="199" customFormat="1" ht="13.5" customHeight="1" x14ac:dyDescent="0.2">
      <c r="B26" s="1330"/>
      <c r="C26" s="371">
        <v>215</v>
      </c>
      <c r="D26" s="372">
        <f>C26*100/C106</f>
        <v>0.63569971319594332</v>
      </c>
      <c r="E26" s="373">
        <v>169</v>
      </c>
      <c r="F26" s="372">
        <f>E26*100/E106</f>
        <v>0.58607296435011791</v>
      </c>
      <c r="G26" s="374">
        <v>146</v>
      </c>
      <c r="H26" s="372">
        <f>G26*100/G106</f>
        <v>0.56370656370656369</v>
      </c>
      <c r="I26" s="375">
        <v>310</v>
      </c>
      <c r="J26" s="376">
        <f>I26*100/I106</f>
        <v>3.8060159607120934</v>
      </c>
      <c r="K26" s="377">
        <v>264</v>
      </c>
      <c r="L26" s="378">
        <f>K26*100/K106</f>
        <v>3.8909358879882094</v>
      </c>
      <c r="M26" s="379">
        <v>223</v>
      </c>
      <c r="N26" s="380">
        <f>M26*100/M106</f>
        <v>4.2115203021718601</v>
      </c>
      <c r="O26" s="381">
        <v>511</v>
      </c>
      <c r="P26" s="382">
        <f>O26*100/O106</f>
        <v>1.2469193040677387</v>
      </c>
      <c r="Q26" s="383">
        <v>427</v>
      </c>
      <c r="R26" s="384">
        <f>Q26*100/Q106</f>
        <v>1.218085865069177</v>
      </c>
      <c r="S26" s="385">
        <v>369</v>
      </c>
      <c r="T26" s="386">
        <f>S26*100/S106</f>
        <v>1.1848189057282301</v>
      </c>
      <c r="U26" s="370"/>
      <c r="V26" s="370"/>
    </row>
    <row r="27" spans="2:22" s="199" customFormat="1" ht="13.5" customHeight="1" x14ac:dyDescent="0.2">
      <c r="B27" s="1325">
        <v>27</v>
      </c>
      <c r="C27" s="387">
        <v>162</v>
      </c>
      <c r="D27" s="388">
        <f>C27*100/C105</f>
        <v>0.25667839148208005</v>
      </c>
      <c r="E27" s="389">
        <v>118</v>
      </c>
      <c r="F27" s="388">
        <f>E27*100/E105</f>
        <v>0.29895366218236175</v>
      </c>
      <c r="G27" s="390">
        <v>90</v>
      </c>
      <c r="H27" s="388">
        <f>G27*100/G105</f>
        <v>0.34515819750719079</v>
      </c>
      <c r="I27" s="391">
        <v>295</v>
      </c>
      <c r="J27" s="392">
        <f>I27*100/I105</f>
        <v>3.1964459854805503</v>
      </c>
      <c r="K27" s="393">
        <v>230</v>
      </c>
      <c r="L27" s="394">
        <f>K27*100/K105</f>
        <v>3.1532766657526734</v>
      </c>
      <c r="M27" s="395">
        <v>170</v>
      </c>
      <c r="N27" s="396">
        <f>M27*100/M105</f>
        <v>3.2021096251648147</v>
      </c>
      <c r="O27" s="397">
        <v>457</v>
      </c>
      <c r="P27" s="398">
        <f>O27*100/O105</f>
        <v>0.63171281257343492</v>
      </c>
      <c r="Q27" s="399">
        <v>348</v>
      </c>
      <c r="R27" s="400">
        <f>Q27*100/Q105</f>
        <v>0.74414626323104882</v>
      </c>
      <c r="S27" s="401">
        <v>260</v>
      </c>
      <c r="T27" s="402">
        <f>S27*100/S105</f>
        <v>0.82844761661993371</v>
      </c>
      <c r="U27" s="370"/>
      <c r="V27" s="370"/>
    </row>
    <row r="28" spans="2:22" s="199" customFormat="1" ht="13.5" customHeight="1" x14ac:dyDescent="0.2">
      <c r="B28" s="1326"/>
      <c r="C28" s="403">
        <v>140</v>
      </c>
      <c r="D28" s="404">
        <f>C28*100/C106</f>
        <v>0.41394399929038173</v>
      </c>
      <c r="E28" s="405">
        <v>113</v>
      </c>
      <c r="F28" s="404">
        <f>E28*100/E106</f>
        <v>0.39187127202108474</v>
      </c>
      <c r="G28" s="406">
        <v>90</v>
      </c>
      <c r="H28" s="404">
        <f>G28*100/G106</f>
        <v>0.34749034749034752</v>
      </c>
      <c r="I28" s="407">
        <v>256</v>
      </c>
      <c r="J28" s="408">
        <f>I28*100/I106</f>
        <v>3.1430325352977286</v>
      </c>
      <c r="K28" s="409">
        <v>210</v>
      </c>
      <c r="L28" s="410">
        <f>K28*100/K106</f>
        <v>3.0950626381724393</v>
      </c>
      <c r="M28" s="411">
        <v>168</v>
      </c>
      <c r="N28" s="412">
        <f>M28*100/M106</f>
        <v>3.1728045325779037</v>
      </c>
      <c r="O28" s="413">
        <v>385</v>
      </c>
      <c r="P28" s="414">
        <f>O28*100/O106</f>
        <v>0.93945974964007706</v>
      </c>
      <c r="Q28" s="415">
        <v>317</v>
      </c>
      <c r="R28" s="416">
        <f>Q28*100/Q106</f>
        <v>0.90429325345885037</v>
      </c>
      <c r="S28" s="417">
        <v>257</v>
      </c>
      <c r="T28" s="418">
        <f>S28*100/S106</f>
        <v>0.82519907526329306</v>
      </c>
      <c r="U28" s="370"/>
      <c r="V28" s="370"/>
    </row>
    <row r="29" spans="2:22" s="199" customFormat="1" ht="13.5" customHeight="1" x14ac:dyDescent="0.2">
      <c r="B29" s="1331">
        <v>28</v>
      </c>
      <c r="C29" s="354">
        <v>137</v>
      </c>
      <c r="D29" s="355">
        <f>C29*100/C105</f>
        <v>0.21706752859904299</v>
      </c>
      <c r="E29" s="356">
        <v>101</v>
      </c>
      <c r="F29" s="355">
        <f>E29*100/E105</f>
        <v>0.25588406678320791</v>
      </c>
      <c r="G29" s="357">
        <v>78</v>
      </c>
      <c r="H29" s="355">
        <f>G29*100/G105</f>
        <v>0.29913710450623204</v>
      </c>
      <c r="I29" s="358">
        <v>240</v>
      </c>
      <c r="J29" s="359">
        <f>I29*100/I105</f>
        <v>2.6004984288655324</v>
      </c>
      <c r="K29" s="360">
        <v>182</v>
      </c>
      <c r="L29" s="361">
        <f>K29*100/K105</f>
        <v>2.4952015355086372</v>
      </c>
      <c r="M29" s="362">
        <v>142</v>
      </c>
      <c r="N29" s="363">
        <f>M29*100/M105</f>
        <v>2.6747033339611979</v>
      </c>
      <c r="O29" s="364">
        <v>377</v>
      </c>
      <c r="P29" s="365">
        <f>O29*100/O105</f>
        <v>0.52112851277939809</v>
      </c>
      <c r="Q29" s="366">
        <v>283</v>
      </c>
      <c r="R29" s="367">
        <f>Q29*100/Q105</f>
        <v>0.60515342670800809</v>
      </c>
      <c r="S29" s="368">
        <v>220</v>
      </c>
      <c r="T29" s="369">
        <f>S29*100/S105</f>
        <v>0.70099413713994396</v>
      </c>
      <c r="U29" s="370"/>
      <c r="V29" s="370"/>
    </row>
    <row r="30" spans="2:22" s="199" customFormat="1" ht="13.5" customHeight="1" x14ac:dyDescent="0.2">
      <c r="B30" s="1330"/>
      <c r="C30" s="371">
        <v>121</v>
      </c>
      <c r="D30" s="372">
        <f>C30*100/C106</f>
        <v>0.35776588510097279</v>
      </c>
      <c r="E30" s="373">
        <v>98</v>
      </c>
      <c r="F30" s="372">
        <f>E30*100/E106</f>
        <v>0.33985296157580802</v>
      </c>
      <c r="G30" s="374">
        <v>78</v>
      </c>
      <c r="H30" s="372">
        <f>G30*100/G106</f>
        <v>0.30115830115830117</v>
      </c>
      <c r="I30" s="375">
        <v>213</v>
      </c>
      <c r="J30" s="376">
        <f>I30*100/I106</f>
        <v>2.6151012891344383</v>
      </c>
      <c r="K30" s="377">
        <v>171</v>
      </c>
      <c r="L30" s="378">
        <f>K30*100/K106</f>
        <v>2.5202652910832719</v>
      </c>
      <c r="M30" s="379">
        <v>142</v>
      </c>
      <c r="N30" s="380">
        <f>M30*100/M106</f>
        <v>2.6817752596789424</v>
      </c>
      <c r="O30" s="381">
        <v>328</v>
      </c>
      <c r="P30" s="382">
        <f>O30*100/O106</f>
        <v>0.80037090358946827</v>
      </c>
      <c r="Q30" s="383">
        <v>267</v>
      </c>
      <c r="R30" s="384">
        <f>Q30*100/Q106</f>
        <v>0.76166024818142919</v>
      </c>
      <c r="S30" s="385">
        <v>220</v>
      </c>
      <c r="T30" s="386">
        <f>S30*100/S106</f>
        <v>0.70639609555612637</v>
      </c>
      <c r="U30" s="370"/>
      <c r="V30" s="370"/>
    </row>
    <row r="31" spans="2:22" s="199" customFormat="1" ht="13.5" customHeight="1" x14ac:dyDescent="0.2">
      <c r="B31" s="1325">
        <v>29</v>
      </c>
      <c r="C31" s="387">
        <v>109</v>
      </c>
      <c r="D31" s="388">
        <f>C31*100/C105</f>
        <v>0.17270336217004151</v>
      </c>
      <c r="E31" s="389">
        <v>73</v>
      </c>
      <c r="F31" s="388">
        <f>E31*100/E105</f>
        <v>0.18494590965518989</v>
      </c>
      <c r="G31" s="390">
        <v>53</v>
      </c>
      <c r="H31" s="388">
        <f>G31*100/G105</f>
        <v>0.20325982742090123</v>
      </c>
      <c r="I31" s="391">
        <v>269</v>
      </c>
      <c r="J31" s="392">
        <f>I31*100/I105</f>
        <v>2.9147253223534513</v>
      </c>
      <c r="K31" s="393">
        <v>204</v>
      </c>
      <c r="L31" s="394">
        <f>K31*100/K105</f>
        <v>2.7968193035371538</v>
      </c>
      <c r="M31" s="395">
        <v>158</v>
      </c>
      <c r="N31" s="396">
        <f>M31*100/M105</f>
        <v>2.9760783575061218</v>
      </c>
      <c r="O31" s="397">
        <v>378</v>
      </c>
      <c r="P31" s="398">
        <f>O31*100/O105</f>
        <v>0.52251081652682363</v>
      </c>
      <c r="Q31" s="399">
        <v>277</v>
      </c>
      <c r="R31" s="400">
        <f>Q31*100/Q105</f>
        <v>0.59232331872126587</v>
      </c>
      <c r="S31" s="401">
        <v>211</v>
      </c>
      <c r="T31" s="402">
        <f>S31*100/S105</f>
        <v>0.67231710425694624</v>
      </c>
      <c r="U31" s="370"/>
      <c r="V31" s="370"/>
    </row>
    <row r="32" spans="2:22" s="199" customFormat="1" ht="13.5" customHeight="1" x14ac:dyDescent="0.2">
      <c r="B32" s="1326"/>
      <c r="C32" s="403">
        <v>91</v>
      </c>
      <c r="D32" s="404">
        <f>C32*100/C106</f>
        <v>0.26906359953874809</v>
      </c>
      <c r="E32" s="405">
        <v>71</v>
      </c>
      <c r="F32" s="404">
        <f>E32*100/E106</f>
        <v>0.24622000277430989</v>
      </c>
      <c r="G32" s="406">
        <v>53</v>
      </c>
      <c r="H32" s="404">
        <f>G32*100/G106</f>
        <v>0.20463320463320464</v>
      </c>
      <c r="I32" s="407">
        <v>233</v>
      </c>
      <c r="J32" s="408">
        <f>I32*100/I106</f>
        <v>2.8606507059545732</v>
      </c>
      <c r="K32" s="409">
        <v>191</v>
      </c>
      <c r="L32" s="410">
        <f>K32*100/K106</f>
        <v>2.8150331613854092</v>
      </c>
      <c r="M32" s="411">
        <v>157</v>
      </c>
      <c r="N32" s="412">
        <f>M32*100/M106</f>
        <v>2.9650613786591125</v>
      </c>
      <c r="O32" s="413">
        <v>319</v>
      </c>
      <c r="P32" s="414">
        <f>O32*100/O106</f>
        <v>0.77840950684463528</v>
      </c>
      <c r="Q32" s="415">
        <v>258</v>
      </c>
      <c r="R32" s="416">
        <f>Q32*100/Q106</f>
        <v>0.73598630723149339</v>
      </c>
      <c r="S32" s="417">
        <v>209</v>
      </c>
      <c r="T32" s="418">
        <f>S32*100/S106</f>
        <v>0.67107629077832009</v>
      </c>
      <c r="U32" s="370"/>
      <c r="V32" s="370"/>
    </row>
    <row r="33" spans="2:22" s="199" customFormat="1" ht="13.5" customHeight="1" x14ac:dyDescent="0.2">
      <c r="B33" s="1329">
        <v>30</v>
      </c>
      <c r="C33" s="354">
        <v>122</v>
      </c>
      <c r="D33" s="355">
        <f>C33*100/C105</f>
        <v>0.19330101086922077</v>
      </c>
      <c r="E33" s="356">
        <v>91</v>
      </c>
      <c r="F33" s="355">
        <f>E33*100/E105</f>
        <v>0.23054901066605862</v>
      </c>
      <c r="G33" s="357">
        <v>67</v>
      </c>
      <c r="H33" s="355">
        <f>G33*100/G105</f>
        <v>0.25695110258868648</v>
      </c>
      <c r="I33" s="358">
        <v>254</v>
      </c>
      <c r="J33" s="359">
        <f>I33*100/I105</f>
        <v>2.7521941705493553</v>
      </c>
      <c r="K33" s="360">
        <v>198</v>
      </c>
      <c r="L33" s="361">
        <f>K33*100/K105</f>
        <v>2.7145599122566493</v>
      </c>
      <c r="M33" s="362">
        <v>147</v>
      </c>
      <c r="N33" s="363">
        <f>M33*100/M105</f>
        <v>2.7688830288189865</v>
      </c>
      <c r="O33" s="364">
        <v>376</v>
      </c>
      <c r="P33" s="365">
        <f>O33*100/O105</f>
        <v>0.51974620903197266</v>
      </c>
      <c r="Q33" s="366">
        <v>289</v>
      </c>
      <c r="R33" s="367">
        <f>Q33*100/Q105</f>
        <v>0.61798353469475031</v>
      </c>
      <c r="S33" s="368">
        <v>214</v>
      </c>
      <c r="T33" s="369">
        <f>S33*100/S105</f>
        <v>0.68187611521794544</v>
      </c>
      <c r="U33" s="370"/>
      <c r="V33" s="370"/>
    </row>
    <row r="34" spans="2:22" s="199" customFormat="1" ht="13.5" customHeight="1" x14ac:dyDescent="0.2">
      <c r="B34" s="1330"/>
      <c r="C34" s="371">
        <v>108</v>
      </c>
      <c r="D34" s="372">
        <f>C34*100/C106</f>
        <v>0.31932822802400873</v>
      </c>
      <c r="E34" s="373">
        <v>90</v>
      </c>
      <c r="F34" s="372">
        <f>E34*100/E106</f>
        <v>0.31210986267166041</v>
      </c>
      <c r="G34" s="374">
        <v>67</v>
      </c>
      <c r="H34" s="372">
        <f>G34*100/G106</f>
        <v>0.25868725868725867</v>
      </c>
      <c r="I34" s="375">
        <v>231</v>
      </c>
      <c r="J34" s="376">
        <f>I34*100/I106</f>
        <v>2.8360957642725597</v>
      </c>
      <c r="K34" s="377">
        <v>190</v>
      </c>
      <c r="L34" s="378">
        <f>K34*100/K106</f>
        <v>2.8002947678703021</v>
      </c>
      <c r="M34" s="379">
        <v>147</v>
      </c>
      <c r="N34" s="380">
        <f>M34*100/M106</f>
        <v>2.7762039660056659</v>
      </c>
      <c r="O34" s="381">
        <v>332</v>
      </c>
      <c r="P34" s="382">
        <f>O34*100/O106</f>
        <v>0.81013152436494962</v>
      </c>
      <c r="Q34" s="383">
        <v>275</v>
      </c>
      <c r="R34" s="384">
        <f>Q34*100/Q106</f>
        <v>0.78448152902581658</v>
      </c>
      <c r="S34" s="385">
        <v>213</v>
      </c>
      <c r="T34" s="386">
        <f>S34*100/S106</f>
        <v>0.68391985615206785</v>
      </c>
      <c r="U34" s="370"/>
      <c r="V34" s="370"/>
    </row>
    <row r="35" spans="2:22" s="199" customFormat="1" ht="13.5" customHeight="1" x14ac:dyDescent="0.2">
      <c r="B35" s="1325">
        <v>31</v>
      </c>
      <c r="C35" s="387">
        <v>100</v>
      </c>
      <c r="D35" s="388">
        <f>C35*100/C105</f>
        <v>0.15844345153214817</v>
      </c>
      <c r="E35" s="389">
        <v>83</v>
      </c>
      <c r="F35" s="388">
        <f>E35*100/E105</f>
        <v>0.21028096577233918</v>
      </c>
      <c r="G35" s="390">
        <v>59</v>
      </c>
      <c r="H35" s="388">
        <f>G35*100/G105</f>
        <v>0.22627037392138064</v>
      </c>
      <c r="I35" s="391">
        <v>269</v>
      </c>
      <c r="J35" s="392">
        <f>I35*100/I105</f>
        <v>2.9147253223534513</v>
      </c>
      <c r="K35" s="393">
        <v>204</v>
      </c>
      <c r="L35" s="394">
        <f>K35*100/K105</f>
        <v>2.7968193035371538</v>
      </c>
      <c r="M35" s="395">
        <v>163</v>
      </c>
      <c r="N35" s="396">
        <f>M35*100/M105</f>
        <v>3.0702580523639105</v>
      </c>
      <c r="O35" s="397">
        <v>369</v>
      </c>
      <c r="P35" s="398">
        <f>O35*100/O105</f>
        <v>0.51007008279999444</v>
      </c>
      <c r="Q35" s="399">
        <v>287</v>
      </c>
      <c r="R35" s="400">
        <f>Q35*100/Q105</f>
        <v>0.61370683203250298</v>
      </c>
      <c r="S35" s="401">
        <v>222</v>
      </c>
      <c r="T35" s="402">
        <f>S35*100/S105</f>
        <v>0.70736681111394339</v>
      </c>
      <c r="U35" s="370"/>
      <c r="V35" s="370"/>
    </row>
    <row r="36" spans="2:22" s="199" customFormat="1" ht="13.5" customHeight="1" x14ac:dyDescent="0.2">
      <c r="B36" s="1326"/>
      <c r="C36" s="403">
        <v>85</v>
      </c>
      <c r="D36" s="404">
        <f>C36*100/C106</f>
        <v>0.25132314242630316</v>
      </c>
      <c r="E36" s="405">
        <v>76</v>
      </c>
      <c r="F36" s="404">
        <f>E36*100/E106</f>
        <v>0.26355943958940214</v>
      </c>
      <c r="G36" s="406">
        <v>59</v>
      </c>
      <c r="H36" s="404">
        <f>G36*100/G106</f>
        <v>0.22779922779922779</v>
      </c>
      <c r="I36" s="407">
        <v>245</v>
      </c>
      <c r="J36" s="408">
        <f>I36*100/I106</f>
        <v>3.0079803560466543</v>
      </c>
      <c r="K36" s="409">
        <v>194</v>
      </c>
      <c r="L36" s="410">
        <f>K36*100/K106</f>
        <v>2.8592483419307295</v>
      </c>
      <c r="M36" s="411">
        <v>163</v>
      </c>
      <c r="N36" s="412">
        <f>M36*100/M106</f>
        <v>3.0783758262511802</v>
      </c>
      <c r="O36" s="413">
        <v>322</v>
      </c>
      <c r="P36" s="414">
        <f>O36*100/O106</f>
        <v>0.78572997242624631</v>
      </c>
      <c r="Q36" s="415">
        <v>265</v>
      </c>
      <c r="R36" s="416">
        <f>Q36*100/Q106</f>
        <v>0.75595492797033237</v>
      </c>
      <c r="S36" s="417">
        <v>221</v>
      </c>
      <c r="T36" s="418">
        <f>S36*100/S106</f>
        <v>0.70960698689956336</v>
      </c>
      <c r="U36" s="370"/>
      <c r="V36" s="370"/>
    </row>
    <row r="37" spans="2:22" s="199" customFormat="1" ht="13.5" customHeight="1" x14ac:dyDescent="0.2">
      <c r="B37" s="1329">
        <v>32</v>
      </c>
      <c r="C37" s="354">
        <v>108</v>
      </c>
      <c r="D37" s="355">
        <f>C37*100/C105</f>
        <v>0.17111892765472003</v>
      </c>
      <c r="E37" s="356">
        <v>95</v>
      </c>
      <c r="F37" s="355">
        <f>E37*100/E105</f>
        <v>0.24068303311291833</v>
      </c>
      <c r="G37" s="357">
        <v>69</v>
      </c>
      <c r="H37" s="355">
        <f>G37*100/G105</f>
        <v>0.26462128475551294</v>
      </c>
      <c r="I37" s="358">
        <v>275</v>
      </c>
      <c r="J37" s="359">
        <f>I37*100/I105</f>
        <v>2.9797377830750893</v>
      </c>
      <c r="K37" s="360">
        <v>209</v>
      </c>
      <c r="L37" s="361">
        <f>K37*100/K105</f>
        <v>2.8653687962709076</v>
      </c>
      <c r="M37" s="362">
        <v>149</v>
      </c>
      <c r="N37" s="363">
        <f>M37*100/M105</f>
        <v>2.8065549067621021</v>
      </c>
      <c r="O37" s="364">
        <v>383</v>
      </c>
      <c r="P37" s="365">
        <f>O37*100/O105</f>
        <v>0.52942233526395088</v>
      </c>
      <c r="Q37" s="366">
        <v>304</v>
      </c>
      <c r="R37" s="367">
        <f>Q37*100/Q105</f>
        <v>0.65005880466160593</v>
      </c>
      <c r="S37" s="368">
        <v>218</v>
      </c>
      <c r="T37" s="369">
        <f>S37*100/S105</f>
        <v>0.69462146316594442</v>
      </c>
      <c r="U37" s="370"/>
      <c r="V37" s="370"/>
    </row>
    <row r="38" spans="2:22" s="199" customFormat="1" ht="13.5" customHeight="1" x14ac:dyDescent="0.2">
      <c r="B38" s="1330"/>
      <c r="C38" s="371">
        <v>98</v>
      </c>
      <c r="D38" s="372">
        <f>C38*100/C106</f>
        <v>0.28976079950326722</v>
      </c>
      <c r="E38" s="373">
        <v>88</v>
      </c>
      <c r="F38" s="372">
        <f>E38*100/E106</f>
        <v>0.30517408794562351</v>
      </c>
      <c r="G38" s="374">
        <v>68</v>
      </c>
      <c r="H38" s="372">
        <f>G38*100/G106</f>
        <v>0.26254826254826252</v>
      </c>
      <c r="I38" s="375">
        <v>247</v>
      </c>
      <c r="J38" s="376">
        <f>I38*100/I106</f>
        <v>3.0325352977286677</v>
      </c>
      <c r="K38" s="377">
        <v>194</v>
      </c>
      <c r="L38" s="378">
        <f>K38*100/K106</f>
        <v>2.8592483419307295</v>
      </c>
      <c r="M38" s="379">
        <v>149</v>
      </c>
      <c r="N38" s="380">
        <f>M38*100/M106</f>
        <v>2.8139754485363548</v>
      </c>
      <c r="O38" s="381">
        <v>336</v>
      </c>
      <c r="P38" s="382">
        <f>O38*100/O106</f>
        <v>0.81989214514043096</v>
      </c>
      <c r="Q38" s="383">
        <v>276</v>
      </c>
      <c r="R38" s="384">
        <f>Q38*100/Q106</f>
        <v>0.78733418913136499</v>
      </c>
      <c r="S38" s="385">
        <v>216</v>
      </c>
      <c r="T38" s="386">
        <f>S38*100/S106</f>
        <v>0.69355253018237861</v>
      </c>
      <c r="U38" s="370"/>
      <c r="V38" s="370"/>
    </row>
    <row r="39" spans="2:22" s="199" customFormat="1" ht="13.5" customHeight="1" x14ac:dyDescent="0.2">
      <c r="B39" s="1325">
        <v>33</v>
      </c>
      <c r="C39" s="387">
        <v>106</v>
      </c>
      <c r="D39" s="388">
        <f>C39*100/C105</f>
        <v>0.16795005862407705</v>
      </c>
      <c r="E39" s="389">
        <v>85</v>
      </c>
      <c r="F39" s="388">
        <f>E39*100/E105</f>
        <v>0.21534797699576905</v>
      </c>
      <c r="G39" s="390">
        <v>71</v>
      </c>
      <c r="H39" s="388">
        <f>G39*100/G105</f>
        <v>0.27229146692233941</v>
      </c>
      <c r="I39" s="391">
        <v>250</v>
      </c>
      <c r="J39" s="392">
        <f>I39*100/I105</f>
        <v>2.7088525300682629</v>
      </c>
      <c r="K39" s="393">
        <v>199</v>
      </c>
      <c r="L39" s="394">
        <f>K39*100/K105</f>
        <v>2.7282698108034</v>
      </c>
      <c r="M39" s="395">
        <v>139</v>
      </c>
      <c r="N39" s="396">
        <f>M39*100/M105</f>
        <v>2.6181955170465248</v>
      </c>
      <c r="O39" s="397">
        <v>356</v>
      </c>
      <c r="P39" s="398">
        <f>O39*100/O105</f>
        <v>0.49210013408346348</v>
      </c>
      <c r="Q39" s="399">
        <v>284</v>
      </c>
      <c r="R39" s="400">
        <f>Q39*100/Q105</f>
        <v>0.60729177803913181</v>
      </c>
      <c r="S39" s="401">
        <v>210</v>
      </c>
      <c r="T39" s="402">
        <f>S39*100/S105</f>
        <v>0.66913076726994647</v>
      </c>
      <c r="U39" s="370"/>
      <c r="V39" s="370"/>
    </row>
    <row r="40" spans="2:22" s="199" customFormat="1" ht="13.5" customHeight="1" x14ac:dyDescent="0.2">
      <c r="B40" s="1326"/>
      <c r="C40" s="403">
        <v>88</v>
      </c>
      <c r="D40" s="404">
        <f>C40*100/C106</f>
        <v>0.26019337098252565</v>
      </c>
      <c r="E40" s="405">
        <v>82</v>
      </c>
      <c r="F40" s="404">
        <f>E40*100/E106</f>
        <v>0.28436676376751285</v>
      </c>
      <c r="G40" s="406">
        <v>70</v>
      </c>
      <c r="H40" s="404">
        <f>G40*100/G106</f>
        <v>0.27027027027027029</v>
      </c>
      <c r="I40" s="407">
        <v>220</v>
      </c>
      <c r="J40" s="408">
        <f>I40*100/I106</f>
        <v>2.7010435850214858</v>
      </c>
      <c r="K40" s="409">
        <v>185</v>
      </c>
      <c r="L40" s="410">
        <f>K40*100/K106</f>
        <v>2.726602800294768</v>
      </c>
      <c r="M40" s="411">
        <v>138</v>
      </c>
      <c r="N40" s="412">
        <f>M40*100/M106</f>
        <v>2.6062322946175636</v>
      </c>
      <c r="O40" s="413">
        <v>301</v>
      </c>
      <c r="P40" s="414">
        <f>O40*100/O106</f>
        <v>0.7344867133549694</v>
      </c>
      <c r="Q40" s="415">
        <v>264</v>
      </c>
      <c r="R40" s="416">
        <f>Q40*100/Q106</f>
        <v>0.75310226786478396</v>
      </c>
      <c r="S40" s="417">
        <v>208</v>
      </c>
      <c r="T40" s="418">
        <f>S40*100/S106</f>
        <v>0.6678653994348831</v>
      </c>
      <c r="U40" s="370"/>
      <c r="V40" s="370"/>
    </row>
    <row r="41" spans="2:22" s="199" customFormat="1" ht="13.5" customHeight="1" x14ac:dyDescent="0.2">
      <c r="B41" s="1329">
        <v>34</v>
      </c>
      <c r="C41" s="354">
        <v>86</v>
      </c>
      <c r="D41" s="355">
        <f>C41*100/C105</f>
        <v>0.13626136831764743</v>
      </c>
      <c r="E41" s="356">
        <v>80</v>
      </c>
      <c r="F41" s="355">
        <f>E41*100/E105</f>
        <v>0.20268044893719439</v>
      </c>
      <c r="G41" s="357">
        <v>60</v>
      </c>
      <c r="H41" s="355">
        <f>G41*100/G105</f>
        <v>0.23010546500479387</v>
      </c>
      <c r="I41" s="358">
        <v>258</v>
      </c>
      <c r="J41" s="359">
        <f>I41*100/I105</f>
        <v>2.7955358110304473</v>
      </c>
      <c r="K41" s="360">
        <v>193</v>
      </c>
      <c r="L41" s="361">
        <f>K41*100/K105</f>
        <v>2.6460104195228955</v>
      </c>
      <c r="M41" s="362">
        <v>148</v>
      </c>
      <c r="N41" s="363">
        <f>M41*100/M105</f>
        <v>2.7877189677905445</v>
      </c>
      <c r="O41" s="364">
        <v>344</v>
      </c>
      <c r="P41" s="365">
        <f>O41*100/O105</f>
        <v>0.47551248911435801</v>
      </c>
      <c r="Q41" s="366">
        <v>273</v>
      </c>
      <c r="R41" s="367">
        <f>Q41*100/Q105</f>
        <v>0.58376991339677109</v>
      </c>
      <c r="S41" s="368">
        <v>208</v>
      </c>
      <c r="T41" s="369">
        <f>S41*100/S105</f>
        <v>0.66275809329594693</v>
      </c>
      <c r="U41" s="370"/>
      <c r="V41" s="370"/>
    </row>
    <row r="42" spans="2:22" s="199" customFormat="1" ht="13.5" customHeight="1" x14ac:dyDescent="0.2">
      <c r="B42" s="1330"/>
      <c r="C42" s="371">
        <v>83</v>
      </c>
      <c r="D42" s="372">
        <f>C42*100/C106</f>
        <v>0.24540965672215487</v>
      </c>
      <c r="E42" s="373">
        <v>77</v>
      </c>
      <c r="F42" s="372">
        <f>E42*100/E106</f>
        <v>0.2670273269524206</v>
      </c>
      <c r="G42" s="374">
        <v>60</v>
      </c>
      <c r="H42" s="372">
        <f>G42*100/G106</f>
        <v>0.23166023166023167</v>
      </c>
      <c r="I42" s="375">
        <v>233</v>
      </c>
      <c r="J42" s="376">
        <f>I42*100/I106</f>
        <v>2.8606507059545732</v>
      </c>
      <c r="K42" s="377">
        <v>184</v>
      </c>
      <c r="L42" s="378">
        <f>K42*100/K106</f>
        <v>2.7118644067796609</v>
      </c>
      <c r="M42" s="379">
        <v>148</v>
      </c>
      <c r="N42" s="380">
        <f>M42*100/M106</f>
        <v>2.7950897072710106</v>
      </c>
      <c r="O42" s="381">
        <v>307</v>
      </c>
      <c r="P42" s="382">
        <f>O42*100/O106</f>
        <v>0.74912764451819136</v>
      </c>
      <c r="Q42" s="383">
        <v>253</v>
      </c>
      <c r="R42" s="384">
        <f>Q42*100/Q106</f>
        <v>0.72172300670375122</v>
      </c>
      <c r="S42" s="385">
        <v>207</v>
      </c>
      <c r="T42" s="386">
        <f>S42*100/S106</f>
        <v>0.66465450809144622</v>
      </c>
      <c r="U42" s="370"/>
      <c r="V42" s="370"/>
    </row>
    <row r="43" spans="2:22" s="199" customFormat="1" ht="13.5" customHeight="1" x14ac:dyDescent="0.2">
      <c r="B43" s="1325">
        <v>35</v>
      </c>
      <c r="C43" s="387">
        <v>70</v>
      </c>
      <c r="D43" s="388">
        <f>C43*100/C105</f>
        <v>0.11091041607250372</v>
      </c>
      <c r="E43" s="389">
        <v>52</v>
      </c>
      <c r="F43" s="388">
        <f>E43*100/E105</f>
        <v>0.13174229180917635</v>
      </c>
      <c r="G43" s="390">
        <v>41</v>
      </c>
      <c r="H43" s="388">
        <f>G43*100/G105</f>
        <v>0.15723873441994246</v>
      </c>
      <c r="I43" s="391">
        <v>268</v>
      </c>
      <c r="J43" s="392">
        <f>I43*100/I105</f>
        <v>2.9038899122331778</v>
      </c>
      <c r="K43" s="393">
        <v>204</v>
      </c>
      <c r="L43" s="394">
        <f>K43*100/K105</f>
        <v>2.7968193035371538</v>
      </c>
      <c r="M43" s="395">
        <v>155</v>
      </c>
      <c r="N43" s="396">
        <f>M43*100/M105</f>
        <v>2.9195705405914483</v>
      </c>
      <c r="O43" s="397">
        <v>338</v>
      </c>
      <c r="P43" s="398">
        <f>O43*100/O105</f>
        <v>0.46721866662980521</v>
      </c>
      <c r="Q43" s="399">
        <v>256</v>
      </c>
      <c r="R43" s="400">
        <f>Q43*100/Q105</f>
        <v>0.54741794076766814</v>
      </c>
      <c r="S43" s="401">
        <v>196</v>
      </c>
      <c r="T43" s="402">
        <f>S43*100/S105</f>
        <v>0.62452204945195</v>
      </c>
      <c r="U43" s="370"/>
      <c r="V43" s="370"/>
    </row>
    <row r="44" spans="2:22" s="199" customFormat="1" ht="13.5" customHeight="1" x14ac:dyDescent="0.2">
      <c r="B44" s="1326"/>
      <c r="C44" s="403">
        <v>68</v>
      </c>
      <c r="D44" s="404">
        <f>C44*100/C106</f>
        <v>0.20105851394104254</v>
      </c>
      <c r="E44" s="405">
        <v>52</v>
      </c>
      <c r="F44" s="404">
        <f>E44*100/E106</f>
        <v>0.18033014287695937</v>
      </c>
      <c r="G44" s="406">
        <v>41</v>
      </c>
      <c r="H44" s="404">
        <f>G44*100/G106</f>
        <v>0.15830115830115829</v>
      </c>
      <c r="I44" s="407">
        <v>228</v>
      </c>
      <c r="J44" s="408">
        <f>I44*100/I106</f>
        <v>2.7992633517495396</v>
      </c>
      <c r="K44" s="409">
        <v>188</v>
      </c>
      <c r="L44" s="410">
        <f>K44*100/K106</f>
        <v>2.7708179808400883</v>
      </c>
      <c r="M44" s="411">
        <v>155</v>
      </c>
      <c r="N44" s="412">
        <f>M44*100/M106</f>
        <v>2.9272898961284231</v>
      </c>
      <c r="O44" s="413">
        <v>292</v>
      </c>
      <c r="P44" s="414">
        <f>O44*100/O106</f>
        <v>0.71252531661013641</v>
      </c>
      <c r="Q44" s="415">
        <v>237</v>
      </c>
      <c r="R44" s="416">
        <f>Q44*100/Q106</f>
        <v>0.67608044501497644</v>
      </c>
      <c r="S44" s="417">
        <v>196</v>
      </c>
      <c r="T44" s="418">
        <f>S44*100/S106</f>
        <v>0.62933470331363983</v>
      </c>
      <c r="U44" s="370"/>
      <c r="V44" s="370"/>
    </row>
    <row r="45" spans="2:22" s="199" customFormat="1" ht="13.5" customHeight="1" x14ac:dyDescent="0.2">
      <c r="B45" s="1329">
        <v>36</v>
      </c>
      <c r="C45" s="354">
        <v>79</v>
      </c>
      <c r="D45" s="355">
        <f>C45*100/C105</f>
        <v>0.12517032671039707</v>
      </c>
      <c r="E45" s="356">
        <v>69</v>
      </c>
      <c r="F45" s="355">
        <f>E45*100/E105</f>
        <v>0.17481188720833016</v>
      </c>
      <c r="G45" s="357">
        <v>50</v>
      </c>
      <c r="H45" s="355">
        <f>G45*100/G105</f>
        <v>0.19175455417066156</v>
      </c>
      <c r="I45" s="358">
        <v>234</v>
      </c>
      <c r="J45" s="359">
        <f>I45*100/I105</f>
        <v>2.5354859681438944</v>
      </c>
      <c r="K45" s="360">
        <v>187</v>
      </c>
      <c r="L45" s="361">
        <f>K45*100/K105</f>
        <v>2.563751028242391</v>
      </c>
      <c r="M45" s="362">
        <v>143</v>
      </c>
      <c r="N45" s="363">
        <f>M45*100/M105</f>
        <v>2.6935392729327559</v>
      </c>
      <c r="O45" s="364">
        <v>313</v>
      </c>
      <c r="P45" s="365">
        <f>O45*100/O105</f>
        <v>0.43266107294416878</v>
      </c>
      <c r="Q45" s="366">
        <v>256</v>
      </c>
      <c r="R45" s="367">
        <f>Q45*100/Q105</f>
        <v>0.54741794076766814</v>
      </c>
      <c r="S45" s="368">
        <v>193</v>
      </c>
      <c r="T45" s="369">
        <f>S45*100/S105</f>
        <v>0.6149630384909508</v>
      </c>
      <c r="U45" s="370"/>
      <c r="V45" s="370"/>
    </row>
    <row r="46" spans="2:22" s="199" customFormat="1" ht="13.5" customHeight="1" x14ac:dyDescent="0.2">
      <c r="B46" s="1330"/>
      <c r="C46" s="371">
        <v>78</v>
      </c>
      <c r="D46" s="372">
        <f>C46*100/C106</f>
        <v>0.23062594246178411</v>
      </c>
      <c r="E46" s="373">
        <v>68</v>
      </c>
      <c r="F46" s="372">
        <f>E46*100/E106</f>
        <v>0.23581634068525453</v>
      </c>
      <c r="G46" s="374">
        <v>50</v>
      </c>
      <c r="H46" s="372">
        <f>G46*100/G106</f>
        <v>0.19305019305019305</v>
      </c>
      <c r="I46" s="375">
        <v>202</v>
      </c>
      <c r="J46" s="376">
        <f>I46*100/I106</f>
        <v>2.4800491098833639</v>
      </c>
      <c r="K46" s="377">
        <v>176</v>
      </c>
      <c r="L46" s="378">
        <f>K46*100/K106</f>
        <v>2.593957258658806</v>
      </c>
      <c r="M46" s="379">
        <v>143</v>
      </c>
      <c r="N46" s="380">
        <f>M46*100/M106</f>
        <v>2.7006610009442871</v>
      </c>
      <c r="O46" s="381">
        <v>270</v>
      </c>
      <c r="P46" s="382">
        <f>O46*100/O106</f>
        <v>0.65884190234498918</v>
      </c>
      <c r="Q46" s="383">
        <v>235</v>
      </c>
      <c r="R46" s="384">
        <f>Q46*100/Q106</f>
        <v>0.67037512480387962</v>
      </c>
      <c r="S46" s="385">
        <v>192</v>
      </c>
      <c r="T46" s="386">
        <f>S46*100/S106</f>
        <v>0.61649113793989208</v>
      </c>
      <c r="U46" s="370"/>
      <c r="V46" s="370"/>
    </row>
    <row r="47" spans="2:22" s="199" customFormat="1" ht="13.5" customHeight="1" x14ac:dyDescent="0.2">
      <c r="B47" s="1325">
        <v>37</v>
      </c>
      <c r="C47" s="387">
        <v>64</v>
      </c>
      <c r="D47" s="388">
        <f>C47*100/C105</f>
        <v>0.10140380898057483</v>
      </c>
      <c r="E47" s="389">
        <v>59</v>
      </c>
      <c r="F47" s="388">
        <f>E47*100/E105</f>
        <v>0.14947683109118087</v>
      </c>
      <c r="G47" s="390">
        <v>45</v>
      </c>
      <c r="H47" s="388">
        <f>G47*100/G105</f>
        <v>0.17257909875359539</v>
      </c>
      <c r="I47" s="391">
        <v>236</v>
      </c>
      <c r="J47" s="392">
        <f>I47*100/I105</f>
        <v>2.5571567883844404</v>
      </c>
      <c r="K47" s="393">
        <v>191</v>
      </c>
      <c r="L47" s="394">
        <f>K47*100/K105</f>
        <v>2.618590622429394</v>
      </c>
      <c r="M47" s="395">
        <v>146</v>
      </c>
      <c r="N47" s="396">
        <f>M47*100/M105</f>
        <v>2.750047089847429</v>
      </c>
      <c r="O47" s="397">
        <v>300</v>
      </c>
      <c r="P47" s="398">
        <f>O47*100/O105</f>
        <v>0.41469112422763776</v>
      </c>
      <c r="Q47" s="399">
        <v>250</v>
      </c>
      <c r="R47" s="400">
        <f>Q47*100/Q105</f>
        <v>0.53458783278092592</v>
      </c>
      <c r="S47" s="401">
        <v>191</v>
      </c>
      <c r="T47" s="402">
        <f>S47*100/S105</f>
        <v>0.60859036451695137</v>
      </c>
      <c r="U47" s="370"/>
      <c r="V47" s="370"/>
    </row>
    <row r="48" spans="2:22" s="199" customFormat="1" ht="13.5" customHeight="1" x14ac:dyDescent="0.2">
      <c r="B48" s="1326"/>
      <c r="C48" s="403">
        <v>64</v>
      </c>
      <c r="D48" s="404">
        <f>C48*100/C106</f>
        <v>0.18923154253274593</v>
      </c>
      <c r="E48" s="405">
        <v>59</v>
      </c>
      <c r="F48" s="404">
        <f>E48*100/E106</f>
        <v>0.2046053544180885</v>
      </c>
      <c r="G48" s="406">
        <v>45</v>
      </c>
      <c r="H48" s="404">
        <f>G48*100/G106</f>
        <v>0.17374517374517376</v>
      </c>
      <c r="I48" s="407">
        <v>213</v>
      </c>
      <c r="J48" s="408">
        <f>I48*100/I106</f>
        <v>2.6151012891344383</v>
      </c>
      <c r="K48" s="409">
        <v>181</v>
      </c>
      <c r="L48" s="410">
        <f>K48*100/K106</f>
        <v>2.6676492262343405</v>
      </c>
      <c r="M48" s="411">
        <v>146</v>
      </c>
      <c r="N48" s="412">
        <f>M48*100/M106</f>
        <v>2.7573182247403212</v>
      </c>
      <c r="O48" s="413">
        <v>272</v>
      </c>
      <c r="P48" s="414">
        <f>O48*100/O106</f>
        <v>0.6637222127327298</v>
      </c>
      <c r="Q48" s="415">
        <v>237</v>
      </c>
      <c r="R48" s="416">
        <f>Q48*100/Q106</f>
        <v>0.67608044501497644</v>
      </c>
      <c r="S48" s="417">
        <v>191</v>
      </c>
      <c r="T48" s="418">
        <f>S48*100/S106</f>
        <v>0.61328024659645519</v>
      </c>
      <c r="U48" s="370"/>
      <c r="V48" s="370"/>
    </row>
    <row r="49" spans="2:22" s="199" customFormat="1" ht="13.5" customHeight="1" x14ac:dyDescent="0.2">
      <c r="B49" s="1329">
        <v>38</v>
      </c>
      <c r="C49" s="354">
        <v>63</v>
      </c>
      <c r="D49" s="355">
        <f>C49*100/C105</f>
        <v>9.9819374465253352E-2</v>
      </c>
      <c r="E49" s="356">
        <v>53</v>
      </c>
      <c r="F49" s="355">
        <f>E49*100/E105</f>
        <v>0.1342757974208913</v>
      </c>
      <c r="G49" s="357">
        <v>45</v>
      </c>
      <c r="H49" s="355">
        <f>G49*100/G105</f>
        <v>0.17257909875359539</v>
      </c>
      <c r="I49" s="358">
        <v>206</v>
      </c>
      <c r="J49" s="359">
        <f>I49*100/I105</f>
        <v>2.2320944847762489</v>
      </c>
      <c r="K49" s="360">
        <v>167</v>
      </c>
      <c r="L49" s="361">
        <f>K49*100/K105</f>
        <v>2.2895530573073759</v>
      </c>
      <c r="M49" s="362">
        <v>127</v>
      </c>
      <c r="N49" s="363">
        <f>M49*100/M105</f>
        <v>2.3921642493878319</v>
      </c>
      <c r="O49" s="364">
        <v>269</v>
      </c>
      <c r="P49" s="365">
        <f>O49*100/O105</f>
        <v>0.37183970805744854</v>
      </c>
      <c r="Q49" s="366">
        <v>220</v>
      </c>
      <c r="R49" s="367">
        <f>Q49*100/Q105</f>
        <v>0.47043729284721481</v>
      </c>
      <c r="S49" s="368">
        <v>172</v>
      </c>
      <c r="T49" s="369">
        <f>S49*100/S105</f>
        <v>0.54804996176395615</v>
      </c>
      <c r="U49" s="370"/>
      <c r="V49" s="370"/>
    </row>
    <row r="50" spans="2:22" s="199" customFormat="1" ht="13.5" customHeight="1" x14ac:dyDescent="0.2">
      <c r="B50" s="1330"/>
      <c r="C50" s="371">
        <v>58</v>
      </c>
      <c r="D50" s="372">
        <f>C50*100/C106</f>
        <v>0.171491085420301</v>
      </c>
      <c r="E50" s="373">
        <v>52</v>
      </c>
      <c r="F50" s="372">
        <f>E50*100/E106</f>
        <v>0.18033014287695937</v>
      </c>
      <c r="G50" s="374">
        <v>45</v>
      </c>
      <c r="H50" s="372">
        <f>G50*100/G106</f>
        <v>0.17374517374517376</v>
      </c>
      <c r="I50" s="375">
        <v>187</v>
      </c>
      <c r="J50" s="376">
        <f>I50*100/I106</f>
        <v>2.2958870472682626</v>
      </c>
      <c r="K50" s="377">
        <v>159</v>
      </c>
      <c r="L50" s="378">
        <f>K50*100/K106</f>
        <v>2.3434045689019896</v>
      </c>
      <c r="M50" s="379">
        <v>127</v>
      </c>
      <c r="N50" s="380">
        <f>M50*100/M106</f>
        <v>2.3984891406987723</v>
      </c>
      <c r="O50" s="381">
        <v>239</v>
      </c>
      <c r="P50" s="382">
        <f>O50*100/O106</f>
        <v>0.58319709133500885</v>
      </c>
      <c r="Q50" s="383">
        <v>205</v>
      </c>
      <c r="R50" s="384">
        <f>Q50*100/Q106</f>
        <v>0.58479532163742687</v>
      </c>
      <c r="S50" s="385">
        <v>171</v>
      </c>
      <c r="T50" s="386">
        <f>S50*100/S106</f>
        <v>0.54906241972771641</v>
      </c>
      <c r="U50" s="370"/>
      <c r="V50" s="370"/>
    </row>
    <row r="51" spans="2:22" s="199" customFormat="1" ht="13.5" customHeight="1" x14ac:dyDescent="0.2">
      <c r="B51" s="1325">
        <v>39</v>
      </c>
      <c r="C51" s="387">
        <v>67</v>
      </c>
      <c r="D51" s="388">
        <f>C51*100/C105</f>
        <v>0.10615711252653928</v>
      </c>
      <c r="E51" s="389">
        <v>59</v>
      </c>
      <c r="F51" s="388">
        <f>E51*100/E105</f>
        <v>0.14947683109118087</v>
      </c>
      <c r="G51" s="390">
        <v>50</v>
      </c>
      <c r="H51" s="388">
        <f>G51*100/G105</f>
        <v>0.19175455417066156</v>
      </c>
      <c r="I51" s="391">
        <v>216</v>
      </c>
      <c r="J51" s="392">
        <f>I51*100/I105</f>
        <v>2.3404485859789794</v>
      </c>
      <c r="K51" s="393">
        <v>175</v>
      </c>
      <c r="L51" s="394">
        <f>K51*100/K105</f>
        <v>2.3992322456813819</v>
      </c>
      <c r="M51" s="395">
        <v>127</v>
      </c>
      <c r="N51" s="396">
        <f>M51*100/M105</f>
        <v>2.3921642493878319</v>
      </c>
      <c r="O51" s="397">
        <v>283</v>
      </c>
      <c r="P51" s="398">
        <f>O51*100/O105</f>
        <v>0.39119196052140498</v>
      </c>
      <c r="Q51" s="399">
        <v>234</v>
      </c>
      <c r="R51" s="400">
        <f>Q51*100/Q105</f>
        <v>0.5003742114829467</v>
      </c>
      <c r="S51" s="401">
        <v>177</v>
      </c>
      <c r="T51" s="402">
        <f>S51*100/S105</f>
        <v>0.5639816466989549</v>
      </c>
      <c r="U51" s="370"/>
      <c r="V51" s="370"/>
    </row>
    <row r="52" spans="2:22" s="199" customFormat="1" ht="13.5" customHeight="1" x14ac:dyDescent="0.2">
      <c r="B52" s="1326"/>
      <c r="C52" s="403">
        <v>62</v>
      </c>
      <c r="D52" s="404">
        <f>C52*100/C106</f>
        <v>0.18331805682859761</v>
      </c>
      <c r="E52" s="405">
        <v>57</v>
      </c>
      <c r="F52" s="404">
        <f>E52*100/E106</f>
        <v>0.19766957969205159</v>
      </c>
      <c r="G52" s="406">
        <v>50</v>
      </c>
      <c r="H52" s="404">
        <f>G52*100/G106</f>
        <v>0.19305019305019305</v>
      </c>
      <c r="I52" s="407">
        <v>195</v>
      </c>
      <c r="J52" s="408">
        <f>I52*100/I106</f>
        <v>2.3941068139963169</v>
      </c>
      <c r="K52" s="409">
        <v>164</v>
      </c>
      <c r="L52" s="410">
        <f>K52*100/K106</f>
        <v>2.4170965364775241</v>
      </c>
      <c r="M52" s="411">
        <v>126</v>
      </c>
      <c r="N52" s="412">
        <f>M52*100/M106</f>
        <v>2.3796033994334276</v>
      </c>
      <c r="O52" s="413">
        <v>255</v>
      </c>
      <c r="P52" s="414">
        <f>O52*100/O106</f>
        <v>0.62223957443693423</v>
      </c>
      <c r="Q52" s="415">
        <v>219</v>
      </c>
      <c r="R52" s="416">
        <f>Q52*100/Q106</f>
        <v>0.62473256311510483</v>
      </c>
      <c r="S52" s="417">
        <v>176</v>
      </c>
      <c r="T52" s="418">
        <f>S52*100/S106</f>
        <v>0.56511687644490105</v>
      </c>
      <c r="U52" s="370"/>
      <c r="V52" s="370"/>
    </row>
    <row r="53" spans="2:22" s="199" customFormat="1" ht="13.5" customHeight="1" x14ac:dyDescent="0.2">
      <c r="B53" s="1329">
        <v>40</v>
      </c>
      <c r="C53" s="419">
        <v>55</v>
      </c>
      <c r="D53" s="420">
        <f>C53*100/C105</f>
        <v>8.7143898342681492E-2</v>
      </c>
      <c r="E53" s="421">
        <v>49</v>
      </c>
      <c r="F53" s="420">
        <f>E53*100/E105</f>
        <v>0.12414177497403157</v>
      </c>
      <c r="G53" s="422">
        <v>40</v>
      </c>
      <c r="H53" s="420">
        <f>G53*100/G105</f>
        <v>0.15340364333652926</v>
      </c>
      <c r="I53" s="423">
        <v>220</v>
      </c>
      <c r="J53" s="424">
        <f>I53*100/I105</f>
        <v>2.3837902264600714</v>
      </c>
      <c r="K53" s="425">
        <v>180</v>
      </c>
      <c r="L53" s="426">
        <f>K53*100/K105</f>
        <v>2.4677817384151357</v>
      </c>
      <c r="M53" s="427">
        <v>127</v>
      </c>
      <c r="N53" s="428">
        <f>M53*100/M105</f>
        <v>2.3921642493878319</v>
      </c>
      <c r="O53" s="429">
        <v>275</v>
      </c>
      <c r="P53" s="430">
        <f>O53*100/O105</f>
        <v>0.38013353054200127</v>
      </c>
      <c r="Q53" s="431">
        <v>229</v>
      </c>
      <c r="R53" s="432">
        <f>Q53*100/Q105</f>
        <v>0.48968245482732814</v>
      </c>
      <c r="S53" s="433">
        <v>167</v>
      </c>
      <c r="T53" s="434">
        <f>S53*100/S105</f>
        <v>0.5321182768289574</v>
      </c>
      <c r="U53" s="370"/>
      <c r="V53" s="370"/>
    </row>
    <row r="54" spans="2:22" s="199" customFormat="1" ht="13.5" customHeight="1" x14ac:dyDescent="0.2">
      <c r="B54" s="1330"/>
      <c r="C54" s="371">
        <v>53</v>
      </c>
      <c r="D54" s="372">
        <f>C54*100/C106</f>
        <v>0.15670737115993022</v>
      </c>
      <c r="E54" s="373">
        <v>48</v>
      </c>
      <c r="F54" s="372">
        <f>E54*100/E106</f>
        <v>0.16645859342488556</v>
      </c>
      <c r="G54" s="374">
        <v>40</v>
      </c>
      <c r="H54" s="372">
        <f>G54*100/G106</f>
        <v>0.15444015444015444</v>
      </c>
      <c r="I54" s="375">
        <v>190</v>
      </c>
      <c r="J54" s="376">
        <f>I54*100/I106</f>
        <v>2.3327194597912828</v>
      </c>
      <c r="K54" s="377">
        <v>166</v>
      </c>
      <c r="L54" s="378">
        <f>K54*100/K106</f>
        <v>2.4465733235077378</v>
      </c>
      <c r="M54" s="379">
        <v>126</v>
      </c>
      <c r="N54" s="380">
        <f>M54*100/M106</f>
        <v>2.3796033994334276</v>
      </c>
      <c r="O54" s="381">
        <v>239</v>
      </c>
      <c r="P54" s="382">
        <f>O54*100/O106</f>
        <v>0.58319709133500885</v>
      </c>
      <c r="Q54" s="383">
        <v>210</v>
      </c>
      <c r="R54" s="384">
        <f>Q54*100/Q106</f>
        <v>0.59905862216516903</v>
      </c>
      <c r="S54" s="385">
        <v>166</v>
      </c>
      <c r="T54" s="386">
        <f>S54*100/S106</f>
        <v>0.53300796301053177</v>
      </c>
      <c r="U54" s="370"/>
      <c r="V54" s="370"/>
    </row>
    <row r="55" spans="2:22" s="199" customFormat="1" ht="13.5" customHeight="1" x14ac:dyDescent="0.2">
      <c r="B55" s="1332">
        <v>41</v>
      </c>
      <c r="C55" s="435">
        <v>75</v>
      </c>
      <c r="D55" s="436">
        <f>C55*100/C105</f>
        <v>0.11883258864911113</v>
      </c>
      <c r="E55" s="437">
        <v>67</v>
      </c>
      <c r="F55" s="436">
        <f>E55*100/E105</f>
        <v>0.16974487598490032</v>
      </c>
      <c r="G55" s="438">
        <v>55</v>
      </c>
      <c r="H55" s="436">
        <f>G55*100/G105</f>
        <v>0.2109300095877277</v>
      </c>
      <c r="I55" s="439">
        <v>188</v>
      </c>
      <c r="J55" s="440">
        <f>I55*100/I105</f>
        <v>2.037057102611334</v>
      </c>
      <c r="K55" s="441">
        <v>161</v>
      </c>
      <c r="L55" s="442">
        <f>K55*100/K105</f>
        <v>2.2072936660268714</v>
      </c>
      <c r="M55" s="443">
        <v>119</v>
      </c>
      <c r="N55" s="444">
        <f>M55*100/M105</f>
        <v>2.2414767376153701</v>
      </c>
      <c r="O55" s="445">
        <v>263</v>
      </c>
      <c r="P55" s="446">
        <f>O55*100/O105</f>
        <v>0.3635458855728958</v>
      </c>
      <c r="Q55" s="447">
        <v>228</v>
      </c>
      <c r="R55" s="448">
        <f>Q55*100/Q105</f>
        <v>0.48754410349620442</v>
      </c>
      <c r="S55" s="449">
        <v>174</v>
      </c>
      <c r="T55" s="450">
        <f>S55*100/S105</f>
        <v>0.55442263573795569</v>
      </c>
      <c r="U55" s="370"/>
      <c r="V55" s="370"/>
    </row>
    <row r="56" spans="2:22" s="199" customFormat="1" ht="13.5" customHeight="1" x14ac:dyDescent="0.2">
      <c r="B56" s="1326"/>
      <c r="C56" s="403">
        <v>72</v>
      </c>
      <c r="D56" s="404">
        <f>C56*100/C106</f>
        <v>0.21288548534933915</v>
      </c>
      <c r="E56" s="405">
        <v>67</v>
      </c>
      <c r="F56" s="404">
        <f>E56*100/E106</f>
        <v>0.23234845332223608</v>
      </c>
      <c r="G56" s="406">
        <v>55</v>
      </c>
      <c r="H56" s="404">
        <f>G56*100/G106</f>
        <v>0.21235521235521235</v>
      </c>
      <c r="I56" s="407">
        <v>172</v>
      </c>
      <c r="J56" s="408">
        <f>I56*100/I106</f>
        <v>2.1117249846531614</v>
      </c>
      <c r="K56" s="409">
        <v>154</v>
      </c>
      <c r="L56" s="410">
        <f>K56*100/K106</f>
        <v>2.2697126013264555</v>
      </c>
      <c r="M56" s="411">
        <v>119</v>
      </c>
      <c r="N56" s="412">
        <f>M56*100/M106</f>
        <v>2.2474032105760151</v>
      </c>
      <c r="O56" s="413">
        <v>238</v>
      </c>
      <c r="P56" s="414">
        <f>O56*100/O106</f>
        <v>0.58075693614113855</v>
      </c>
      <c r="Q56" s="415">
        <v>216</v>
      </c>
      <c r="R56" s="416">
        <f>Q56*100/Q106</f>
        <v>0.6161745827984596</v>
      </c>
      <c r="S56" s="417">
        <v>173</v>
      </c>
      <c r="T56" s="418">
        <f>S56*100/S106</f>
        <v>0.55548420241459029</v>
      </c>
      <c r="U56" s="370"/>
      <c r="V56" s="370"/>
    </row>
    <row r="57" spans="2:22" s="199" customFormat="1" ht="13.5" customHeight="1" x14ac:dyDescent="0.2">
      <c r="B57" s="1329">
        <v>42</v>
      </c>
      <c r="C57" s="354">
        <v>66</v>
      </c>
      <c r="D57" s="355">
        <f>C57*100/C105</f>
        <v>0.10457267801121779</v>
      </c>
      <c r="E57" s="356">
        <v>60</v>
      </c>
      <c r="F57" s="355">
        <f>E57*100/E105</f>
        <v>0.15201033670289579</v>
      </c>
      <c r="G57" s="357">
        <v>50</v>
      </c>
      <c r="H57" s="355">
        <f>G57*100/G105</f>
        <v>0.19175455417066156</v>
      </c>
      <c r="I57" s="358">
        <v>218</v>
      </c>
      <c r="J57" s="359">
        <f>I57*100/I105</f>
        <v>2.3621194062195254</v>
      </c>
      <c r="K57" s="360">
        <v>170</v>
      </c>
      <c r="L57" s="361">
        <f>K57*100/K105</f>
        <v>2.3306827529476282</v>
      </c>
      <c r="M57" s="362">
        <v>138</v>
      </c>
      <c r="N57" s="363">
        <f>M57*100/M105</f>
        <v>2.5993595780749672</v>
      </c>
      <c r="O57" s="364">
        <v>284</v>
      </c>
      <c r="P57" s="365">
        <f>O57*100/O105</f>
        <v>0.39257426426883041</v>
      </c>
      <c r="Q57" s="366">
        <v>230</v>
      </c>
      <c r="R57" s="367">
        <f>Q57*100/Q105</f>
        <v>0.49182080615845181</v>
      </c>
      <c r="S57" s="368">
        <v>188</v>
      </c>
      <c r="T57" s="369">
        <f>S57*100/S105</f>
        <v>0.59903135355595205</v>
      </c>
      <c r="U57" s="370"/>
      <c r="V57" s="370"/>
    </row>
    <row r="58" spans="2:22" s="199" customFormat="1" ht="13.5" customHeight="1" x14ac:dyDescent="0.2">
      <c r="B58" s="1330"/>
      <c r="C58" s="371">
        <v>63</v>
      </c>
      <c r="D58" s="372">
        <f>C58*100/C106</f>
        <v>0.18627479968067176</v>
      </c>
      <c r="E58" s="373">
        <v>58</v>
      </c>
      <c r="F58" s="372">
        <f>E58*100/E106</f>
        <v>0.20113746705507005</v>
      </c>
      <c r="G58" s="374">
        <v>50</v>
      </c>
      <c r="H58" s="372">
        <f>G58*100/G106</f>
        <v>0.19305019305019305</v>
      </c>
      <c r="I58" s="375">
        <v>198</v>
      </c>
      <c r="J58" s="376">
        <f>I58*100/I106</f>
        <v>2.430939226519337</v>
      </c>
      <c r="K58" s="377">
        <v>163</v>
      </c>
      <c r="L58" s="378">
        <f>K58*100/K106</f>
        <v>2.402358142962417</v>
      </c>
      <c r="M58" s="379">
        <v>138</v>
      </c>
      <c r="N58" s="380">
        <f>M58*100/M106</f>
        <v>2.6062322946175636</v>
      </c>
      <c r="O58" s="381">
        <v>258</v>
      </c>
      <c r="P58" s="382">
        <f>O58*100/O106</f>
        <v>0.62956004001854515</v>
      </c>
      <c r="Q58" s="383">
        <v>219</v>
      </c>
      <c r="R58" s="384">
        <f>Q58*100/Q106</f>
        <v>0.62473256311510483</v>
      </c>
      <c r="S58" s="385">
        <v>188</v>
      </c>
      <c r="T58" s="386">
        <f>S58*100/S106</f>
        <v>0.60364757256614432</v>
      </c>
      <c r="U58" s="370"/>
      <c r="V58" s="370"/>
    </row>
    <row r="59" spans="2:22" s="199" customFormat="1" ht="13.5" customHeight="1" x14ac:dyDescent="0.2">
      <c r="B59" s="1325">
        <v>43</v>
      </c>
      <c r="C59" s="387">
        <v>42</v>
      </c>
      <c r="D59" s="388">
        <f>C59*100/C105</f>
        <v>6.6546249643502239E-2</v>
      </c>
      <c r="E59" s="389">
        <v>37</v>
      </c>
      <c r="F59" s="388">
        <f>E59*100/E105</f>
        <v>9.3739707633452407E-2</v>
      </c>
      <c r="G59" s="390">
        <v>30</v>
      </c>
      <c r="H59" s="388">
        <f>G59*100/G105</f>
        <v>0.11505273250239693</v>
      </c>
      <c r="I59" s="391">
        <v>178</v>
      </c>
      <c r="J59" s="392">
        <f>I59*100/I105</f>
        <v>1.9287030014086033</v>
      </c>
      <c r="K59" s="393">
        <v>145</v>
      </c>
      <c r="L59" s="394">
        <f>K59*100/K105</f>
        <v>1.9879352892788593</v>
      </c>
      <c r="M59" s="395">
        <v>102</v>
      </c>
      <c r="N59" s="396">
        <f>M59*100/M105</f>
        <v>1.9212657750988886</v>
      </c>
      <c r="O59" s="397">
        <v>220</v>
      </c>
      <c r="P59" s="398">
        <f>O59*100/O105</f>
        <v>0.30410682443360104</v>
      </c>
      <c r="Q59" s="399">
        <v>182</v>
      </c>
      <c r="R59" s="400">
        <f>Q59*100/Q105</f>
        <v>0.38917994226451408</v>
      </c>
      <c r="S59" s="401">
        <v>132</v>
      </c>
      <c r="T59" s="402">
        <f>S59*100/S105</f>
        <v>0.42059648228396634</v>
      </c>
      <c r="U59" s="370"/>
      <c r="V59" s="370"/>
    </row>
    <row r="60" spans="2:22" s="199" customFormat="1" ht="13.5" customHeight="1" x14ac:dyDescent="0.2">
      <c r="B60" s="1326"/>
      <c r="C60" s="403">
        <v>41</v>
      </c>
      <c r="D60" s="404">
        <f>C60*100/C106</f>
        <v>0.12122645693504036</v>
      </c>
      <c r="E60" s="405">
        <v>37</v>
      </c>
      <c r="F60" s="404">
        <f>E60*100/E106</f>
        <v>0.12831183243168262</v>
      </c>
      <c r="G60" s="406">
        <v>30</v>
      </c>
      <c r="H60" s="404">
        <f>G60*100/G106</f>
        <v>0.11583011583011583</v>
      </c>
      <c r="I60" s="407">
        <v>156</v>
      </c>
      <c r="J60" s="408">
        <f>I60*100/I106</f>
        <v>1.9152854511970534</v>
      </c>
      <c r="K60" s="409">
        <v>133</v>
      </c>
      <c r="L60" s="410">
        <f>K60*100/K106</f>
        <v>1.9602063375092116</v>
      </c>
      <c r="M60" s="411">
        <v>102</v>
      </c>
      <c r="N60" s="412">
        <f>M60*100/M106</f>
        <v>1.9263456090651558</v>
      </c>
      <c r="O60" s="413">
        <v>196</v>
      </c>
      <c r="P60" s="414">
        <f>O60*100/O106</f>
        <v>0.47827041799858472</v>
      </c>
      <c r="Q60" s="415">
        <v>169</v>
      </c>
      <c r="R60" s="416">
        <f>Q60*100/Q106</f>
        <v>0.48209955783768366</v>
      </c>
      <c r="S60" s="417">
        <v>131</v>
      </c>
      <c r="T60" s="418">
        <f>S60*100/S106</f>
        <v>0.4206267659902389</v>
      </c>
      <c r="U60" s="370"/>
      <c r="V60" s="370"/>
    </row>
    <row r="61" spans="2:22" s="199" customFormat="1" ht="13.5" customHeight="1" x14ac:dyDescent="0.2">
      <c r="B61" s="1329">
        <v>44</v>
      </c>
      <c r="C61" s="354">
        <v>53</v>
      </c>
      <c r="D61" s="355">
        <f>C61*100/C105</f>
        <v>8.3975029312038527E-2</v>
      </c>
      <c r="E61" s="356">
        <v>47</v>
      </c>
      <c r="F61" s="355">
        <f>E61*100/E105</f>
        <v>0.11907476375060171</v>
      </c>
      <c r="G61" s="357">
        <v>41</v>
      </c>
      <c r="H61" s="355">
        <f>G61*100/G105</f>
        <v>0.15723873441994246</v>
      </c>
      <c r="I61" s="358">
        <v>169</v>
      </c>
      <c r="J61" s="359">
        <f>I61*100/I105</f>
        <v>1.8311843103261458</v>
      </c>
      <c r="K61" s="360">
        <v>144</v>
      </c>
      <c r="L61" s="361">
        <f>K61*100/K105</f>
        <v>1.9742253907321086</v>
      </c>
      <c r="M61" s="362">
        <v>110</v>
      </c>
      <c r="N61" s="363">
        <f>M61*100/M105</f>
        <v>2.0719532868713504</v>
      </c>
      <c r="O61" s="364">
        <v>222</v>
      </c>
      <c r="P61" s="365">
        <f>O61*100/O105</f>
        <v>0.30687143192845195</v>
      </c>
      <c r="Q61" s="366">
        <v>191</v>
      </c>
      <c r="R61" s="367">
        <f>Q61*100/Q105</f>
        <v>0.40842510424462741</v>
      </c>
      <c r="S61" s="368">
        <v>151</v>
      </c>
      <c r="T61" s="369">
        <f>S61*100/S105</f>
        <v>0.4811368850369615</v>
      </c>
      <c r="U61" s="370"/>
      <c r="V61" s="370"/>
    </row>
    <row r="62" spans="2:22" s="199" customFormat="1" ht="13.5" customHeight="1" x14ac:dyDescent="0.2">
      <c r="B62" s="1330"/>
      <c r="C62" s="371">
        <v>51</v>
      </c>
      <c r="D62" s="372">
        <f>C62*100/C106</f>
        <v>0.1507938854557819</v>
      </c>
      <c r="E62" s="373">
        <v>46</v>
      </c>
      <c r="F62" s="372">
        <f>E62*100/E106</f>
        <v>0.15952281869884866</v>
      </c>
      <c r="G62" s="374">
        <v>41</v>
      </c>
      <c r="H62" s="372">
        <f>G62*100/G106</f>
        <v>0.15830115830115829</v>
      </c>
      <c r="I62" s="375">
        <v>155</v>
      </c>
      <c r="J62" s="376">
        <f>I62*100/I106</f>
        <v>1.9030079803560467</v>
      </c>
      <c r="K62" s="377">
        <v>134</v>
      </c>
      <c r="L62" s="378">
        <f>K62*100/K106</f>
        <v>1.9749447310243184</v>
      </c>
      <c r="M62" s="379">
        <v>110</v>
      </c>
      <c r="N62" s="380">
        <f>M62*100/M106</f>
        <v>2.0774315391879132</v>
      </c>
      <c r="O62" s="381">
        <v>198</v>
      </c>
      <c r="P62" s="382">
        <f>O62*100/O106</f>
        <v>0.48315072838632539</v>
      </c>
      <c r="Q62" s="383">
        <v>176</v>
      </c>
      <c r="R62" s="384">
        <f>Q62*100/Q106</f>
        <v>0.50206817857652264</v>
      </c>
      <c r="S62" s="385">
        <v>151</v>
      </c>
      <c r="T62" s="386">
        <f>S62*100/S106</f>
        <v>0.48484459285897763</v>
      </c>
      <c r="U62" s="370"/>
      <c r="V62" s="370"/>
    </row>
    <row r="63" spans="2:22" s="199" customFormat="1" ht="13.5" customHeight="1" x14ac:dyDescent="0.2">
      <c r="B63" s="1325">
        <v>45</v>
      </c>
      <c r="C63" s="387">
        <v>72</v>
      </c>
      <c r="D63" s="388">
        <f>C63*100/C105</f>
        <v>0.11407928510314669</v>
      </c>
      <c r="E63" s="389">
        <v>58</v>
      </c>
      <c r="F63" s="388">
        <f>E63*100/E105</f>
        <v>0.14694332547946592</v>
      </c>
      <c r="G63" s="390">
        <v>53</v>
      </c>
      <c r="H63" s="388">
        <f>G63*100/G105</f>
        <v>0.20325982742090123</v>
      </c>
      <c r="I63" s="391">
        <v>166</v>
      </c>
      <c r="J63" s="392">
        <f>I63*100/I105</f>
        <v>1.7986780799653266</v>
      </c>
      <c r="K63" s="393">
        <v>135</v>
      </c>
      <c r="L63" s="394">
        <f>K63*100/K105</f>
        <v>1.8508363038113518</v>
      </c>
      <c r="M63" s="395">
        <v>102</v>
      </c>
      <c r="N63" s="396">
        <f>M63*100/M105</f>
        <v>1.9212657750988886</v>
      </c>
      <c r="O63" s="397">
        <v>238</v>
      </c>
      <c r="P63" s="398">
        <f>O63*100/O105</f>
        <v>0.32898829188725931</v>
      </c>
      <c r="Q63" s="399">
        <v>193</v>
      </c>
      <c r="R63" s="400">
        <f>Q63*100/Q105</f>
        <v>0.4127018069068748</v>
      </c>
      <c r="S63" s="401">
        <v>155</v>
      </c>
      <c r="T63" s="402">
        <f>S63*100/S105</f>
        <v>0.49388223298496048</v>
      </c>
      <c r="U63" s="370"/>
      <c r="V63" s="370"/>
    </row>
    <row r="64" spans="2:22" s="199" customFormat="1" ht="13.5" customHeight="1" x14ac:dyDescent="0.2">
      <c r="B64" s="1326"/>
      <c r="C64" s="403">
        <v>67</v>
      </c>
      <c r="D64" s="404">
        <f>C64*100/C106</f>
        <v>0.1981017710889684</v>
      </c>
      <c r="E64" s="405">
        <v>58</v>
      </c>
      <c r="F64" s="404">
        <f>E64*100/E106</f>
        <v>0.20113746705507005</v>
      </c>
      <c r="G64" s="406">
        <v>53</v>
      </c>
      <c r="H64" s="404">
        <f>G64*100/G106</f>
        <v>0.20463320463320464</v>
      </c>
      <c r="I64" s="407">
        <v>149</v>
      </c>
      <c r="J64" s="408">
        <f>I64*100/I106</f>
        <v>1.8293431553100061</v>
      </c>
      <c r="K64" s="409">
        <v>127</v>
      </c>
      <c r="L64" s="410">
        <f>K64*100/K106</f>
        <v>1.8717759764185704</v>
      </c>
      <c r="M64" s="411">
        <v>102</v>
      </c>
      <c r="N64" s="412">
        <f>M64*100/M106</f>
        <v>1.9263456090651558</v>
      </c>
      <c r="O64" s="413">
        <v>212</v>
      </c>
      <c r="P64" s="414">
        <f>O64*100/O106</f>
        <v>0.51731290110050998</v>
      </c>
      <c r="Q64" s="415">
        <v>182</v>
      </c>
      <c r="R64" s="416">
        <f>Q64*100/Q106</f>
        <v>0.5191841392098131</v>
      </c>
      <c r="S64" s="417">
        <v>155</v>
      </c>
      <c r="T64" s="418">
        <f>S64*100/S106</f>
        <v>0.49768815823272539</v>
      </c>
      <c r="U64" s="370"/>
      <c r="V64" s="370"/>
    </row>
    <row r="65" spans="2:22" s="199" customFormat="1" ht="13.5" customHeight="1" x14ac:dyDescent="0.2">
      <c r="B65" s="1329">
        <v>46</v>
      </c>
      <c r="C65" s="354">
        <v>55</v>
      </c>
      <c r="D65" s="355">
        <f>C65*100/C105</f>
        <v>8.7143898342681492E-2</v>
      </c>
      <c r="E65" s="356">
        <v>50</v>
      </c>
      <c r="F65" s="355">
        <f>E65*100/E105</f>
        <v>0.12667528058574651</v>
      </c>
      <c r="G65" s="357">
        <v>44</v>
      </c>
      <c r="H65" s="355">
        <f>G65*100/G105</f>
        <v>0.16874400767018216</v>
      </c>
      <c r="I65" s="358">
        <v>165</v>
      </c>
      <c r="J65" s="359">
        <f>I65*100/I105</f>
        <v>1.7878426698450536</v>
      </c>
      <c r="K65" s="360">
        <v>131</v>
      </c>
      <c r="L65" s="361">
        <f>K65*100/K105</f>
        <v>1.7959967096243488</v>
      </c>
      <c r="M65" s="362">
        <v>93</v>
      </c>
      <c r="N65" s="363">
        <f>M65*100/M105</f>
        <v>1.7517423243548691</v>
      </c>
      <c r="O65" s="364">
        <v>220</v>
      </c>
      <c r="P65" s="365">
        <f>O65*100/O105</f>
        <v>0.30410682443360104</v>
      </c>
      <c r="Q65" s="366">
        <v>181</v>
      </c>
      <c r="R65" s="367">
        <f>Q65*100/Q105</f>
        <v>0.38704159093339036</v>
      </c>
      <c r="S65" s="368">
        <v>137</v>
      </c>
      <c r="T65" s="369">
        <f>S65*100/S105</f>
        <v>0.43652816721896509</v>
      </c>
      <c r="U65" s="370"/>
      <c r="V65" s="370"/>
    </row>
    <row r="66" spans="2:22" s="199" customFormat="1" ht="13.5" customHeight="1" x14ac:dyDescent="0.2">
      <c r="B66" s="1330"/>
      <c r="C66" s="371">
        <v>55</v>
      </c>
      <c r="D66" s="372">
        <f>C66*100/C106</f>
        <v>0.16262085686407854</v>
      </c>
      <c r="E66" s="373">
        <v>50</v>
      </c>
      <c r="F66" s="372">
        <f>E66*100/E106</f>
        <v>0.17339436815092246</v>
      </c>
      <c r="G66" s="374">
        <v>44</v>
      </c>
      <c r="H66" s="372">
        <f>G66*100/G106</f>
        <v>0.16988416988416988</v>
      </c>
      <c r="I66" s="375">
        <v>146</v>
      </c>
      <c r="J66" s="376">
        <f>I66*100/I106</f>
        <v>1.792510742786986</v>
      </c>
      <c r="K66" s="377">
        <v>121</v>
      </c>
      <c r="L66" s="378">
        <f>K66*100/K106</f>
        <v>1.7833456153279292</v>
      </c>
      <c r="M66" s="379">
        <v>93</v>
      </c>
      <c r="N66" s="380">
        <f>M66*100/M106</f>
        <v>1.7563739376770537</v>
      </c>
      <c r="O66" s="381">
        <v>198</v>
      </c>
      <c r="P66" s="382">
        <f>O66*100/O106</f>
        <v>0.48315072838632539</v>
      </c>
      <c r="Q66" s="383">
        <v>168</v>
      </c>
      <c r="R66" s="384">
        <f>Q66*100/Q106</f>
        <v>0.47924689773213519</v>
      </c>
      <c r="S66" s="385">
        <v>137</v>
      </c>
      <c r="T66" s="386">
        <f>S66*100/S106</f>
        <v>0.43989211405086054</v>
      </c>
      <c r="U66" s="370"/>
      <c r="V66" s="370"/>
    </row>
    <row r="67" spans="2:22" s="199" customFormat="1" ht="13.5" customHeight="1" x14ac:dyDescent="0.2">
      <c r="B67" s="1325">
        <v>47</v>
      </c>
      <c r="C67" s="387">
        <v>51</v>
      </c>
      <c r="D67" s="388">
        <f>C67*100/C105</f>
        <v>8.0806160281395575E-2</v>
      </c>
      <c r="E67" s="389">
        <v>47</v>
      </c>
      <c r="F67" s="388">
        <f>E67*100/E105</f>
        <v>0.11907476375060171</v>
      </c>
      <c r="G67" s="390">
        <v>36</v>
      </c>
      <c r="H67" s="388">
        <f>G67*100/G105</f>
        <v>0.13806327900287632</v>
      </c>
      <c r="I67" s="391">
        <v>125</v>
      </c>
      <c r="J67" s="392">
        <f>I67*100/I105</f>
        <v>1.3544262650341314</v>
      </c>
      <c r="K67" s="393">
        <v>104</v>
      </c>
      <c r="L67" s="394">
        <f>K67*100/K105</f>
        <v>1.4258294488620784</v>
      </c>
      <c r="M67" s="395">
        <v>80</v>
      </c>
      <c r="N67" s="396">
        <f>M67*100/M105</f>
        <v>1.5068751177246185</v>
      </c>
      <c r="O67" s="397">
        <v>176</v>
      </c>
      <c r="P67" s="398">
        <f>O67*100/O105</f>
        <v>0.24328545954688083</v>
      </c>
      <c r="Q67" s="399">
        <v>151</v>
      </c>
      <c r="R67" s="400">
        <f>Q67*100/Q105</f>
        <v>0.32289105099967924</v>
      </c>
      <c r="S67" s="401">
        <v>116</v>
      </c>
      <c r="T67" s="402">
        <f>S67*100/S105</f>
        <v>0.36961509049197044</v>
      </c>
      <c r="U67" s="370"/>
      <c r="V67" s="370"/>
    </row>
    <row r="68" spans="2:22" s="199" customFormat="1" ht="13.5" customHeight="1" x14ac:dyDescent="0.2">
      <c r="B68" s="1326"/>
      <c r="C68" s="403">
        <v>47</v>
      </c>
      <c r="D68" s="404">
        <f>C68*100/C106</f>
        <v>0.13896691404748529</v>
      </c>
      <c r="E68" s="405">
        <v>46</v>
      </c>
      <c r="F68" s="404">
        <f>E68*100/E106</f>
        <v>0.15952281869884866</v>
      </c>
      <c r="G68" s="406">
        <v>36</v>
      </c>
      <c r="H68" s="404">
        <f>G68*100/G106</f>
        <v>0.138996138996139</v>
      </c>
      <c r="I68" s="407">
        <v>114</v>
      </c>
      <c r="J68" s="408">
        <f>I68*100/I106</f>
        <v>1.3996316758747698</v>
      </c>
      <c r="K68" s="409">
        <v>98</v>
      </c>
      <c r="L68" s="410">
        <f>K68*100/K106</f>
        <v>1.4443625644804716</v>
      </c>
      <c r="M68" s="411">
        <v>80</v>
      </c>
      <c r="N68" s="412">
        <f>M68*100/M106</f>
        <v>1.5108593012275733</v>
      </c>
      <c r="O68" s="413">
        <v>156</v>
      </c>
      <c r="P68" s="414">
        <f>O68*100/O106</f>
        <v>0.38066421024377151</v>
      </c>
      <c r="Q68" s="415">
        <v>139</v>
      </c>
      <c r="R68" s="416">
        <f>Q68*100/Q106</f>
        <v>0.39651975467123091</v>
      </c>
      <c r="S68" s="417">
        <v>114</v>
      </c>
      <c r="T68" s="418">
        <f>S68*100/S106</f>
        <v>0.36604161315181094</v>
      </c>
      <c r="U68" s="370"/>
      <c r="V68" s="370"/>
    </row>
    <row r="69" spans="2:22" s="199" customFormat="1" ht="13.5" customHeight="1" x14ac:dyDescent="0.2">
      <c r="B69" s="1329">
        <v>48</v>
      </c>
      <c r="C69" s="354">
        <v>32</v>
      </c>
      <c r="D69" s="355">
        <f>C69*100/C105</f>
        <v>5.0701904490287414E-2</v>
      </c>
      <c r="E69" s="356">
        <v>33</v>
      </c>
      <c r="F69" s="355">
        <f>E69*100/E105</f>
        <v>8.3605685186592685E-2</v>
      </c>
      <c r="G69" s="357">
        <v>27</v>
      </c>
      <c r="H69" s="355">
        <f>G69*100/G105</f>
        <v>0.10354745925215723</v>
      </c>
      <c r="I69" s="358">
        <v>130</v>
      </c>
      <c r="J69" s="359">
        <f>I69*100/I105</f>
        <v>1.4086033156354969</v>
      </c>
      <c r="K69" s="360">
        <v>113</v>
      </c>
      <c r="L69" s="361">
        <f>K69*100/K105</f>
        <v>1.5492185357828352</v>
      </c>
      <c r="M69" s="362">
        <v>80</v>
      </c>
      <c r="N69" s="363">
        <f>M69*100/M105</f>
        <v>1.5068751177246185</v>
      </c>
      <c r="O69" s="364">
        <v>162</v>
      </c>
      <c r="P69" s="365">
        <f>O69*100/O105</f>
        <v>0.22393320708292441</v>
      </c>
      <c r="Q69" s="366">
        <v>146</v>
      </c>
      <c r="R69" s="367">
        <f>Q69*100/Q105</f>
        <v>0.31219929434406074</v>
      </c>
      <c r="S69" s="368">
        <v>107</v>
      </c>
      <c r="T69" s="369">
        <f>S69*100/S105</f>
        <v>0.34093805760897272</v>
      </c>
      <c r="U69" s="370"/>
      <c r="V69" s="370"/>
    </row>
    <row r="70" spans="2:22" s="199" customFormat="1" ht="13.5" customHeight="1" x14ac:dyDescent="0.2">
      <c r="B70" s="1330"/>
      <c r="C70" s="371">
        <v>32</v>
      </c>
      <c r="D70" s="372">
        <f>C70*100/C106</f>
        <v>9.4615771266372967E-2</v>
      </c>
      <c r="E70" s="373">
        <v>33</v>
      </c>
      <c r="F70" s="372">
        <f>E70*100/E106</f>
        <v>0.11444028297960883</v>
      </c>
      <c r="G70" s="374">
        <v>27</v>
      </c>
      <c r="H70" s="372">
        <f>G70*100/G106</f>
        <v>0.10424710424710425</v>
      </c>
      <c r="I70" s="375">
        <v>113</v>
      </c>
      <c r="J70" s="376">
        <f>I70*100/I106</f>
        <v>1.3873542050337631</v>
      </c>
      <c r="K70" s="377">
        <v>102</v>
      </c>
      <c r="L70" s="378">
        <f>K70*100/K106</f>
        <v>1.5033161385408991</v>
      </c>
      <c r="M70" s="379">
        <v>79</v>
      </c>
      <c r="N70" s="380">
        <f>M70*100/M106</f>
        <v>1.4919735599622286</v>
      </c>
      <c r="O70" s="381">
        <v>140</v>
      </c>
      <c r="P70" s="382">
        <f>O70*100/O106</f>
        <v>0.34162172714184624</v>
      </c>
      <c r="Q70" s="383">
        <v>130</v>
      </c>
      <c r="R70" s="384">
        <f>Q70*100/Q106</f>
        <v>0.3708458137212951</v>
      </c>
      <c r="S70" s="385">
        <v>106</v>
      </c>
      <c r="T70" s="386">
        <f>S70*100/S106</f>
        <v>0.34035448240431543</v>
      </c>
      <c r="U70" s="370"/>
      <c r="V70" s="370"/>
    </row>
    <row r="71" spans="2:22" s="199" customFormat="1" ht="13.5" customHeight="1" x14ac:dyDescent="0.2">
      <c r="B71" s="1325">
        <v>49</v>
      </c>
      <c r="C71" s="387">
        <v>30</v>
      </c>
      <c r="D71" s="388">
        <f>C71*100/C105</f>
        <v>4.7533035459644456E-2</v>
      </c>
      <c r="E71" s="389">
        <v>29</v>
      </c>
      <c r="F71" s="388">
        <f>E71*100/E105</f>
        <v>7.3471662739732962E-2</v>
      </c>
      <c r="G71" s="390">
        <v>21</v>
      </c>
      <c r="H71" s="388">
        <f>G71*100/G105</f>
        <v>8.0536912751677847E-2</v>
      </c>
      <c r="I71" s="391">
        <v>98</v>
      </c>
      <c r="J71" s="392">
        <f>I71*100/I105</f>
        <v>1.0618701917867592</v>
      </c>
      <c r="K71" s="393">
        <v>86</v>
      </c>
      <c r="L71" s="394">
        <f>K71*100/K105</f>
        <v>1.1790512750205648</v>
      </c>
      <c r="M71" s="395">
        <v>64</v>
      </c>
      <c r="N71" s="396">
        <f>M71*100/M105</f>
        <v>1.2055000941796949</v>
      </c>
      <c r="O71" s="397">
        <v>128</v>
      </c>
      <c r="P71" s="398">
        <f>O71*100/O105</f>
        <v>0.17693487967045879</v>
      </c>
      <c r="Q71" s="399">
        <v>115</v>
      </c>
      <c r="R71" s="400">
        <f>Q71*100/Q105</f>
        <v>0.2459104030792259</v>
      </c>
      <c r="S71" s="401">
        <v>85</v>
      </c>
      <c r="T71" s="402">
        <f>S71*100/S105</f>
        <v>0.27083864389497836</v>
      </c>
      <c r="U71" s="370"/>
      <c r="V71" s="370"/>
    </row>
    <row r="72" spans="2:22" s="199" customFormat="1" ht="13.5" customHeight="1" x14ac:dyDescent="0.2">
      <c r="B72" s="1326"/>
      <c r="C72" s="403">
        <v>29</v>
      </c>
      <c r="D72" s="404">
        <f>C72*100/C106</f>
        <v>8.5745542710150502E-2</v>
      </c>
      <c r="E72" s="405">
        <v>28</v>
      </c>
      <c r="F72" s="404">
        <f>E72*100/E106</f>
        <v>9.7100846164516572E-2</v>
      </c>
      <c r="G72" s="406">
        <v>21</v>
      </c>
      <c r="H72" s="404">
        <f>G72*100/G106</f>
        <v>8.1081081081081086E-2</v>
      </c>
      <c r="I72" s="407">
        <v>84</v>
      </c>
      <c r="J72" s="408">
        <f>I72*100/I106</f>
        <v>1.0313075506445673</v>
      </c>
      <c r="K72" s="409">
        <v>78</v>
      </c>
      <c r="L72" s="410">
        <f>K72*100/K106</f>
        <v>1.1495946941783346</v>
      </c>
      <c r="M72" s="411">
        <v>63</v>
      </c>
      <c r="N72" s="412">
        <f>M72*100/M106</f>
        <v>1.1898016997167138</v>
      </c>
      <c r="O72" s="413">
        <v>110</v>
      </c>
      <c r="P72" s="414">
        <f>O72*100/O106</f>
        <v>0.26841707132573633</v>
      </c>
      <c r="Q72" s="415">
        <v>103</v>
      </c>
      <c r="R72" s="416">
        <f>Q72*100/Q106</f>
        <v>0.29382399087148764</v>
      </c>
      <c r="S72" s="417">
        <v>84</v>
      </c>
      <c r="T72" s="418">
        <f>S72*100/S106</f>
        <v>0.26971487284870282</v>
      </c>
      <c r="U72" s="370"/>
      <c r="V72" s="370"/>
    </row>
    <row r="73" spans="2:22" s="199" customFormat="1" ht="13.5" customHeight="1" x14ac:dyDescent="0.2">
      <c r="B73" s="1329">
        <v>50</v>
      </c>
      <c r="C73" s="354">
        <v>29</v>
      </c>
      <c r="D73" s="355">
        <f>C73*100/C105</f>
        <v>4.5948600944322973E-2</v>
      </c>
      <c r="E73" s="356">
        <v>26</v>
      </c>
      <c r="F73" s="355">
        <f>E73*100/E105</f>
        <v>6.5871145904588174E-2</v>
      </c>
      <c r="G73" s="357">
        <v>23</v>
      </c>
      <c r="H73" s="355">
        <f>G73*100/G105</f>
        <v>8.8207094918504314E-2</v>
      </c>
      <c r="I73" s="358">
        <v>61</v>
      </c>
      <c r="J73" s="359">
        <f>I73*100/I105</f>
        <v>0.66096001733665621</v>
      </c>
      <c r="K73" s="360">
        <v>55</v>
      </c>
      <c r="L73" s="361">
        <f>K73*100/K105</f>
        <v>0.75404442007129147</v>
      </c>
      <c r="M73" s="362">
        <v>39</v>
      </c>
      <c r="N73" s="363">
        <f>M73*100/M105</f>
        <v>0.73460161989075157</v>
      </c>
      <c r="O73" s="364">
        <v>90</v>
      </c>
      <c r="P73" s="365">
        <f>O73*100/O105</f>
        <v>0.12440733726829134</v>
      </c>
      <c r="Q73" s="366">
        <v>81</v>
      </c>
      <c r="R73" s="367">
        <f>Q73*100/Q105</f>
        <v>0.17320645782101998</v>
      </c>
      <c r="S73" s="368">
        <v>62</v>
      </c>
      <c r="T73" s="369">
        <f>S73*100/S105</f>
        <v>0.1975528931939842</v>
      </c>
      <c r="U73" s="370"/>
      <c r="V73" s="370"/>
    </row>
    <row r="74" spans="2:22" s="199" customFormat="1" ht="13.5" customHeight="1" x14ac:dyDescent="0.2">
      <c r="B74" s="1330"/>
      <c r="C74" s="371">
        <v>29</v>
      </c>
      <c r="D74" s="372">
        <f>C74*100/C106</f>
        <v>8.5745542710150502E-2</v>
      </c>
      <c r="E74" s="373">
        <v>26</v>
      </c>
      <c r="F74" s="372">
        <f>E74*100/E106</f>
        <v>9.0165071438479683E-2</v>
      </c>
      <c r="G74" s="374">
        <v>23</v>
      </c>
      <c r="H74" s="372">
        <f>G74*100/G106</f>
        <v>8.8803088803088806E-2</v>
      </c>
      <c r="I74" s="375">
        <v>55</v>
      </c>
      <c r="J74" s="376">
        <f>I74*100/I106</f>
        <v>0.67526089625537145</v>
      </c>
      <c r="K74" s="377">
        <v>51</v>
      </c>
      <c r="L74" s="378">
        <f>K74*100/K106</f>
        <v>0.75165806927044954</v>
      </c>
      <c r="M74" s="379">
        <v>39</v>
      </c>
      <c r="N74" s="380">
        <f>M74*100/M106</f>
        <v>0.73654390934844194</v>
      </c>
      <c r="O74" s="381">
        <v>82</v>
      </c>
      <c r="P74" s="382">
        <f>O74*100/O106</f>
        <v>0.20009272589736707</v>
      </c>
      <c r="Q74" s="383">
        <v>75</v>
      </c>
      <c r="R74" s="384">
        <f>Q74*100/Q106</f>
        <v>0.21394950791613179</v>
      </c>
      <c r="S74" s="385">
        <v>62</v>
      </c>
      <c r="T74" s="386">
        <f>S74*100/S106</f>
        <v>0.19907526329309017</v>
      </c>
      <c r="U74" s="370"/>
      <c r="V74" s="370"/>
    </row>
    <row r="75" spans="2:22" s="199" customFormat="1" ht="13.5" customHeight="1" x14ac:dyDescent="0.2">
      <c r="B75" s="1325">
        <v>51</v>
      </c>
      <c r="C75" s="387">
        <v>23</v>
      </c>
      <c r="D75" s="388">
        <f>C75*100/C105</f>
        <v>3.6441993852394078E-2</v>
      </c>
      <c r="E75" s="389">
        <v>22</v>
      </c>
      <c r="F75" s="388">
        <f>E75*100/E105</f>
        <v>5.5737123457728459E-2</v>
      </c>
      <c r="G75" s="390">
        <v>19</v>
      </c>
      <c r="H75" s="388">
        <f>G75*100/G105</f>
        <v>7.2866730584851394E-2</v>
      </c>
      <c r="I75" s="391">
        <v>54</v>
      </c>
      <c r="J75" s="392">
        <f>I75*100/I105</f>
        <v>0.58511214649474486</v>
      </c>
      <c r="K75" s="393">
        <v>48</v>
      </c>
      <c r="L75" s="394">
        <f>K75*100/K105</f>
        <v>0.65807513024403619</v>
      </c>
      <c r="M75" s="395">
        <v>35</v>
      </c>
      <c r="N75" s="396">
        <f>M75*100/M105</f>
        <v>0.65925786400452058</v>
      </c>
      <c r="O75" s="397">
        <v>77</v>
      </c>
      <c r="P75" s="398">
        <f>O75*100/O105</f>
        <v>0.10643738855176037</v>
      </c>
      <c r="Q75" s="399">
        <v>70</v>
      </c>
      <c r="R75" s="400">
        <f>Q75*100/Q105</f>
        <v>0.14968459317865926</v>
      </c>
      <c r="S75" s="401">
        <v>54</v>
      </c>
      <c r="T75" s="402">
        <f>S75*100/S105</f>
        <v>0.17206219729798625</v>
      </c>
      <c r="U75" s="370"/>
      <c r="V75" s="370"/>
    </row>
    <row r="76" spans="2:22" s="199" customFormat="1" ht="13.5" customHeight="1" x14ac:dyDescent="0.2">
      <c r="B76" s="1326"/>
      <c r="C76" s="403">
        <v>23</v>
      </c>
      <c r="D76" s="404">
        <f>C76*100/C106</f>
        <v>6.8005085597705572E-2</v>
      </c>
      <c r="E76" s="405">
        <v>22</v>
      </c>
      <c r="F76" s="404">
        <f>E76*100/E106</f>
        <v>7.6293521986405877E-2</v>
      </c>
      <c r="G76" s="406">
        <v>19</v>
      </c>
      <c r="H76" s="404">
        <f>G76*100/G106</f>
        <v>7.3359073359073365E-2</v>
      </c>
      <c r="I76" s="407">
        <v>49</v>
      </c>
      <c r="J76" s="408">
        <f>I76*100/I106</f>
        <v>0.6015960712093309</v>
      </c>
      <c r="K76" s="409">
        <v>45</v>
      </c>
      <c r="L76" s="410">
        <f>K76*100/K106</f>
        <v>0.66322770817980836</v>
      </c>
      <c r="M76" s="411">
        <v>35</v>
      </c>
      <c r="N76" s="412">
        <f>M76*100/M106</f>
        <v>0.66100094428706324</v>
      </c>
      <c r="O76" s="413">
        <v>71</v>
      </c>
      <c r="P76" s="414">
        <f>O76*100/O106</f>
        <v>0.17325101876479343</v>
      </c>
      <c r="Q76" s="415">
        <v>66</v>
      </c>
      <c r="R76" s="416">
        <f>Q76*100/Q106</f>
        <v>0.18827556696619599</v>
      </c>
      <c r="S76" s="417">
        <v>54</v>
      </c>
      <c r="T76" s="418">
        <f>S76*100/S106</f>
        <v>0.17338813254559465</v>
      </c>
      <c r="U76" s="370"/>
      <c r="V76" s="370"/>
    </row>
    <row r="77" spans="2:22" s="199" customFormat="1" ht="13.5" customHeight="1" x14ac:dyDescent="0.2">
      <c r="B77" s="1331">
        <v>52</v>
      </c>
      <c r="C77" s="354">
        <v>27</v>
      </c>
      <c r="D77" s="355">
        <f>C77*100/C105</f>
        <v>4.2779731913680008E-2</v>
      </c>
      <c r="E77" s="356">
        <v>23</v>
      </c>
      <c r="F77" s="355">
        <f>E77*100/E105</f>
        <v>5.8270629069443386E-2</v>
      </c>
      <c r="G77" s="357">
        <v>19</v>
      </c>
      <c r="H77" s="355">
        <f>G77*100/G105</f>
        <v>7.2866730584851394E-2</v>
      </c>
      <c r="I77" s="358">
        <v>46</v>
      </c>
      <c r="J77" s="359">
        <f>I77*100/I105</f>
        <v>0.49842886553256038</v>
      </c>
      <c r="K77" s="360">
        <v>39</v>
      </c>
      <c r="L77" s="361">
        <f>K77*100/K105</f>
        <v>0.5346860433232794</v>
      </c>
      <c r="M77" s="362">
        <v>28</v>
      </c>
      <c r="N77" s="363">
        <f>M77*100/M105</f>
        <v>0.52740629120361648</v>
      </c>
      <c r="O77" s="364">
        <v>73</v>
      </c>
      <c r="P77" s="365">
        <f>O77*100/O105</f>
        <v>0.10090817356205853</v>
      </c>
      <c r="Q77" s="366">
        <v>62</v>
      </c>
      <c r="R77" s="367">
        <f>Q77*100/Q105</f>
        <v>0.13257778252966962</v>
      </c>
      <c r="S77" s="368">
        <v>47</v>
      </c>
      <c r="T77" s="369">
        <f>S77*100/S105</f>
        <v>0.14975783838898801</v>
      </c>
      <c r="U77" s="370"/>
      <c r="V77" s="370"/>
    </row>
    <row r="78" spans="2:22" s="199" customFormat="1" ht="13.5" customHeight="1" x14ac:dyDescent="0.2">
      <c r="B78" s="1330"/>
      <c r="C78" s="371">
        <v>24</v>
      </c>
      <c r="D78" s="372">
        <f>C78*100/C106</f>
        <v>7.0961828449779718E-2</v>
      </c>
      <c r="E78" s="373">
        <v>21</v>
      </c>
      <c r="F78" s="372">
        <f>E78*100/E106</f>
        <v>7.2825634623387439E-2</v>
      </c>
      <c r="G78" s="374">
        <v>19</v>
      </c>
      <c r="H78" s="372">
        <f>G78*100/G106</f>
        <v>7.3359073359073365E-2</v>
      </c>
      <c r="I78" s="375">
        <v>43</v>
      </c>
      <c r="J78" s="376">
        <f>I78*100/I106</f>
        <v>0.52793124616329035</v>
      </c>
      <c r="K78" s="377">
        <v>37</v>
      </c>
      <c r="L78" s="378">
        <f>K78*100/K106</f>
        <v>0.54532056005895357</v>
      </c>
      <c r="M78" s="379">
        <v>28</v>
      </c>
      <c r="N78" s="380">
        <f>M78*100/M106</f>
        <v>0.52880075542965066</v>
      </c>
      <c r="O78" s="381">
        <v>64</v>
      </c>
      <c r="P78" s="382">
        <f>O78*100/O106</f>
        <v>0.15616993240770113</v>
      </c>
      <c r="Q78" s="383">
        <v>57</v>
      </c>
      <c r="R78" s="384">
        <f>Q78*100/Q106</f>
        <v>0.16260162601626016</v>
      </c>
      <c r="S78" s="385">
        <v>47</v>
      </c>
      <c r="T78" s="386">
        <f>S78*100/S106</f>
        <v>0.15091189314153608</v>
      </c>
      <c r="U78" s="370"/>
      <c r="V78" s="370"/>
    </row>
    <row r="79" spans="2:22" s="199" customFormat="1" ht="13.5" customHeight="1" x14ac:dyDescent="0.2">
      <c r="B79" s="1325">
        <v>53</v>
      </c>
      <c r="C79" s="387">
        <v>14</v>
      </c>
      <c r="D79" s="388">
        <f>C79*100/C105</f>
        <v>2.2182083214500745E-2</v>
      </c>
      <c r="E79" s="389">
        <v>14</v>
      </c>
      <c r="F79" s="388">
        <f>E79*100/E105</f>
        <v>3.5469078564009021E-2</v>
      </c>
      <c r="G79" s="390">
        <v>12</v>
      </c>
      <c r="H79" s="388">
        <f>G79*100/G105</f>
        <v>4.6021093000958774E-2</v>
      </c>
      <c r="I79" s="391">
        <v>23</v>
      </c>
      <c r="J79" s="392">
        <f>I79*100/I105</f>
        <v>0.24921443276628019</v>
      </c>
      <c r="K79" s="393">
        <v>18</v>
      </c>
      <c r="L79" s="394">
        <f>K79*100/K105</f>
        <v>0.24677817384151357</v>
      </c>
      <c r="M79" s="395">
        <v>11</v>
      </c>
      <c r="N79" s="396">
        <f>M79*100/M105</f>
        <v>0.20719532868713506</v>
      </c>
      <c r="O79" s="397">
        <v>37</v>
      </c>
      <c r="P79" s="398">
        <f>O79*100/O105</f>
        <v>5.1145238654741992E-2</v>
      </c>
      <c r="Q79" s="399">
        <v>32</v>
      </c>
      <c r="R79" s="400">
        <f>Q79*100/Q105</f>
        <v>6.8427242595958518E-2</v>
      </c>
      <c r="S79" s="401">
        <v>23</v>
      </c>
      <c r="T79" s="402">
        <f>S79*100/S105</f>
        <v>7.3285750700994134E-2</v>
      </c>
      <c r="U79" s="370"/>
      <c r="V79" s="370"/>
    </row>
    <row r="80" spans="2:22" s="199" customFormat="1" ht="13.5" customHeight="1" x14ac:dyDescent="0.2">
      <c r="B80" s="1326"/>
      <c r="C80" s="403">
        <v>14</v>
      </c>
      <c r="D80" s="404">
        <f>C80*100/C106</f>
        <v>4.1394399929038171E-2</v>
      </c>
      <c r="E80" s="405">
        <v>14</v>
      </c>
      <c r="F80" s="404">
        <f>E80*100/E106</f>
        <v>4.8550423082258286E-2</v>
      </c>
      <c r="G80" s="406">
        <v>12</v>
      </c>
      <c r="H80" s="404">
        <f>G80*100/G106</f>
        <v>4.633204633204633E-2</v>
      </c>
      <c r="I80" s="407">
        <v>22</v>
      </c>
      <c r="J80" s="408">
        <f>I80*100/I106</f>
        <v>0.27010435850214853</v>
      </c>
      <c r="K80" s="409">
        <v>18</v>
      </c>
      <c r="L80" s="410">
        <f>K80*100/K106</f>
        <v>0.26529108327192336</v>
      </c>
      <c r="M80" s="411">
        <v>11</v>
      </c>
      <c r="N80" s="412">
        <f>M80*100/M106</f>
        <v>0.20774315391879131</v>
      </c>
      <c r="O80" s="413">
        <v>36</v>
      </c>
      <c r="P80" s="414">
        <f>O80*100/O106</f>
        <v>8.7845586979331883E-2</v>
      </c>
      <c r="Q80" s="415">
        <v>32</v>
      </c>
      <c r="R80" s="416">
        <f>Q80*100/Q106</f>
        <v>9.1285123377549571E-2</v>
      </c>
      <c r="S80" s="417">
        <v>23</v>
      </c>
      <c r="T80" s="418">
        <f>S80*100/S106</f>
        <v>7.385050089904957E-2</v>
      </c>
      <c r="U80" s="370"/>
      <c r="V80" s="370"/>
    </row>
    <row r="81" spans="2:22" s="199" customFormat="1" ht="13.5" customHeight="1" x14ac:dyDescent="0.2">
      <c r="B81" s="1331">
        <v>54</v>
      </c>
      <c r="C81" s="354">
        <v>17</v>
      </c>
      <c r="D81" s="355">
        <f>C81*100/C105</f>
        <v>2.6935386760465189E-2</v>
      </c>
      <c r="E81" s="356">
        <v>12</v>
      </c>
      <c r="F81" s="355">
        <f>E81*100/E105</f>
        <v>3.040206734057916E-2</v>
      </c>
      <c r="G81" s="357">
        <v>8</v>
      </c>
      <c r="H81" s="355">
        <f>G81*100/G105</f>
        <v>3.0680728667305847E-2</v>
      </c>
      <c r="I81" s="358">
        <v>27</v>
      </c>
      <c r="J81" s="359">
        <f>I81*100/I105</f>
        <v>0.29255607324737243</v>
      </c>
      <c r="K81" s="360">
        <v>23</v>
      </c>
      <c r="L81" s="361">
        <f>K81*100/K105</f>
        <v>0.31532766657526734</v>
      </c>
      <c r="M81" s="362">
        <v>18</v>
      </c>
      <c r="N81" s="363">
        <f>M81*100/M105</f>
        <v>0.33904690148803918</v>
      </c>
      <c r="O81" s="364">
        <v>44</v>
      </c>
      <c r="P81" s="365">
        <f>O81*100/O105</f>
        <v>6.0821364886720207E-2</v>
      </c>
      <c r="Q81" s="366">
        <v>35</v>
      </c>
      <c r="R81" s="367">
        <f>Q81*100/Q105</f>
        <v>7.4842296589329629E-2</v>
      </c>
      <c r="S81" s="368">
        <v>26</v>
      </c>
      <c r="T81" s="369">
        <f>S81*100/S105</f>
        <v>8.2844761661993366E-2</v>
      </c>
      <c r="U81" s="370"/>
      <c r="V81" s="370"/>
    </row>
    <row r="82" spans="2:22" s="199" customFormat="1" ht="13.5" customHeight="1" x14ac:dyDescent="0.2">
      <c r="B82" s="1330"/>
      <c r="C82" s="371">
        <v>15</v>
      </c>
      <c r="D82" s="372">
        <f>C82*100/C106</f>
        <v>4.4351142781112324E-2</v>
      </c>
      <c r="E82" s="373">
        <v>12</v>
      </c>
      <c r="F82" s="372">
        <f>E82*100/E106</f>
        <v>4.161464835622139E-2</v>
      </c>
      <c r="G82" s="374">
        <v>8</v>
      </c>
      <c r="H82" s="372">
        <f>G82*100/G106</f>
        <v>3.0888030888030889E-2</v>
      </c>
      <c r="I82" s="375">
        <v>25</v>
      </c>
      <c r="J82" s="376">
        <f>I82*100/I106</f>
        <v>0.30693677102516881</v>
      </c>
      <c r="K82" s="377">
        <v>22</v>
      </c>
      <c r="L82" s="378">
        <f>K82*100/K106</f>
        <v>0.32424465733235075</v>
      </c>
      <c r="M82" s="379">
        <v>18</v>
      </c>
      <c r="N82" s="380">
        <f>M82*100/M106</f>
        <v>0.33994334277620397</v>
      </c>
      <c r="O82" s="381">
        <v>39</v>
      </c>
      <c r="P82" s="382">
        <f>O82*100/O106</f>
        <v>9.5166052560942876E-2</v>
      </c>
      <c r="Q82" s="383">
        <v>34</v>
      </c>
      <c r="R82" s="384">
        <f>Q82*100/Q106</f>
        <v>9.6990443588646419E-2</v>
      </c>
      <c r="S82" s="385">
        <v>26</v>
      </c>
      <c r="T82" s="386">
        <f>S82*100/S106</f>
        <v>8.3483174929360388E-2</v>
      </c>
      <c r="U82" s="370"/>
      <c r="V82" s="370"/>
    </row>
    <row r="83" spans="2:22" s="199" customFormat="1" ht="13.5" customHeight="1" x14ac:dyDescent="0.2">
      <c r="B83" s="1325">
        <v>55</v>
      </c>
      <c r="C83" s="387">
        <v>9</v>
      </c>
      <c r="D83" s="388">
        <f>C83*100/C105</f>
        <v>1.4259910637893336E-2</v>
      </c>
      <c r="E83" s="389">
        <v>8</v>
      </c>
      <c r="F83" s="388">
        <f>E83*100/E105</f>
        <v>2.0268044893719441E-2</v>
      </c>
      <c r="G83" s="390">
        <v>5</v>
      </c>
      <c r="H83" s="388">
        <f>G83*100/G105</f>
        <v>1.9175455417066157E-2</v>
      </c>
      <c r="I83" s="391">
        <v>14</v>
      </c>
      <c r="J83" s="392">
        <f>I83*100/I105</f>
        <v>0.15169574168382274</v>
      </c>
      <c r="K83" s="393">
        <v>13</v>
      </c>
      <c r="L83" s="394">
        <f>K83*100/K105</f>
        <v>0.1782286811077598</v>
      </c>
      <c r="M83" s="395">
        <v>10</v>
      </c>
      <c r="N83" s="396">
        <f>M83*100/M105</f>
        <v>0.18835938971557731</v>
      </c>
      <c r="O83" s="397">
        <v>23</v>
      </c>
      <c r="P83" s="398">
        <f>O83*100/O105</f>
        <v>3.1792986190785563E-2</v>
      </c>
      <c r="Q83" s="399">
        <v>21</v>
      </c>
      <c r="R83" s="400">
        <f>Q83*100/Q105</f>
        <v>4.4905377953597773E-2</v>
      </c>
      <c r="S83" s="401">
        <v>15</v>
      </c>
      <c r="T83" s="402">
        <f>S83*100/S105</f>
        <v>4.7795054804996177E-2</v>
      </c>
      <c r="U83" s="370"/>
      <c r="V83" s="370"/>
    </row>
    <row r="84" spans="2:22" s="199" customFormat="1" ht="13.5" customHeight="1" x14ac:dyDescent="0.2">
      <c r="B84" s="1326"/>
      <c r="C84" s="403">
        <v>9</v>
      </c>
      <c r="D84" s="404">
        <f>C84*100/C106</f>
        <v>2.6610685668667394E-2</v>
      </c>
      <c r="E84" s="405">
        <v>8</v>
      </c>
      <c r="F84" s="404">
        <f>E84*100/E106</f>
        <v>2.7743098904147594E-2</v>
      </c>
      <c r="G84" s="406">
        <v>5</v>
      </c>
      <c r="H84" s="404">
        <f>G84*100/G106</f>
        <v>1.9305019305019305E-2</v>
      </c>
      <c r="I84" s="407">
        <v>13</v>
      </c>
      <c r="J84" s="408">
        <f>I84*100/I106</f>
        <v>0.15960712093308779</v>
      </c>
      <c r="K84" s="409">
        <v>12</v>
      </c>
      <c r="L84" s="410">
        <f>K84*100/K106</f>
        <v>0.17686072218128224</v>
      </c>
      <c r="M84" s="411">
        <v>10</v>
      </c>
      <c r="N84" s="412">
        <f>M84*100/M106</f>
        <v>0.18885741265344666</v>
      </c>
      <c r="O84" s="413">
        <v>22</v>
      </c>
      <c r="P84" s="414">
        <f>O84*100/O106</f>
        <v>5.3683414265147264E-2</v>
      </c>
      <c r="Q84" s="415">
        <v>20</v>
      </c>
      <c r="R84" s="416">
        <f>Q84*100/Q106</f>
        <v>5.7053202110968475E-2</v>
      </c>
      <c r="S84" s="417">
        <v>15</v>
      </c>
      <c r="T84" s="418">
        <f>S84*100/S106</f>
        <v>4.8163370151554072E-2</v>
      </c>
      <c r="U84" s="370"/>
      <c r="V84" s="370"/>
    </row>
    <row r="85" spans="2:22" s="199" customFormat="1" ht="13.5" customHeight="1" x14ac:dyDescent="0.2">
      <c r="B85" s="1329">
        <v>56</v>
      </c>
      <c r="C85" s="354">
        <v>10</v>
      </c>
      <c r="D85" s="355">
        <f>C85*100/C105</f>
        <v>1.5844345153214819E-2</v>
      </c>
      <c r="E85" s="356">
        <v>5</v>
      </c>
      <c r="F85" s="355">
        <f>E85*100/E105</f>
        <v>1.2667528058574649E-2</v>
      </c>
      <c r="G85" s="357">
        <v>4</v>
      </c>
      <c r="H85" s="355">
        <f>G85*100/G105</f>
        <v>1.5340364333652923E-2</v>
      </c>
      <c r="I85" s="358">
        <v>9</v>
      </c>
      <c r="J85" s="359">
        <f>I85*100/I105</f>
        <v>9.7518691082457476E-2</v>
      </c>
      <c r="K85" s="360">
        <v>7</v>
      </c>
      <c r="L85" s="361">
        <f>K85*100/K105</f>
        <v>9.5969289827255277E-2</v>
      </c>
      <c r="M85" s="362">
        <v>6</v>
      </c>
      <c r="N85" s="363">
        <f>M85*100/M105</f>
        <v>0.11301563382934639</v>
      </c>
      <c r="O85" s="364">
        <v>19</v>
      </c>
      <c r="P85" s="365">
        <f>O85*100/O105</f>
        <v>2.6263771201083728E-2</v>
      </c>
      <c r="Q85" s="366">
        <v>12</v>
      </c>
      <c r="R85" s="367">
        <f>Q85*100/Q105</f>
        <v>2.5660215973484442E-2</v>
      </c>
      <c r="S85" s="368">
        <v>10</v>
      </c>
      <c r="T85" s="369">
        <f>S85*100/S105</f>
        <v>3.1863369869997452E-2</v>
      </c>
      <c r="U85" s="370"/>
      <c r="V85" s="370"/>
    </row>
    <row r="86" spans="2:22" s="199" customFormat="1" ht="13.5" customHeight="1" x14ac:dyDescent="0.2">
      <c r="B86" s="1330"/>
      <c r="C86" s="371">
        <v>7</v>
      </c>
      <c r="D86" s="372">
        <f>C86*100/C106</f>
        <v>2.0697199964519086E-2</v>
      </c>
      <c r="E86" s="373">
        <v>5</v>
      </c>
      <c r="F86" s="372">
        <f>E86*100/E106</f>
        <v>1.7339436815092247E-2</v>
      </c>
      <c r="G86" s="374">
        <v>4</v>
      </c>
      <c r="H86" s="372">
        <f>G86*100/G106</f>
        <v>1.5444015444015444E-2</v>
      </c>
      <c r="I86" s="375">
        <v>8</v>
      </c>
      <c r="J86" s="376">
        <f>I86*100/I106</f>
        <v>9.821976672805402E-2</v>
      </c>
      <c r="K86" s="377">
        <v>7</v>
      </c>
      <c r="L86" s="378">
        <f>K86*100/K106</f>
        <v>0.10316875460574797</v>
      </c>
      <c r="M86" s="379">
        <v>6</v>
      </c>
      <c r="N86" s="380">
        <f>M86*100/M106</f>
        <v>0.11331444759206799</v>
      </c>
      <c r="O86" s="381">
        <v>14</v>
      </c>
      <c r="P86" s="382">
        <f>O86*100/O106</f>
        <v>3.4162172714184619E-2</v>
      </c>
      <c r="Q86" s="383">
        <v>11</v>
      </c>
      <c r="R86" s="384">
        <f>Q86*100/Q106</f>
        <v>3.1379261161032665E-2</v>
      </c>
      <c r="S86" s="385">
        <v>10</v>
      </c>
      <c r="T86" s="386">
        <f>S86*100/S106</f>
        <v>3.2108913434369384E-2</v>
      </c>
      <c r="U86" s="370"/>
      <c r="V86" s="370"/>
    </row>
    <row r="87" spans="2:22" s="199" customFormat="1" ht="13.5" customHeight="1" x14ac:dyDescent="0.2">
      <c r="B87" s="1325">
        <v>57</v>
      </c>
      <c r="C87" s="387">
        <v>2</v>
      </c>
      <c r="D87" s="388">
        <f>C87*100/C105</f>
        <v>3.1688690306429634E-3</v>
      </c>
      <c r="E87" s="389">
        <v>0</v>
      </c>
      <c r="F87" s="388">
        <f>E87*100/E105</f>
        <v>0</v>
      </c>
      <c r="G87" s="390">
        <v>0</v>
      </c>
      <c r="H87" s="388">
        <f>G87*100/G105</f>
        <v>0</v>
      </c>
      <c r="I87" s="391">
        <v>6</v>
      </c>
      <c r="J87" s="392">
        <f>I87*100/I105</f>
        <v>6.5012460721638313E-2</v>
      </c>
      <c r="K87" s="393">
        <v>6</v>
      </c>
      <c r="L87" s="394">
        <f>K87*100/K105</f>
        <v>8.2259391280504524E-2</v>
      </c>
      <c r="M87" s="395">
        <v>3</v>
      </c>
      <c r="N87" s="396">
        <f>M87*100/M105</f>
        <v>5.6507816914673194E-2</v>
      </c>
      <c r="O87" s="397">
        <v>8</v>
      </c>
      <c r="P87" s="398">
        <f>O87*100/O105</f>
        <v>1.1058429979403674E-2</v>
      </c>
      <c r="Q87" s="399">
        <v>6</v>
      </c>
      <c r="R87" s="400">
        <f>Q87*100/Q105</f>
        <v>1.2830107986742221E-2</v>
      </c>
      <c r="S87" s="401">
        <v>3</v>
      </c>
      <c r="T87" s="402">
        <f>S87*100/S105</f>
        <v>9.5590109609992348E-3</v>
      </c>
      <c r="U87" s="370"/>
      <c r="V87" s="370"/>
    </row>
    <row r="88" spans="2:22" s="199" customFormat="1" ht="13.5" customHeight="1" x14ac:dyDescent="0.2">
      <c r="B88" s="1326"/>
      <c r="C88" s="403">
        <v>2</v>
      </c>
      <c r="D88" s="404">
        <f>C88*100/C106</f>
        <v>5.9134857041483104E-3</v>
      </c>
      <c r="E88" s="405">
        <v>0</v>
      </c>
      <c r="F88" s="404">
        <f>E88*100/E106</f>
        <v>0</v>
      </c>
      <c r="G88" s="406">
        <v>0</v>
      </c>
      <c r="H88" s="404">
        <f>G88*100/G106</f>
        <v>0</v>
      </c>
      <c r="I88" s="407">
        <v>6</v>
      </c>
      <c r="J88" s="408">
        <f>I88*100/I106</f>
        <v>7.3664825046040522E-2</v>
      </c>
      <c r="K88" s="409">
        <v>6</v>
      </c>
      <c r="L88" s="410">
        <f>K88*100/K106</f>
        <v>8.8430361090641119E-2</v>
      </c>
      <c r="M88" s="411">
        <v>3</v>
      </c>
      <c r="N88" s="412">
        <f>M88*100/M106</f>
        <v>5.6657223796033995E-2</v>
      </c>
      <c r="O88" s="413">
        <v>8</v>
      </c>
      <c r="P88" s="414">
        <f>O88*100/O106</f>
        <v>1.9521241550962642E-2</v>
      </c>
      <c r="Q88" s="415">
        <v>6</v>
      </c>
      <c r="R88" s="416">
        <f>Q88*100/Q106</f>
        <v>1.7115960633290545E-2</v>
      </c>
      <c r="S88" s="417">
        <v>3</v>
      </c>
      <c r="T88" s="418">
        <f>S88*100/S106</f>
        <v>9.6326740303108137E-3</v>
      </c>
      <c r="U88" s="370"/>
      <c r="V88" s="370"/>
    </row>
    <row r="89" spans="2:22" s="199" customFormat="1" ht="13.5" customHeight="1" x14ac:dyDescent="0.2">
      <c r="B89" s="1329">
        <v>58</v>
      </c>
      <c r="C89" s="354">
        <v>2</v>
      </c>
      <c r="D89" s="355">
        <f>C89*100/C105</f>
        <v>3.1688690306429634E-3</v>
      </c>
      <c r="E89" s="356">
        <v>2</v>
      </c>
      <c r="F89" s="355">
        <f>E89*100/E105</f>
        <v>5.0670112234298603E-3</v>
      </c>
      <c r="G89" s="357">
        <v>2</v>
      </c>
      <c r="H89" s="355">
        <f>G89*100/G105</f>
        <v>7.6701821668264617E-3</v>
      </c>
      <c r="I89" s="358">
        <v>13</v>
      </c>
      <c r="J89" s="359">
        <f>I89*100/I105</f>
        <v>0.14086033156354968</v>
      </c>
      <c r="K89" s="360">
        <v>9</v>
      </c>
      <c r="L89" s="361">
        <f>K89*100/K105</f>
        <v>0.12338908692075679</v>
      </c>
      <c r="M89" s="362">
        <v>7</v>
      </c>
      <c r="N89" s="363">
        <f>M89*100/M105</f>
        <v>0.13185157280090412</v>
      </c>
      <c r="O89" s="364">
        <v>15</v>
      </c>
      <c r="P89" s="365">
        <f>O89*100/O105</f>
        <v>2.0734556211381889E-2</v>
      </c>
      <c r="Q89" s="366">
        <v>11</v>
      </c>
      <c r="R89" s="367">
        <f>Q89*100/Q105</f>
        <v>2.3521864642360741E-2</v>
      </c>
      <c r="S89" s="368">
        <v>9</v>
      </c>
      <c r="T89" s="369">
        <f>S89*100/S105</f>
        <v>2.8677032882997704E-2</v>
      </c>
      <c r="U89" s="370"/>
      <c r="V89" s="370"/>
    </row>
    <row r="90" spans="2:22" s="199" customFormat="1" ht="13.5" customHeight="1" x14ac:dyDescent="0.2">
      <c r="B90" s="1330"/>
      <c r="C90" s="371">
        <v>1</v>
      </c>
      <c r="D90" s="372">
        <f>C90*100/C106</f>
        <v>2.9567428520741552E-3</v>
      </c>
      <c r="E90" s="373">
        <v>1</v>
      </c>
      <c r="F90" s="372">
        <f>E90*100/E106</f>
        <v>3.4678873630184493E-3</v>
      </c>
      <c r="G90" s="374">
        <v>1</v>
      </c>
      <c r="H90" s="372">
        <f>G90*100/G106</f>
        <v>3.8610038610038611E-3</v>
      </c>
      <c r="I90" s="375">
        <v>10</v>
      </c>
      <c r="J90" s="376">
        <f>I90*100/I106</f>
        <v>0.12277470841006753</v>
      </c>
      <c r="K90" s="377">
        <v>7</v>
      </c>
      <c r="L90" s="378">
        <f>K90*100/K106</f>
        <v>0.10316875460574797</v>
      </c>
      <c r="M90" s="379">
        <v>6</v>
      </c>
      <c r="N90" s="380">
        <f>M90*100/M106</f>
        <v>0.11331444759206799</v>
      </c>
      <c r="O90" s="381">
        <v>10</v>
      </c>
      <c r="P90" s="382">
        <f>O90*100/O106</f>
        <v>2.4401551938703303E-2</v>
      </c>
      <c r="Q90" s="383">
        <v>7</v>
      </c>
      <c r="R90" s="384">
        <f>Q90*100/Q106</f>
        <v>1.9968620738838969E-2</v>
      </c>
      <c r="S90" s="385">
        <v>6</v>
      </c>
      <c r="T90" s="386">
        <f>S90*100/S106</f>
        <v>1.9265348060621627E-2</v>
      </c>
      <c r="U90" s="370"/>
      <c r="V90" s="370"/>
    </row>
    <row r="91" spans="2:22" s="199" customFormat="1" ht="13.5" customHeight="1" x14ac:dyDescent="0.2">
      <c r="B91" s="1325">
        <v>59</v>
      </c>
      <c r="C91" s="387">
        <v>1</v>
      </c>
      <c r="D91" s="388">
        <f>C91*100/C105</f>
        <v>1.5844345153214817E-3</v>
      </c>
      <c r="E91" s="389">
        <v>2</v>
      </c>
      <c r="F91" s="388">
        <f>E91*100/E105</f>
        <v>5.0670112234298603E-3</v>
      </c>
      <c r="G91" s="390">
        <v>0</v>
      </c>
      <c r="H91" s="388">
        <f>G91*100/G105</f>
        <v>0</v>
      </c>
      <c r="I91" s="391">
        <v>5</v>
      </c>
      <c r="J91" s="392">
        <f>I91*100/I105</f>
        <v>5.4177050601365261E-2</v>
      </c>
      <c r="K91" s="393">
        <v>3</v>
      </c>
      <c r="L91" s="394">
        <f>K91*100/K105</f>
        <v>4.1129695640252262E-2</v>
      </c>
      <c r="M91" s="395">
        <v>2</v>
      </c>
      <c r="N91" s="396">
        <f>M91*100/M105</f>
        <v>3.7671877943115467E-2</v>
      </c>
      <c r="O91" s="397">
        <v>6</v>
      </c>
      <c r="P91" s="398">
        <f>O91*100/O105</f>
        <v>8.2938224845527549E-3</v>
      </c>
      <c r="Q91" s="399">
        <v>5</v>
      </c>
      <c r="R91" s="400">
        <f>Q91*100/Q105</f>
        <v>1.0691756655618518E-2</v>
      </c>
      <c r="S91" s="401">
        <v>2</v>
      </c>
      <c r="T91" s="402">
        <f>S91*100/S105</f>
        <v>6.3726739739994901E-3</v>
      </c>
      <c r="U91" s="370"/>
      <c r="V91" s="370"/>
    </row>
    <row r="92" spans="2:22" s="199" customFormat="1" ht="13.5" customHeight="1" x14ac:dyDescent="0.2">
      <c r="B92" s="1326"/>
      <c r="C92" s="403">
        <v>1</v>
      </c>
      <c r="D92" s="404">
        <f>C92*100/C106</f>
        <v>2.9567428520741552E-3</v>
      </c>
      <c r="E92" s="405">
        <v>2</v>
      </c>
      <c r="F92" s="404">
        <f>E92*100/E106</f>
        <v>6.9357747260368986E-3</v>
      </c>
      <c r="G92" s="406">
        <v>0</v>
      </c>
      <c r="H92" s="404">
        <f>G92*100/G106</f>
        <v>0</v>
      </c>
      <c r="I92" s="407">
        <v>5</v>
      </c>
      <c r="J92" s="408">
        <f>I92*100/I106</f>
        <v>6.1387354205033766E-2</v>
      </c>
      <c r="K92" s="409">
        <v>3</v>
      </c>
      <c r="L92" s="410">
        <f>K92*100/K106</f>
        <v>4.4215180545320559E-2</v>
      </c>
      <c r="M92" s="411">
        <v>2</v>
      </c>
      <c r="N92" s="412">
        <f>M92*100/M106</f>
        <v>3.7771482530689328E-2</v>
      </c>
      <c r="O92" s="413">
        <v>6</v>
      </c>
      <c r="P92" s="414">
        <f>O92*100/O106</f>
        <v>1.464093116322198E-2</v>
      </c>
      <c r="Q92" s="415">
        <v>5</v>
      </c>
      <c r="R92" s="416">
        <f>Q92*100/Q106</f>
        <v>1.4263300527742119E-2</v>
      </c>
      <c r="S92" s="417">
        <v>2</v>
      </c>
      <c r="T92" s="418">
        <f>S92*100/S106</f>
        <v>6.4217826868738764E-3</v>
      </c>
      <c r="U92" s="370"/>
      <c r="V92" s="370"/>
    </row>
    <row r="93" spans="2:22" s="199" customFormat="1" ht="13.5" customHeight="1" x14ac:dyDescent="0.2">
      <c r="B93" s="1329">
        <v>61</v>
      </c>
      <c r="C93" s="354">
        <v>1</v>
      </c>
      <c r="D93" s="355">
        <f>C93*100/C105</f>
        <v>1.5844345153214817E-3</v>
      </c>
      <c r="E93" s="356">
        <v>0</v>
      </c>
      <c r="F93" s="355">
        <f>E93*100/E105</f>
        <v>0</v>
      </c>
      <c r="G93" s="357">
        <v>0</v>
      </c>
      <c r="H93" s="355">
        <f>G93*100/G105</f>
        <v>0</v>
      </c>
      <c r="I93" s="358">
        <v>0</v>
      </c>
      <c r="J93" s="359">
        <f>I93*100/I105</f>
        <v>0</v>
      </c>
      <c r="K93" s="360">
        <v>0</v>
      </c>
      <c r="L93" s="361">
        <f>K93*100/K105</f>
        <v>0</v>
      </c>
      <c r="M93" s="362">
        <v>0</v>
      </c>
      <c r="N93" s="363">
        <f>M93*100/M105</f>
        <v>0</v>
      </c>
      <c r="O93" s="364">
        <v>1</v>
      </c>
      <c r="P93" s="365">
        <f>O93*100/O105</f>
        <v>1.3823037474254593E-3</v>
      </c>
      <c r="Q93" s="366">
        <v>0</v>
      </c>
      <c r="R93" s="367">
        <f>Q93*100/Q105</f>
        <v>0</v>
      </c>
      <c r="S93" s="368">
        <v>0</v>
      </c>
      <c r="T93" s="369">
        <f>S93*100/S105</f>
        <v>0</v>
      </c>
      <c r="U93" s="370"/>
      <c r="V93" s="370"/>
    </row>
    <row r="94" spans="2:22" s="199" customFormat="1" ht="13.5" customHeight="1" x14ac:dyDescent="0.2">
      <c r="B94" s="1330"/>
      <c r="C94" s="371">
        <v>1</v>
      </c>
      <c r="D94" s="372">
        <f>C94*100/C106</f>
        <v>2.9567428520741552E-3</v>
      </c>
      <c r="E94" s="373">
        <v>0</v>
      </c>
      <c r="F94" s="372">
        <f>E94*100/E106</f>
        <v>0</v>
      </c>
      <c r="G94" s="374">
        <v>0</v>
      </c>
      <c r="H94" s="372">
        <f>G94*100/G106</f>
        <v>0</v>
      </c>
      <c r="I94" s="375">
        <v>0</v>
      </c>
      <c r="J94" s="376">
        <f>I94*100/I106</f>
        <v>0</v>
      </c>
      <c r="K94" s="377">
        <v>0</v>
      </c>
      <c r="L94" s="378">
        <f>K94*100/K106</f>
        <v>0</v>
      </c>
      <c r="M94" s="379">
        <v>0</v>
      </c>
      <c r="N94" s="380">
        <f>M94*100/M106</f>
        <v>0</v>
      </c>
      <c r="O94" s="381">
        <v>1</v>
      </c>
      <c r="P94" s="382">
        <f>O94*100/O106</f>
        <v>2.4401551938703302E-3</v>
      </c>
      <c r="Q94" s="383">
        <v>0</v>
      </c>
      <c r="R94" s="384">
        <f>Q94*100/Q106</f>
        <v>0</v>
      </c>
      <c r="S94" s="385">
        <v>0</v>
      </c>
      <c r="T94" s="386">
        <f>S94*100/S106</f>
        <v>0</v>
      </c>
      <c r="U94" s="370"/>
      <c r="V94" s="370"/>
    </row>
    <row r="95" spans="2:22" s="199" customFormat="1" ht="13.5" customHeight="1" x14ac:dyDescent="0.2">
      <c r="B95" s="1325">
        <v>62</v>
      </c>
      <c r="C95" s="387">
        <v>0</v>
      </c>
      <c r="D95" s="388">
        <f>C95*100/C105</f>
        <v>0</v>
      </c>
      <c r="E95" s="389">
        <v>0</v>
      </c>
      <c r="F95" s="388">
        <f>E95*100/E105</f>
        <v>0</v>
      </c>
      <c r="G95" s="390">
        <v>0</v>
      </c>
      <c r="H95" s="388">
        <f>G95*100/G105</f>
        <v>0</v>
      </c>
      <c r="I95" s="391">
        <v>1</v>
      </c>
      <c r="J95" s="392">
        <f>I95*100/I105</f>
        <v>1.0835410120273052E-2</v>
      </c>
      <c r="K95" s="393">
        <v>1</v>
      </c>
      <c r="L95" s="394">
        <f>K95*100/K105</f>
        <v>1.3709898546750754E-2</v>
      </c>
      <c r="M95" s="395">
        <v>1</v>
      </c>
      <c r="N95" s="396">
        <f>M95*100/M105</f>
        <v>1.8835938971557734E-2</v>
      </c>
      <c r="O95" s="397">
        <v>1</v>
      </c>
      <c r="P95" s="398">
        <f>O95*100/O105</f>
        <v>1.3823037474254593E-3</v>
      </c>
      <c r="Q95" s="399">
        <v>1</v>
      </c>
      <c r="R95" s="400">
        <f>Q95*100/Q105</f>
        <v>2.1383513311237037E-3</v>
      </c>
      <c r="S95" s="401">
        <v>1</v>
      </c>
      <c r="T95" s="402">
        <f>S95*100/S105</f>
        <v>3.1863369869997451E-3</v>
      </c>
      <c r="U95" s="370"/>
      <c r="V95" s="370"/>
    </row>
    <row r="96" spans="2:22" s="199" customFormat="1" ht="13.5" customHeight="1" x14ac:dyDescent="0.2">
      <c r="B96" s="1326"/>
      <c r="C96" s="403">
        <v>0</v>
      </c>
      <c r="D96" s="404">
        <f>C96*100/C106</f>
        <v>0</v>
      </c>
      <c r="E96" s="405">
        <v>0</v>
      </c>
      <c r="F96" s="404">
        <f>E96*100/E106</f>
        <v>0</v>
      </c>
      <c r="G96" s="406">
        <v>0</v>
      </c>
      <c r="H96" s="404">
        <f>G96*100/G106</f>
        <v>0</v>
      </c>
      <c r="I96" s="407">
        <v>1</v>
      </c>
      <c r="J96" s="408">
        <f>I96*100/I106</f>
        <v>1.2277470841006752E-2</v>
      </c>
      <c r="K96" s="409">
        <v>1</v>
      </c>
      <c r="L96" s="410">
        <f>K96*100/K106</f>
        <v>1.4738393515106854E-2</v>
      </c>
      <c r="M96" s="411">
        <v>1</v>
      </c>
      <c r="N96" s="412">
        <f>M96*100/M106</f>
        <v>1.8885741265344664E-2</v>
      </c>
      <c r="O96" s="413">
        <v>1</v>
      </c>
      <c r="P96" s="414">
        <f>O96*100/O106</f>
        <v>2.4401551938703302E-3</v>
      </c>
      <c r="Q96" s="415">
        <v>1</v>
      </c>
      <c r="R96" s="416">
        <f>Q96*100/Q106</f>
        <v>2.8526601055484241E-3</v>
      </c>
      <c r="S96" s="417">
        <v>1</v>
      </c>
      <c r="T96" s="418">
        <f>S96*100/S106</f>
        <v>3.2108913434369382E-3</v>
      </c>
      <c r="U96" s="370"/>
      <c r="V96" s="370"/>
    </row>
    <row r="97" spans="2:22" s="199" customFormat="1" ht="13.5" customHeight="1" x14ac:dyDescent="0.2">
      <c r="B97" s="1329">
        <v>63</v>
      </c>
      <c r="C97" s="354">
        <v>1</v>
      </c>
      <c r="D97" s="355">
        <f>C97*100/C105</f>
        <v>1.5844345153214817E-3</v>
      </c>
      <c r="E97" s="356">
        <v>1</v>
      </c>
      <c r="F97" s="355">
        <f>E97*100/E105</f>
        <v>2.5335056117149301E-3</v>
      </c>
      <c r="G97" s="357">
        <v>1</v>
      </c>
      <c r="H97" s="355">
        <f>G97*100/G105</f>
        <v>3.8350910834132309E-3</v>
      </c>
      <c r="I97" s="358">
        <v>0</v>
      </c>
      <c r="J97" s="359">
        <f>I97*100/I105</f>
        <v>0</v>
      </c>
      <c r="K97" s="360">
        <v>0</v>
      </c>
      <c r="L97" s="361">
        <f>K97*100/K105</f>
        <v>0</v>
      </c>
      <c r="M97" s="362">
        <v>0</v>
      </c>
      <c r="N97" s="363">
        <f>M97*100/M105</f>
        <v>0</v>
      </c>
      <c r="O97" s="364">
        <v>1</v>
      </c>
      <c r="P97" s="365">
        <f>O97*100/O105</f>
        <v>1.3823037474254593E-3</v>
      </c>
      <c r="Q97" s="366">
        <v>1</v>
      </c>
      <c r="R97" s="367">
        <f>Q97*100/Q105</f>
        <v>2.1383513311237037E-3</v>
      </c>
      <c r="S97" s="368">
        <v>1</v>
      </c>
      <c r="T97" s="369">
        <f>S97*100/S105</f>
        <v>3.1863369869997451E-3</v>
      </c>
      <c r="U97" s="370"/>
      <c r="V97" s="370"/>
    </row>
    <row r="98" spans="2:22" s="199" customFormat="1" ht="13.5" customHeight="1" x14ac:dyDescent="0.2">
      <c r="B98" s="1330"/>
      <c r="C98" s="371">
        <v>1</v>
      </c>
      <c r="D98" s="372">
        <f>C98*100/C106</f>
        <v>2.9567428520741552E-3</v>
      </c>
      <c r="E98" s="373">
        <v>1</v>
      </c>
      <c r="F98" s="372">
        <f>E98*100/E106</f>
        <v>3.4678873630184493E-3</v>
      </c>
      <c r="G98" s="374">
        <v>1</v>
      </c>
      <c r="H98" s="372">
        <f>G98*100/G106</f>
        <v>3.8610038610038611E-3</v>
      </c>
      <c r="I98" s="375">
        <v>0</v>
      </c>
      <c r="J98" s="376">
        <f>I98*100/I106</f>
        <v>0</v>
      </c>
      <c r="K98" s="377">
        <v>0</v>
      </c>
      <c r="L98" s="378">
        <f>K98*100/K106</f>
        <v>0</v>
      </c>
      <c r="M98" s="379">
        <v>0</v>
      </c>
      <c r="N98" s="380">
        <f>M98*100/M106</f>
        <v>0</v>
      </c>
      <c r="O98" s="381">
        <v>1</v>
      </c>
      <c r="P98" s="382">
        <f>O98*100/O106</f>
        <v>2.4401551938703302E-3</v>
      </c>
      <c r="Q98" s="383">
        <v>1</v>
      </c>
      <c r="R98" s="384">
        <f>Q98*100/Q106</f>
        <v>2.8526601055484241E-3</v>
      </c>
      <c r="S98" s="385">
        <v>1</v>
      </c>
      <c r="T98" s="386">
        <f>S98*100/S106</f>
        <v>3.2108913434369382E-3</v>
      </c>
      <c r="U98" s="370"/>
      <c r="V98" s="370"/>
    </row>
    <row r="99" spans="2:22" s="199" customFormat="1" ht="13.5" customHeight="1" x14ac:dyDescent="0.2">
      <c r="B99" s="1325">
        <v>65</v>
      </c>
      <c r="C99" s="387">
        <v>0</v>
      </c>
      <c r="D99" s="388">
        <f>C99*100/C105</f>
        <v>0</v>
      </c>
      <c r="E99" s="389">
        <v>0</v>
      </c>
      <c r="F99" s="388">
        <f>E99*100/E105</f>
        <v>0</v>
      </c>
      <c r="G99" s="390">
        <v>0</v>
      </c>
      <c r="H99" s="388">
        <f>G99*100/G105</f>
        <v>0</v>
      </c>
      <c r="I99" s="391">
        <v>1</v>
      </c>
      <c r="J99" s="392">
        <f>I99*100/I105</f>
        <v>1.0835410120273052E-2</v>
      </c>
      <c r="K99" s="393">
        <v>1</v>
      </c>
      <c r="L99" s="394">
        <f>K99*100/K105</f>
        <v>1.3709898546750754E-2</v>
      </c>
      <c r="M99" s="395">
        <v>0</v>
      </c>
      <c r="N99" s="396">
        <f>M99*100/M105</f>
        <v>0</v>
      </c>
      <c r="O99" s="397">
        <v>1</v>
      </c>
      <c r="P99" s="398">
        <f>O99*100/O105</f>
        <v>1.3823037474254593E-3</v>
      </c>
      <c r="Q99" s="399">
        <v>1</v>
      </c>
      <c r="R99" s="400">
        <f>Q99*100/Q105</f>
        <v>2.1383513311237037E-3</v>
      </c>
      <c r="S99" s="401">
        <v>0</v>
      </c>
      <c r="T99" s="402">
        <f>S99*100/S105</f>
        <v>0</v>
      </c>
      <c r="U99" s="370"/>
      <c r="V99" s="370"/>
    </row>
    <row r="100" spans="2:22" s="199" customFormat="1" ht="13.5" customHeight="1" x14ac:dyDescent="0.2">
      <c r="B100" s="1326"/>
      <c r="C100" s="403">
        <v>0</v>
      </c>
      <c r="D100" s="404">
        <f>C100*100/C106</f>
        <v>0</v>
      </c>
      <c r="E100" s="405">
        <v>0</v>
      </c>
      <c r="F100" s="404">
        <f>E100*100/E106</f>
        <v>0</v>
      </c>
      <c r="G100" s="406">
        <v>0</v>
      </c>
      <c r="H100" s="404">
        <f>G100*100/G106</f>
        <v>0</v>
      </c>
      <c r="I100" s="407">
        <v>1</v>
      </c>
      <c r="J100" s="408">
        <f>I100*100/I106</f>
        <v>1.2277470841006752E-2</v>
      </c>
      <c r="K100" s="409">
        <v>1</v>
      </c>
      <c r="L100" s="410">
        <f>K100*100/K106</f>
        <v>1.4738393515106854E-2</v>
      </c>
      <c r="M100" s="411">
        <v>0</v>
      </c>
      <c r="N100" s="412">
        <f>M100*100/M106</f>
        <v>0</v>
      </c>
      <c r="O100" s="413">
        <v>1</v>
      </c>
      <c r="P100" s="414">
        <f>O100*100/O106</f>
        <v>2.4401551938703302E-3</v>
      </c>
      <c r="Q100" s="415">
        <v>1</v>
      </c>
      <c r="R100" s="416">
        <f>Q100*100/Q106</f>
        <v>2.8526601055484241E-3</v>
      </c>
      <c r="S100" s="417">
        <v>0</v>
      </c>
      <c r="T100" s="418">
        <f>S100*100/S106</f>
        <v>0</v>
      </c>
      <c r="U100" s="370"/>
      <c r="V100" s="370"/>
    </row>
    <row r="101" spans="2:22" s="199" customFormat="1" ht="13.5" customHeight="1" x14ac:dyDescent="0.2">
      <c r="B101" s="1329">
        <v>68</v>
      </c>
      <c r="C101" s="354">
        <v>2</v>
      </c>
      <c r="D101" s="355">
        <f>C101*100/C105</f>
        <v>3.1688690306429634E-3</v>
      </c>
      <c r="E101" s="356">
        <v>2</v>
      </c>
      <c r="F101" s="355">
        <f>E101*100/E105</f>
        <v>5.0670112234298603E-3</v>
      </c>
      <c r="G101" s="357">
        <v>2</v>
      </c>
      <c r="H101" s="355">
        <f>G101*100/G105</f>
        <v>7.6701821668264617E-3</v>
      </c>
      <c r="I101" s="358">
        <v>0</v>
      </c>
      <c r="J101" s="359">
        <f>I101*100/I105</f>
        <v>0</v>
      </c>
      <c r="K101" s="360">
        <v>0</v>
      </c>
      <c r="L101" s="361">
        <f>K101*100/K105</f>
        <v>0</v>
      </c>
      <c r="M101" s="362">
        <v>0</v>
      </c>
      <c r="N101" s="363">
        <f>M101*100/M105</f>
        <v>0</v>
      </c>
      <c r="O101" s="364">
        <v>2</v>
      </c>
      <c r="P101" s="365">
        <f>O101*100/O105</f>
        <v>2.7646074948509186E-3</v>
      </c>
      <c r="Q101" s="366">
        <v>2</v>
      </c>
      <c r="R101" s="367">
        <f>Q101*100/Q105</f>
        <v>4.2767026622474074E-3</v>
      </c>
      <c r="S101" s="368">
        <v>2</v>
      </c>
      <c r="T101" s="369">
        <f>S101*100/S105</f>
        <v>6.3726739739994901E-3</v>
      </c>
      <c r="U101" s="370"/>
      <c r="V101" s="370"/>
    </row>
    <row r="102" spans="2:22" s="199" customFormat="1" ht="13.5" customHeight="1" x14ac:dyDescent="0.2">
      <c r="B102" s="1330"/>
      <c r="C102" s="371">
        <v>2</v>
      </c>
      <c r="D102" s="372">
        <f>C102*100/C106</f>
        <v>5.9134857041483104E-3</v>
      </c>
      <c r="E102" s="373">
        <v>2</v>
      </c>
      <c r="F102" s="372">
        <f>E102*100/E106</f>
        <v>6.9357747260368986E-3</v>
      </c>
      <c r="G102" s="374">
        <v>2</v>
      </c>
      <c r="H102" s="372">
        <f>G102*100/G106</f>
        <v>7.7220077220077222E-3</v>
      </c>
      <c r="I102" s="375">
        <v>0</v>
      </c>
      <c r="J102" s="376">
        <f>I102*100/I106</f>
        <v>0</v>
      </c>
      <c r="K102" s="377">
        <v>0</v>
      </c>
      <c r="L102" s="378">
        <f>K102*100/K106</f>
        <v>0</v>
      </c>
      <c r="M102" s="379">
        <v>0</v>
      </c>
      <c r="N102" s="380">
        <f>M102*100/M106</f>
        <v>0</v>
      </c>
      <c r="O102" s="381">
        <v>2</v>
      </c>
      <c r="P102" s="382">
        <f>O102*100/O106</f>
        <v>4.8803103877406604E-3</v>
      </c>
      <c r="Q102" s="383">
        <v>2</v>
      </c>
      <c r="R102" s="384">
        <f>Q102*100/Q106</f>
        <v>5.7053202110968482E-3</v>
      </c>
      <c r="S102" s="385">
        <v>2</v>
      </c>
      <c r="T102" s="386">
        <f>S102*100/S106</f>
        <v>6.4217826868738764E-3</v>
      </c>
      <c r="U102" s="370"/>
      <c r="V102" s="370"/>
    </row>
    <row r="103" spans="2:22" s="199" customFormat="1" ht="13.5" customHeight="1" x14ac:dyDescent="0.2">
      <c r="B103" s="1325">
        <v>69</v>
      </c>
      <c r="C103" s="387">
        <v>0</v>
      </c>
      <c r="D103" s="388">
        <f>C103*100/C105</f>
        <v>0</v>
      </c>
      <c r="E103" s="389">
        <v>0</v>
      </c>
      <c r="F103" s="388">
        <f>E103*100/E105</f>
        <v>0</v>
      </c>
      <c r="G103" s="390">
        <v>0</v>
      </c>
      <c r="H103" s="388">
        <f>G103*100/G105</f>
        <v>0</v>
      </c>
      <c r="I103" s="391">
        <v>4</v>
      </c>
      <c r="J103" s="392">
        <f>I103*100/I105</f>
        <v>4.3341640481092208E-2</v>
      </c>
      <c r="K103" s="393">
        <v>3</v>
      </c>
      <c r="L103" s="394">
        <f>K103*100/K105</f>
        <v>4.1129695640252262E-2</v>
      </c>
      <c r="M103" s="395">
        <v>2</v>
      </c>
      <c r="N103" s="396">
        <f>M103*100/M105</f>
        <v>3.7671877943115467E-2</v>
      </c>
      <c r="O103" s="397">
        <v>4</v>
      </c>
      <c r="P103" s="398">
        <f>O103*100/O105</f>
        <v>5.5292149897018372E-3</v>
      </c>
      <c r="Q103" s="399">
        <v>3</v>
      </c>
      <c r="R103" s="400">
        <f>Q103*100/Q105</f>
        <v>6.4150539933711106E-3</v>
      </c>
      <c r="S103" s="401">
        <v>2</v>
      </c>
      <c r="T103" s="402">
        <f>S103*100/S105</f>
        <v>6.3726739739994901E-3</v>
      </c>
      <c r="U103" s="370"/>
      <c r="V103" s="370"/>
    </row>
    <row r="104" spans="2:22" s="199" customFormat="1" ht="13.5" customHeight="1" x14ac:dyDescent="0.2">
      <c r="B104" s="1326"/>
      <c r="C104" s="403">
        <v>0</v>
      </c>
      <c r="D104" s="404">
        <f>C104*100/C106</f>
        <v>0</v>
      </c>
      <c r="E104" s="405">
        <v>0</v>
      </c>
      <c r="F104" s="404">
        <f>E104*100/E106</f>
        <v>0</v>
      </c>
      <c r="G104" s="406">
        <v>0</v>
      </c>
      <c r="H104" s="404">
        <f>G104*100/G106</f>
        <v>0</v>
      </c>
      <c r="I104" s="407">
        <v>2</v>
      </c>
      <c r="J104" s="408">
        <f>I104*100/I106</f>
        <v>2.4554941682013505E-2</v>
      </c>
      <c r="K104" s="409">
        <v>2</v>
      </c>
      <c r="L104" s="410">
        <f>K104*100/K106</f>
        <v>2.9476787030213707E-2</v>
      </c>
      <c r="M104" s="411">
        <v>2</v>
      </c>
      <c r="N104" s="412">
        <f>M104*100/M106</f>
        <v>3.7771482530689328E-2</v>
      </c>
      <c r="O104" s="413">
        <v>2</v>
      </c>
      <c r="P104" s="414">
        <f>O104*100/O106</f>
        <v>4.8803103877406604E-3</v>
      </c>
      <c r="Q104" s="415">
        <v>2</v>
      </c>
      <c r="R104" s="416">
        <f>Q104*100/Q106</f>
        <v>5.7053202110968482E-3</v>
      </c>
      <c r="S104" s="417">
        <v>2</v>
      </c>
      <c r="T104" s="418">
        <f>S104*100/S106</f>
        <v>6.4217826868738764E-3</v>
      </c>
      <c r="U104" s="370"/>
      <c r="V104" s="370"/>
    </row>
    <row r="105" spans="2:22" s="199" customFormat="1" ht="15" customHeight="1" x14ac:dyDescent="0.2">
      <c r="B105" s="1327"/>
      <c r="C105" s="451">
        <v>63114</v>
      </c>
      <c r="D105" s="452">
        <f>C105*100/C105</f>
        <v>100</v>
      </c>
      <c r="E105" s="453">
        <v>39471</v>
      </c>
      <c r="F105" s="452">
        <f>E105*100/E105</f>
        <v>100</v>
      </c>
      <c r="G105" s="454">
        <v>26075</v>
      </c>
      <c r="H105" s="452">
        <f>G105*100/G105</f>
        <v>100</v>
      </c>
      <c r="I105" s="455">
        <v>9229</v>
      </c>
      <c r="J105" s="456">
        <f>I105*100/I105</f>
        <v>100</v>
      </c>
      <c r="K105" s="457">
        <v>7294</v>
      </c>
      <c r="L105" s="458">
        <f>K105*100/K105</f>
        <v>100</v>
      </c>
      <c r="M105" s="459">
        <v>5309</v>
      </c>
      <c r="N105" s="460">
        <f>M105*100/M105</f>
        <v>100</v>
      </c>
      <c r="O105" s="461">
        <v>72343</v>
      </c>
      <c r="P105" s="462">
        <f>O105*100/O105</f>
        <v>100</v>
      </c>
      <c r="Q105" s="463">
        <v>46765</v>
      </c>
      <c r="R105" s="464">
        <f>Q105*100/Q105</f>
        <v>100</v>
      </c>
      <c r="S105" s="465">
        <v>31384</v>
      </c>
      <c r="T105" s="466">
        <f>S105*100/S105</f>
        <v>100</v>
      </c>
      <c r="U105" s="370"/>
    </row>
    <row r="106" spans="2:22" s="199" customFormat="1" ht="15" customHeight="1" x14ac:dyDescent="0.2">
      <c r="B106" s="1328"/>
      <c r="C106" s="467">
        <v>33821</v>
      </c>
      <c r="D106" s="468">
        <f>C106*100/C106</f>
        <v>100</v>
      </c>
      <c r="E106" s="469">
        <v>28836</v>
      </c>
      <c r="F106" s="468">
        <f>E106*100/E106</f>
        <v>100</v>
      </c>
      <c r="G106" s="470">
        <v>25900</v>
      </c>
      <c r="H106" s="468">
        <f>G106*100/G106</f>
        <v>100</v>
      </c>
      <c r="I106" s="471">
        <v>8145</v>
      </c>
      <c r="J106" s="472">
        <f>I106*100/I106</f>
        <v>100</v>
      </c>
      <c r="K106" s="473">
        <v>6785</v>
      </c>
      <c r="L106" s="474">
        <f>K106*100/K106</f>
        <v>100</v>
      </c>
      <c r="M106" s="475">
        <v>5295</v>
      </c>
      <c r="N106" s="476">
        <f>M106*100/M106</f>
        <v>100</v>
      </c>
      <c r="O106" s="477">
        <v>40981</v>
      </c>
      <c r="P106" s="478">
        <f>O106*100/O106</f>
        <v>100</v>
      </c>
      <c r="Q106" s="479">
        <v>35055</v>
      </c>
      <c r="R106" s="480">
        <f>Q106*100/Q106</f>
        <v>100</v>
      </c>
      <c r="S106" s="481">
        <v>31144</v>
      </c>
      <c r="T106" s="482">
        <f>S106*100/S106</f>
        <v>100</v>
      </c>
      <c r="U106" s="370"/>
    </row>
    <row r="107" spans="2:22" s="199" customFormat="1" x14ac:dyDescent="0.2">
      <c r="B107" s="483"/>
      <c r="C107" s="484"/>
      <c r="D107" s="485"/>
      <c r="E107" s="484"/>
      <c r="F107" s="485"/>
      <c r="G107" s="484"/>
      <c r="H107" s="485"/>
      <c r="I107" s="484"/>
      <c r="J107" s="485"/>
      <c r="K107" s="484"/>
      <c r="L107" s="485"/>
      <c r="M107" s="484"/>
      <c r="N107" s="485"/>
      <c r="O107" s="484"/>
      <c r="P107" s="485"/>
      <c r="Q107" s="484"/>
      <c r="R107" s="485"/>
      <c r="S107" s="484"/>
      <c r="T107" s="485"/>
      <c r="U107" s="486"/>
    </row>
    <row r="108" spans="2:22" s="199" customFormat="1" x14ac:dyDescent="0.2">
      <c r="B108" s="483"/>
      <c r="C108" s="484"/>
      <c r="D108" s="485"/>
      <c r="E108" s="484"/>
      <c r="F108" s="485"/>
      <c r="G108" s="484"/>
      <c r="H108" s="485"/>
      <c r="I108" s="484"/>
      <c r="J108" s="485"/>
      <c r="K108" s="484"/>
      <c r="L108" s="485"/>
      <c r="M108" s="484"/>
      <c r="N108" s="485"/>
      <c r="O108" s="484"/>
      <c r="P108" s="485"/>
      <c r="Q108" s="484"/>
      <c r="R108" s="485"/>
      <c r="S108" s="484"/>
      <c r="T108" s="485"/>
      <c r="U108" s="370"/>
    </row>
  </sheetData>
  <sheetProtection algorithmName="SHA-512" hashValue="k4Kg50u1joXJUvJeOOaQar6Od9piurcP4UM1M0q8F28iTtpN3xDg0qgY8lOhhCHMRw1JknBhvRf91g7WIRS3AQ==" saltValue="QWie8aWvdJjF1aMLzGdNiQ==" spinCount="100000" sheet="1" objects="1" scenarios="1"/>
  <mergeCells count="56">
    <mergeCell ref="B17:B18"/>
    <mergeCell ref="B2:T2"/>
    <mergeCell ref="B3:B4"/>
    <mergeCell ref="C3:H3"/>
    <mergeCell ref="I3:N3"/>
    <mergeCell ref="O3:T3"/>
    <mergeCell ref="B5:B6"/>
    <mergeCell ref="B7:B8"/>
    <mergeCell ref="B9:B10"/>
    <mergeCell ref="B11:B12"/>
    <mergeCell ref="B13:B14"/>
    <mergeCell ref="B15:B16"/>
    <mergeCell ref="B41:B42"/>
    <mergeCell ref="B19:B20"/>
    <mergeCell ref="B21:B22"/>
    <mergeCell ref="B23:B24"/>
    <mergeCell ref="B25:B26"/>
    <mergeCell ref="B27:B28"/>
    <mergeCell ref="B29:B30"/>
    <mergeCell ref="B31:B32"/>
    <mergeCell ref="B33:B34"/>
    <mergeCell ref="B35:B36"/>
    <mergeCell ref="B37:B38"/>
    <mergeCell ref="B39:B40"/>
    <mergeCell ref="B65:B66"/>
    <mergeCell ref="B43:B44"/>
    <mergeCell ref="B45:B46"/>
    <mergeCell ref="B47:B48"/>
    <mergeCell ref="B49:B50"/>
    <mergeCell ref="B51:B52"/>
    <mergeCell ref="B53:B54"/>
    <mergeCell ref="B55:B56"/>
    <mergeCell ref="B57:B58"/>
    <mergeCell ref="B59:B60"/>
    <mergeCell ref="B61:B62"/>
    <mergeCell ref="B63:B64"/>
    <mergeCell ref="B89:B90"/>
    <mergeCell ref="B67:B68"/>
    <mergeCell ref="B69:B70"/>
    <mergeCell ref="B71:B72"/>
    <mergeCell ref="B73:B74"/>
    <mergeCell ref="B75:B76"/>
    <mergeCell ref="B77:B78"/>
    <mergeCell ref="B79:B80"/>
    <mergeCell ref="B81:B82"/>
    <mergeCell ref="B83:B84"/>
    <mergeCell ref="B85:B86"/>
    <mergeCell ref="B87:B88"/>
    <mergeCell ref="B103:B104"/>
    <mergeCell ref="B105:B106"/>
    <mergeCell ref="B91:B92"/>
    <mergeCell ref="B93:B94"/>
    <mergeCell ref="B95:B96"/>
    <mergeCell ref="B97:B98"/>
    <mergeCell ref="B99:B100"/>
    <mergeCell ref="B101:B102"/>
  </mergeCells>
  <printOptions horizontalCentered="1"/>
  <pageMargins left="0.59055118110236227" right="0.59055118110236227" top="0.70866141732283472" bottom="0.70866141732283472" header="0.39370078740157483" footer="0.39370078740157483"/>
  <pageSetup paperSize="9" firstPageNumber="64" fitToHeight="4" orientation="landscape" useFirstPageNumber="1" r:id="rId1"/>
  <headerFooter>
    <oddHeader>&amp;R&amp;"Times New Roman,Kurzíva"&amp;10T 13</oddHeader>
    <oddFooter>&amp;L&amp;"Times New Roman,Kurzíva"&amp;10CVTI SR&amp;C&amp;"Times New Roman,Normálne"&amp;10&amp;P&amp;R&amp;"Times New Roman,Kurzíva"&amp;10PK na VŠ SR  2024   1. stupeň</oddFooter>
  </headerFooter>
  <rowBreaks count="2" manualBreakCount="2">
    <brk id="54" min="1" max="19" man="1"/>
    <brk id="80" min="1" max="19"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autoPageBreaks="0"/>
  </sheetPr>
  <dimension ref="B2:G24"/>
  <sheetViews>
    <sheetView showGridLines="0" showRowColHeaders="0" zoomScaleNormal="100" workbookViewId="0"/>
  </sheetViews>
  <sheetFormatPr defaultRowHeight="12.75" x14ac:dyDescent="0.2"/>
  <cols>
    <col min="1" max="1" width="2.7109375" style="65" customWidth="1"/>
    <col min="2" max="16384" width="9.140625" style="65"/>
  </cols>
  <sheetData>
    <row r="2" spans="2:7" s="322" customFormat="1" x14ac:dyDescent="0.2"/>
    <row r="3" spans="2:7" s="322" customFormat="1" x14ac:dyDescent="0.2">
      <c r="B3" s="323"/>
      <c r="C3" s="324" t="s">
        <v>343</v>
      </c>
      <c r="D3" s="325" t="s">
        <v>344</v>
      </c>
      <c r="E3" s="325" t="s">
        <v>345</v>
      </c>
      <c r="F3" s="325" t="s">
        <v>346</v>
      </c>
    </row>
    <row r="4" spans="2:7" s="322" customFormat="1" x14ac:dyDescent="0.2">
      <c r="B4" s="326"/>
      <c r="C4" s="327">
        <v>19</v>
      </c>
      <c r="D4" s="328">
        <v>12281</v>
      </c>
      <c r="E4" s="328">
        <v>453</v>
      </c>
      <c r="F4" s="328">
        <v>12493</v>
      </c>
      <c r="G4" s="329"/>
    </row>
    <row r="5" spans="2:7" s="322" customFormat="1" x14ac:dyDescent="0.2">
      <c r="B5" s="326"/>
      <c r="C5" s="327">
        <v>20</v>
      </c>
      <c r="D5" s="328">
        <v>11585</v>
      </c>
      <c r="E5" s="328">
        <v>679</v>
      </c>
      <c r="F5" s="328">
        <v>12003</v>
      </c>
      <c r="G5" s="329"/>
    </row>
    <row r="6" spans="2:7" s="322" customFormat="1" x14ac:dyDescent="0.2">
      <c r="B6" s="326"/>
      <c r="C6" s="327">
        <v>21</v>
      </c>
      <c r="D6" s="328">
        <v>3799</v>
      </c>
      <c r="E6" s="328">
        <v>516</v>
      </c>
      <c r="F6" s="328">
        <v>4183</v>
      </c>
      <c r="G6" s="329"/>
    </row>
    <row r="7" spans="2:7" s="322" customFormat="1" x14ac:dyDescent="0.2">
      <c r="B7" s="326"/>
      <c r="C7" s="327" t="s">
        <v>347</v>
      </c>
      <c r="D7" s="328">
        <v>4074</v>
      </c>
      <c r="E7" s="328">
        <v>1564</v>
      </c>
      <c r="F7" s="328">
        <v>5441</v>
      </c>
      <c r="G7" s="329"/>
    </row>
    <row r="8" spans="2:7" s="322" customFormat="1" x14ac:dyDescent="0.2">
      <c r="B8" s="326"/>
      <c r="C8" s="327" t="s">
        <v>348</v>
      </c>
      <c r="D8" s="328">
        <v>675</v>
      </c>
      <c r="E8" s="328">
        <v>1243</v>
      </c>
      <c r="F8" s="328">
        <v>1875</v>
      </c>
      <c r="G8" s="329"/>
    </row>
    <row r="9" spans="2:7" s="322" customFormat="1" x14ac:dyDescent="0.2">
      <c r="B9" s="326"/>
      <c r="C9" s="327" t="s">
        <v>349</v>
      </c>
      <c r="D9" s="328">
        <v>737</v>
      </c>
      <c r="E9" s="328">
        <v>2160</v>
      </c>
      <c r="F9" s="328">
        <v>2833</v>
      </c>
      <c r="G9" s="329"/>
    </row>
    <row r="10" spans="2:7" s="322" customFormat="1" x14ac:dyDescent="0.2">
      <c r="B10" s="326"/>
      <c r="C10" s="327" t="s">
        <v>350</v>
      </c>
      <c r="D10" s="328">
        <v>486</v>
      </c>
      <c r="E10" s="328">
        <v>1342</v>
      </c>
      <c r="F10" s="328">
        <v>1788</v>
      </c>
      <c r="G10" s="329"/>
    </row>
    <row r="11" spans="2:7" s="322" customFormat="1" x14ac:dyDescent="0.2">
      <c r="B11" s="326"/>
      <c r="C11" s="327" t="s">
        <v>351</v>
      </c>
      <c r="D11" s="328">
        <v>184</v>
      </c>
      <c r="E11" s="328">
        <v>188</v>
      </c>
      <c r="F11" s="328">
        <v>365</v>
      </c>
      <c r="G11" s="329"/>
    </row>
    <row r="12" spans="2:7" s="322" customFormat="1" x14ac:dyDescent="0.2">
      <c r="D12" s="330">
        <f>SUM(D4:D11)</f>
        <v>33821</v>
      </c>
      <c r="E12" s="330">
        <f t="shared" ref="E12:F12" si="0">SUM(E4:E11)</f>
        <v>8145</v>
      </c>
      <c r="F12" s="330">
        <f t="shared" si="0"/>
        <v>40981</v>
      </c>
    </row>
    <row r="13" spans="2:7" s="46" customFormat="1" x14ac:dyDescent="0.2"/>
    <row r="14" spans="2:7" s="46" customFormat="1" x14ac:dyDescent="0.2">
      <c r="C14" s="321"/>
      <c r="D14" s="321"/>
      <c r="E14" s="321"/>
      <c r="F14" s="321"/>
      <c r="G14" s="321"/>
    </row>
    <row r="15" spans="2:7" s="46" customFormat="1" x14ac:dyDescent="0.2">
      <c r="C15" s="331"/>
      <c r="D15" s="331"/>
      <c r="E15" s="331"/>
      <c r="F15" s="331"/>
      <c r="G15" s="321"/>
    </row>
    <row r="16" spans="2:7" s="46" customFormat="1" x14ac:dyDescent="0.2">
      <c r="C16" s="331"/>
      <c r="D16" s="331"/>
      <c r="E16" s="331"/>
      <c r="F16" s="331"/>
      <c r="G16" s="321"/>
    </row>
    <row r="17" spans="3:7" s="46" customFormat="1" x14ac:dyDescent="0.2">
      <c r="C17" s="331"/>
      <c r="D17" s="331"/>
      <c r="E17" s="331"/>
      <c r="F17" s="331"/>
      <c r="G17" s="321"/>
    </row>
    <row r="18" spans="3:7" s="46" customFormat="1" x14ac:dyDescent="0.2">
      <c r="C18" s="331"/>
      <c r="D18" s="331"/>
      <c r="E18" s="331"/>
      <c r="F18" s="331"/>
      <c r="G18" s="321"/>
    </row>
    <row r="19" spans="3:7" x14ac:dyDescent="0.2">
      <c r="C19" s="331"/>
      <c r="D19" s="332"/>
      <c r="E19" s="333"/>
      <c r="F19" s="334"/>
      <c r="G19" s="335"/>
    </row>
    <row r="20" spans="3:7" x14ac:dyDescent="0.2">
      <c r="C20" s="331"/>
      <c r="D20" s="332"/>
      <c r="E20" s="333"/>
      <c r="F20" s="334"/>
      <c r="G20" s="335"/>
    </row>
    <row r="21" spans="3:7" x14ac:dyDescent="0.2">
      <c r="C21" s="331"/>
      <c r="D21" s="332"/>
      <c r="E21" s="333"/>
      <c r="F21" s="334"/>
      <c r="G21" s="335"/>
    </row>
    <row r="22" spans="3:7" x14ac:dyDescent="0.2">
      <c r="C22" s="331"/>
      <c r="D22" s="332"/>
      <c r="E22" s="333"/>
      <c r="F22" s="334"/>
      <c r="G22" s="335"/>
    </row>
    <row r="23" spans="3:7" x14ac:dyDescent="0.2">
      <c r="C23" s="331"/>
      <c r="D23" s="332"/>
      <c r="E23" s="333"/>
      <c r="F23" s="334"/>
      <c r="G23" s="335"/>
    </row>
    <row r="24" spans="3:7" x14ac:dyDescent="0.2">
      <c r="C24" s="335"/>
      <c r="D24" s="335"/>
      <c r="E24" s="335"/>
      <c r="F24" s="335"/>
      <c r="G24" s="335"/>
    </row>
  </sheetData>
  <sheetProtection algorithmName="SHA-512" hashValue="r2sUiVsROEXasB6aH1xm1hsIRmpJyEIBQNFoGAFjz6o8olEvnN6ItvgCLElDfEEcEErg8C4KCFH77pBN4PX11g==" saltValue="mIMSoJrlIIsegA5TnGyqig==" spinCount="100000" sheet="1" objects="1" scenarios="1"/>
  <printOptions horizontalCentered="1" verticalCentered="1"/>
  <pageMargins left="0.78740157480314965" right="0.78740157480314965" top="0.70866141732283472" bottom="0.70866141732283472" header="0.39370078740157483" footer="0.39370078740157483"/>
  <pageSetup paperSize="9" firstPageNumber="68" orientation="landscape" useFirstPageNumber="1" r:id="rId1"/>
  <headerFooter alignWithMargins="0">
    <oddHeader>&amp;R&amp;"Times New Roman,Kurzíva"&amp;10G 07</oddHeader>
    <oddFooter>&amp;L&amp;"Times New Roman,Kurzíva"&amp;10CVTI SR&amp;C&amp;"Times New Roman,Normálne"&amp;10&amp;P&amp;R&amp;"Times New Roman,Kurzíva"&amp;10PK na VŠ SR  2024   1. stupeň</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J16"/>
  <sheetViews>
    <sheetView showGridLines="0" showRowColHeaders="0" zoomScaleNormal="100" workbookViewId="0"/>
  </sheetViews>
  <sheetFormatPr defaultRowHeight="12.75" x14ac:dyDescent="0.2"/>
  <cols>
    <col min="1" max="13" width="9.140625" style="65"/>
    <col min="14" max="14" width="7" style="65" customWidth="1"/>
    <col min="15" max="269" width="9.140625" style="65"/>
    <col min="270" max="270" width="7" style="65" customWidth="1"/>
    <col min="271" max="525" width="9.140625" style="65"/>
    <col min="526" max="526" width="7" style="65" customWidth="1"/>
    <col min="527" max="781" width="9.140625" style="65"/>
    <col min="782" max="782" width="7" style="65" customWidth="1"/>
    <col min="783" max="1037" width="9.140625" style="65"/>
    <col min="1038" max="1038" width="7" style="65" customWidth="1"/>
    <col min="1039" max="1293" width="9.140625" style="65"/>
    <col min="1294" max="1294" width="7" style="65" customWidth="1"/>
    <col min="1295" max="1549" width="9.140625" style="65"/>
    <col min="1550" max="1550" width="7" style="65" customWidth="1"/>
    <col min="1551" max="1805" width="9.140625" style="65"/>
    <col min="1806" max="1806" width="7" style="65" customWidth="1"/>
    <col min="1807" max="2061" width="9.140625" style="65"/>
    <col min="2062" max="2062" width="7" style="65" customWidth="1"/>
    <col min="2063" max="2317" width="9.140625" style="65"/>
    <col min="2318" max="2318" width="7" style="65" customWidth="1"/>
    <col min="2319" max="2573" width="9.140625" style="65"/>
    <col min="2574" max="2574" width="7" style="65" customWidth="1"/>
    <col min="2575" max="2829" width="9.140625" style="65"/>
    <col min="2830" max="2830" width="7" style="65" customWidth="1"/>
    <col min="2831" max="3085" width="9.140625" style="65"/>
    <col min="3086" max="3086" width="7" style="65" customWidth="1"/>
    <col min="3087" max="3341" width="9.140625" style="65"/>
    <col min="3342" max="3342" width="7" style="65" customWidth="1"/>
    <col min="3343" max="3597" width="9.140625" style="65"/>
    <col min="3598" max="3598" width="7" style="65" customWidth="1"/>
    <col min="3599" max="3853" width="9.140625" style="65"/>
    <col min="3854" max="3854" width="7" style="65" customWidth="1"/>
    <col min="3855" max="4109" width="9.140625" style="65"/>
    <col min="4110" max="4110" width="7" style="65" customWidth="1"/>
    <col min="4111" max="4365" width="9.140625" style="65"/>
    <col min="4366" max="4366" width="7" style="65" customWidth="1"/>
    <col min="4367" max="4621" width="9.140625" style="65"/>
    <col min="4622" max="4622" width="7" style="65" customWidth="1"/>
    <col min="4623" max="4877" width="9.140625" style="65"/>
    <col min="4878" max="4878" width="7" style="65" customWidth="1"/>
    <col min="4879" max="5133" width="9.140625" style="65"/>
    <col min="5134" max="5134" width="7" style="65" customWidth="1"/>
    <col min="5135" max="5389" width="9.140625" style="65"/>
    <col min="5390" max="5390" width="7" style="65" customWidth="1"/>
    <col min="5391" max="5645" width="9.140625" style="65"/>
    <col min="5646" max="5646" width="7" style="65" customWidth="1"/>
    <col min="5647" max="5901" width="9.140625" style="65"/>
    <col min="5902" max="5902" width="7" style="65" customWidth="1"/>
    <col min="5903" max="6157" width="9.140625" style="65"/>
    <col min="6158" max="6158" width="7" style="65" customWidth="1"/>
    <col min="6159" max="6413" width="9.140625" style="65"/>
    <col min="6414" max="6414" width="7" style="65" customWidth="1"/>
    <col min="6415" max="6669" width="9.140625" style="65"/>
    <col min="6670" max="6670" width="7" style="65" customWidth="1"/>
    <col min="6671" max="6925" width="9.140625" style="65"/>
    <col min="6926" max="6926" width="7" style="65" customWidth="1"/>
    <col min="6927" max="7181" width="9.140625" style="65"/>
    <col min="7182" max="7182" width="7" style="65" customWidth="1"/>
    <col min="7183" max="7437" width="9.140625" style="65"/>
    <col min="7438" max="7438" width="7" style="65" customWidth="1"/>
    <col min="7439" max="7693" width="9.140625" style="65"/>
    <col min="7694" max="7694" width="7" style="65" customWidth="1"/>
    <col min="7695" max="7949" width="9.140625" style="65"/>
    <col min="7950" max="7950" width="7" style="65" customWidth="1"/>
    <col min="7951" max="8205" width="9.140625" style="65"/>
    <col min="8206" max="8206" width="7" style="65" customWidth="1"/>
    <col min="8207" max="8461" width="9.140625" style="65"/>
    <col min="8462" max="8462" width="7" style="65" customWidth="1"/>
    <col min="8463" max="8717" width="9.140625" style="65"/>
    <col min="8718" max="8718" width="7" style="65" customWidth="1"/>
    <col min="8719" max="8973" width="9.140625" style="65"/>
    <col min="8974" max="8974" width="7" style="65" customWidth="1"/>
    <col min="8975" max="9229" width="9.140625" style="65"/>
    <col min="9230" max="9230" width="7" style="65" customWidth="1"/>
    <col min="9231" max="9485" width="9.140625" style="65"/>
    <col min="9486" max="9486" width="7" style="65" customWidth="1"/>
    <col min="9487" max="9741" width="9.140625" style="65"/>
    <col min="9742" max="9742" width="7" style="65" customWidth="1"/>
    <col min="9743" max="9997" width="9.140625" style="65"/>
    <col min="9998" max="9998" width="7" style="65" customWidth="1"/>
    <col min="9999" max="10253" width="9.140625" style="65"/>
    <col min="10254" max="10254" width="7" style="65" customWidth="1"/>
    <col min="10255" max="10509" width="9.140625" style="65"/>
    <col min="10510" max="10510" width="7" style="65" customWidth="1"/>
    <col min="10511" max="10765" width="9.140625" style="65"/>
    <col min="10766" max="10766" width="7" style="65" customWidth="1"/>
    <col min="10767" max="11021" width="9.140625" style="65"/>
    <col min="11022" max="11022" width="7" style="65" customWidth="1"/>
    <col min="11023" max="11277" width="9.140625" style="65"/>
    <col min="11278" max="11278" width="7" style="65" customWidth="1"/>
    <col min="11279" max="11533" width="9.140625" style="65"/>
    <col min="11534" max="11534" width="7" style="65" customWidth="1"/>
    <col min="11535" max="11789" width="9.140625" style="65"/>
    <col min="11790" max="11790" width="7" style="65" customWidth="1"/>
    <col min="11791" max="12045" width="9.140625" style="65"/>
    <col min="12046" max="12046" width="7" style="65" customWidth="1"/>
    <col min="12047" max="12301" width="9.140625" style="65"/>
    <col min="12302" max="12302" width="7" style="65" customWidth="1"/>
    <col min="12303" max="12557" width="9.140625" style="65"/>
    <col min="12558" max="12558" width="7" style="65" customWidth="1"/>
    <col min="12559" max="12813" width="9.140625" style="65"/>
    <col min="12814" max="12814" width="7" style="65" customWidth="1"/>
    <col min="12815" max="13069" width="9.140625" style="65"/>
    <col min="13070" max="13070" width="7" style="65" customWidth="1"/>
    <col min="13071" max="13325" width="9.140625" style="65"/>
    <col min="13326" max="13326" width="7" style="65" customWidth="1"/>
    <col min="13327" max="13581" width="9.140625" style="65"/>
    <col min="13582" max="13582" width="7" style="65" customWidth="1"/>
    <col min="13583" max="13837" width="9.140625" style="65"/>
    <col min="13838" max="13838" width="7" style="65" customWidth="1"/>
    <col min="13839" max="14093" width="9.140625" style="65"/>
    <col min="14094" max="14094" width="7" style="65" customWidth="1"/>
    <col min="14095" max="14349" width="9.140625" style="65"/>
    <col min="14350" max="14350" width="7" style="65" customWidth="1"/>
    <col min="14351" max="14605" width="9.140625" style="65"/>
    <col min="14606" max="14606" width="7" style="65" customWidth="1"/>
    <col min="14607" max="14861" width="9.140625" style="65"/>
    <col min="14862" max="14862" width="7" style="65" customWidth="1"/>
    <col min="14863" max="15117" width="9.140625" style="65"/>
    <col min="15118" max="15118" width="7" style="65" customWidth="1"/>
    <col min="15119" max="15373" width="9.140625" style="65"/>
    <col min="15374" max="15374" width="7" style="65" customWidth="1"/>
    <col min="15375" max="15629" width="9.140625" style="65"/>
    <col min="15630" max="15630" width="7" style="65" customWidth="1"/>
    <col min="15631" max="15885" width="9.140625" style="65"/>
    <col min="15886" max="15886" width="7" style="65" customWidth="1"/>
    <col min="15887" max="16141" width="9.140625" style="65"/>
    <col min="16142" max="16142" width="7" style="65" customWidth="1"/>
    <col min="16143" max="16384" width="9.140625" style="65"/>
  </cols>
  <sheetData>
    <row r="1" spans="2:10" s="317" customFormat="1" x14ac:dyDescent="0.2"/>
    <row r="2" spans="2:10" s="317" customFormat="1" x14ac:dyDescent="0.2"/>
    <row r="3" spans="2:10" s="317" customFormat="1" x14ac:dyDescent="0.2">
      <c r="B3" s="318"/>
      <c r="C3" s="318" t="s">
        <v>155</v>
      </c>
      <c r="D3" s="318" t="s">
        <v>339</v>
      </c>
      <c r="E3" s="318"/>
      <c r="F3" s="318" t="s">
        <v>158</v>
      </c>
      <c r="G3" s="318" t="s">
        <v>340</v>
      </c>
      <c r="H3" s="318"/>
      <c r="I3" s="318" t="s">
        <v>341</v>
      </c>
      <c r="J3" s="318" t="s">
        <v>342</v>
      </c>
    </row>
    <row r="4" spans="2:10" s="317" customFormat="1" x14ac:dyDescent="0.2">
      <c r="B4" s="318" t="s">
        <v>316</v>
      </c>
      <c r="C4" s="319">
        <v>28543</v>
      </c>
      <c r="D4" s="319">
        <v>17467</v>
      </c>
      <c r="E4" s="319"/>
      <c r="F4" s="319">
        <v>19638</v>
      </c>
      <c r="G4" s="319">
        <v>15242</v>
      </c>
      <c r="H4" s="319"/>
      <c r="I4" s="319">
        <v>13737</v>
      </c>
      <c r="J4" s="319">
        <v>13612</v>
      </c>
    </row>
    <row r="5" spans="2:10" s="317" customFormat="1" x14ac:dyDescent="0.2">
      <c r="B5" s="318" t="s">
        <v>317</v>
      </c>
      <c r="C5" s="319">
        <v>43800</v>
      </c>
      <c r="D5" s="319">
        <v>23514</v>
      </c>
      <c r="E5" s="319"/>
      <c r="F5" s="319">
        <v>27127</v>
      </c>
      <c r="G5" s="319">
        <v>19813</v>
      </c>
      <c r="H5" s="319"/>
      <c r="I5" s="319">
        <v>17647</v>
      </c>
      <c r="J5" s="319">
        <v>17532</v>
      </c>
    </row>
    <row r="6" spans="2:10" s="317" customFormat="1" x14ac:dyDescent="0.2">
      <c r="B6" s="318"/>
      <c r="C6" s="319"/>
      <c r="D6" s="319"/>
      <c r="E6" s="319"/>
      <c r="F6" s="319"/>
      <c r="G6" s="319"/>
      <c r="H6" s="319"/>
    </row>
    <row r="7" spans="2:10" s="317" customFormat="1" x14ac:dyDescent="0.2">
      <c r="C7" s="320">
        <f>SUM(C4:C6)</f>
        <v>72343</v>
      </c>
      <c r="D7" s="320">
        <f t="shared" ref="D7:J7" si="0">SUM(D4:D6)</f>
        <v>40981</v>
      </c>
      <c r="E7" s="320"/>
      <c r="F7" s="320">
        <f t="shared" si="0"/>
        <v>46765</v>
      </c>
      <c r="G7" s="320">
        <f t="shared" si="0"/>
        <v>35055</v>
      </c>
      <c r="H7" s="320"/>
      <c r="I7" s="320">
        <f t="shared" si="0"/>
        <v>31384</v>
      </c>
      <c r="J7" s="320">
        <f t="shared" si="0"/>
        <v>31144</v>
      </c>
    </row>
    <row r="8" spans="2:10" s="317" customFormat="1" x14ac:dyDescent="0.2"/>
    <row r="9" spans="2:10" s="321" customFormat="1" x14ac:dyDescent="0.2"/>
    <row r="10" spans="2:10" s="321" customFormat="1" x14ac:dyDescent="0.2"/>
    <row r="11" spans="2:10" s="46" customFormat="1" x14ac:dyDescent="0.2"/>
    <row r="12" spans="2:10" s="46" customFormat="1" x14ac:dyDescent="0.2"/>
    <row r="13" spans="2:10" s="46" customFormat="1" x14ac:dyDescent="0.2"/>
    <row r="14" spans="2:10" s="46" customFormat="1" x14ac:dyDescent="0.2"/>
    <row r="15" spans="2:10" s="46" customFormat="1" x14ac:dyDescent="0.2"/>
    <row r="16" spans="2:10" s="46" customFormat="1" x14ac:dyDescent="0.2"/>
  </sheetData>
  <sheetProtection algorithmName="SHA-512" hashValue="4Z38hFzdBLj4Ocg5DC7/R35BMqgdUcfbfIcehgCL2JU4HFyAVetuUDz5G3qGg2SRHBob0wwUZtFSNKTGp1DrgA==" saltValue="viFDmTtdGK/MD8jxhtRIdg==" spinCount="100000" sheet="1" objects="1" scenarios="1"/>
  <printOptions horizontalCentered="1" verticalCentered="1"/>
  <pageMargins left="0.59055118110236227" right="0.59055118110236227" top="0.70866141732283472" bottom="0.70866141732283472" header="0.39370078740157483" footer="0.39370078740157483"/>
  <pageSetup paperSize="9" firstPageNumber="69" orientation="landscape" useFirstPageNumber="1" r:id="rId1"/>
  <headerFooter alignWithMargins="0">
    <oddHeader>&amp;R&amp;"Times New Roman,Kurzíva"&amp;10G 11</oddHeader>
    <oddFooter>&amp;L&amp;"Times New Roman,Kurzíva"&amp;10CVTI SR&amp;C&amp;"Times New Roman,Normálne"&amp;10&amp;P&amp;R&amp;"Times New Roman,Kurzíva"&amp;10PK na VŠ SR  2024  1. stupeň</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sheetPr>
  <dimension ref="B1:L17"/>
  <sheetViews>
    <sheetView showGridLines="0" showRowColHeaders="0" zoomScaleNormal="100" workbookViewId="0"/>
  </sheetViews>
  <sheetFormatPr defaultRowHeight="12.75" x14ac:dyDescent="0.2"/>
  <cols>
    <col min="1" max="1" width="2.7109375" style="260" customWidth="1"/>
    <col min="2" max="2" width="25.42578125" style="260" customWidth="1"/>
    <col min="3" max="6" width="8.7109375" style="260" customWidth="1"/>
    <col min="7" max="7" width="9.7109375" style="260" customWidth="1"/>
    <col min="8" max="11" width="8.7109375" style="260" customWidth="1"/>
    <col min="12" max="12" width="9.7109375" style="260" customWidth="1"/>
    <col min="13" max="257" width="9.140625" style="260"/>
    <col min="258" max="258" width="25.42578125" style="260" customWidth="1"/>
    <col min="259" max="262" width="8.7109375" style="260" customWidth="1"/>
    <col min="263" max="263" width="9.7109375" style="260" customWidth="1"/>
    <col min="264" max="267" width="8.7109375" style="260" customWidth="1"/>
    <col min="268" max="268" width="9.7109375" style="260" customWidth="1"/>
    <col min="269" max="513" width="9.140625" style="260"/>
    <col min="514" max="514" width="25.42578125" style="260" customWidth="1"/>
    <col min="515" max="518" width="8.7109375" style="260" customWidth="1"/>
    <col min="519" max="519" width="9.7109375" style="260" customWidth="1"/>
    <col min="520" max="523" width="8.7109375" style="260" customWidth="1"/>
    <col min="524" max="524" width="9.7109375" style="260" customWidth="1"/>
    <col min="525" max="769" width="9.140625" style="260"/>
    <col min="770" max="770" width="25.42578125" style="260" customWidth="1"/>
    <col min="771" max="774" width="8.7109375" style="260" customWidth="1"/>
    <col min="775" max="775" width="9.7109375" style="260" customWidth="1"/>
    <col min="776" max="779" width="8.7109375" style="260" customWidth="1"/>
    <col min="780" max="780" width="9.7109375" style="260" customWidth="1"/>
    <col min="781" max="1025" width="9.140625" style="260"/>
    <col min="1026" max="1026" width="25.42578125" style="260" customWidth="1"/>
    <col min="1027" max="1030" width="8.7109375" style="260" customWidth="1"/>
    <col min="1031" max="1031" width="9.7109375" style="260" customWidth="1"/>
    <col min="1032" max="1035" width="8.7109375" style="260" customWidth="1"/>
    <col min="1036" max="1036" width="9.7109375" style="260" customWidth="1"/>
    <col min="1037" max="1281" width="9.140625" style="260"/>
    <col min="1282" max="1282" width="25.42578125" style="260" customWidth="1"/>
    <col min="1283" max="1286" width="8.7109375" style="260" customWidth="1"/>
    <col min="1287" max="1287" width="9.7109375" style="260" customWidth="1"/>
    <col min="1288" max="1291" width="8.7109375" style="260" customWidth="1"/>
    <col min="1292" max="1292" width="9.7109375" style="260" customWidth="1"/>
    <col min="1293" max="1537" width="9.140625" style="260"/>
    <col min="1538" max="1538" width="25.42578125" style="260" customWidth="1"/>
    <col min="1539" max="1542" width="8.7109375" style="260" customWidth="1"/>
    <col min="1543" max="1543" width="9.7109375" style="260" customWidth="1"/>
    <col min="1544" max="1547" width="8.7109375" style="260" customWidth="1"/>
    <col min="1548" max="1548" width="9.7109375" style="260" customWidth="1"/>
    <col min="1549" max="1793" width="9.140625" style="260"/>
    <col min="1794" max="1794" width="25.42578125" style="260" customWidth="1"/>
    <col min="1795" max="1798" width="8.7109375" style="260" customWidth="1"/>
    <col min="1799" max="1799" width="9.7109375" style="260" customWidth="1"/>
    <col min="1800" max="1803" width="8.7109375" style="260" customWidth="1"/>
    <col min="1804" max="1804" width="9.7109375" style="260" customWidth="1"/>
    <col min="1805" max="2049" width="9.140625" style="260"/>
    <col min="2050" max="2050" width="25.42578125" style="260" customWidth="1"/>
    <col min="2051" max="2054" width="8.7109375" style="260" customWidth="1"/>
    <col min="2055" max="2055" width="9.7109375" style="260" customWidth="1"/>
    <col min="2056" max="2059" width="8.7109375" style="260" customWidth="1"/>
    <col min="2060" max="2060" width="9.7109375" style="260" customWidth="1"/>
    <col min="2061" max="2305" width="9.140625" style="260"/>
    <col min="2306" max="2306" width="25.42578125" style="260" customWidth="1"/>
    <col min="2307" max="2310" width="8.7109375" style="260" customWidth="1"/>
    <col min="2311" max="2311" width="9.7109375" style="260" customWidth="1"/>
    <col min="2312" max="2315" width="8.7109375" style="260" customWidth="1"/>
    <col min="2316" max="2316" width="9.7109375" style="260" customWidth="1"/>
    <col min="2317" max="2561" width="9.140625" style="260"/>
    <col min="2562" max="2562" width="25.42578125" style="260" customWidth="1"/>
    <col min="2563" max="2566" width="8.7109375" style="260" customWidth="1"/>
    <col min="2567" max="2567" width="9.7109375" style="260" customWidth="1"/>
    <col min="2568" max="2571" width="8.7109375" style="260" customWidth="1"/>
    <col min="2572" max="2572" width="9.7109375" style="260" customWidth="1"/>
    <col min="2573" max="2817" width="9.140625" style="260"/>
    <col min="2818" max="2818" width="25.42578125" style="260" customWidth="1"/>
    <col min="2819" max="2822" width="8.7109375" style="260" customWidth="1"/>
    <col min="2823" max="2823" width="9.7109375" style="260" customWidth="1"/>
    <col min="2824" max="2827" width="8.7109375" style="260" customWidth="1"/>
    <col min="2828" max="2828" width="9.7109375" style="260" customWidth="1"/>
    <col min="2829" max="3073" width="9.140625" style="260"/>
    <col min="3074" max="3074" width="25.42578125" style="260" customWidth="1"/>
    <col min="3075" max="3078" width="8.7109375" style="260" customWidth="1"/>
    <col min="3079" max="3079" width="9.7109375" style="260" customWidth="1"/>
    <col min="3080" max="3083" width="8.7109375" style="260" customWidth="1"/>
    <col min="3084" max="3084" width="9.7109375" style="260" customWidth="1"/>
    <col min="3085" max="3329" width="9.140625" style="260"/>
    <col min="3330" max="3330" width="25.42578125" style="260" customWidth="1"/>
    <col min="3331" max="3334" width="8.7109375" style="260" customWidth="1"/>
    <col min="3335" max="3335" width="9.7109375" style="260" customWidth="1"/>
    <col min="3336" max="3339" width="8.7109375" style="260" customWidth="1"/>
    <col min="3340" max="3340" width="9.7109375" style="260" customWidth="1"/>
    <col min="3341" max="3585" width="9.140625" style="260"/>
    <col min="3586" max="3586" width="25.42578125" style="260" customWidth="1"/>
    <col min="3587" max="3590" width="8.7109375" style="260" customWidth="1"/>
    <col min="3591" max="3591" width="9.7109375" style="260" customWidth="1"/>
    <col min="3592" max="3595" width="8.7109375" style="260" customWidth="1"/>
    <col min="3596" max="3596" width="9.7109375" style="260" customWidth="1"/>
    <col min="3597" max="3841" width="9.140625" style="260"/>
    <col min="3842" max="3842" width="25.42578125" style="260" customWidth="1"/>
    <col min="3843" max="3846" width="8.7109375" style="260" customWidth="1"/>
    <col min="3847" max="3847" width="9.7109375" style="260" customWidth="1"/>
    <col min="3848" max="3851" width="8.7109375" style="260" customWidth="1"/>
    <col min="3852" max="3852" width="9.7109375" style="260" customWidth="1"/>
    <col min="3853" max="4097" width="9.140625" style="260"/>
    <col min="4098" max="4098" width="25.42578125" style="260" customWidth="1"/>
    <col min="4099" max="4102" width="8.7109375" style="260" customWidth="1"/>
    <col min="4103" max="4103" width="9.7109375" style="260" customWidth="1"/>
    <col min="4104" max="4107" width="8.7109375" style="260" customWidth="1"/>
    <col min="4108" max="4108" width="9.7109375" style="260" customWidth="1"/>
    <col min="4109" max="4353" width="9.140625" style="260"/>
    <col min="4354" max="4354" width="25.42578125" style="260" customWidth="1"/>
    <col min="4355" max="4358" width="8.7109375" style="260" customWidth="1"/>
    <col min="4359" max="4359" width="9.7109375" style="260" customWidth="1"/>
    <col min="4360" max="4363" width="8.7109375" style="260" customWidth="1"/>
    <col min="4364" max="4364" width="9.7109375" style="260" customWidth="1"/>
    <col min="4365" max="4609" width="9.140625" style="260"/>
    <col min="4610" max="4610" width="25.42578125" style="260" customWidth="1"/>
    <col min="4611" max="4614" width="8.7109375" style="260" customWidth="1"/>
    <col min="4615" max="4615" width="9.7109375" style="260" customWidth="1"/>
    <col min="4616" max="4619" width="8.7109375" style="260" customWidth="1"/>
    <col min="4620" max="4620" width="9.7109375" style="260" customWidth="1"/>
    <col min="4621" max="4865" width="9.140625" style="260"/>
    <col min="4866" max="4866" width="25.42578125" style="260" customWidth="1"/>
    <col min="4867" max="4870" width="8.7109375" style="260" customWidth="1"/>
    <col min="4871" max="4871" width="9.7109375" style="260" customWidth="1"/>
    <col min="4872" max="4875" width="8.7109375" style="260" customWidth="1"/>
    <col min="4876" max="4876" width="9.7109375" style="260" customWidth="1"/>
    <col min="4877" max="5121" width="9.140625" style="260"/>
    <col min="5122" max="5122" width="25.42578125" style="260" customWidth="1"/>
    <col min="5123" max="5126" width="8.7109375" style="260" customWidth="1"/>
    <col min="5127" max="5127" width="9.7109375" style="260" customWidth="1"/>
    <col min="5128" max="5131" width="8.7109375" style="260" customWidth="1"/>
    <col min="5132" max="5132" width="9.7109375" style="260" customWidth="1"/>
    <col min="5133" max="5377" width="9.140625" style="260"/>
    <col min="5378" max="5378" width="25.42578125" style="260" customWidth="1"/>
    <col min="5379" max="5382" width="8.7109375" style="260" customWidth="1"/>
    <col min="5383" max="5383" width="9.7109375" style="260" customWidth="1"/>
    <col min="5384" max="5387" width="8.7109375" style="260" customWidth="1"/>
    <col min="5388" max="5388" width="9.7109375" style="260" customWidth="1"/>
    <col min="5389" max="5633" width="9.140625" style="260"/>
    <col min="5634" max="5634" width="25.42578125" style="260" customWidth="1"/>
    <col min="5635" max="5638" width="8.7109375" style="260" customWidth="1"/>
    <col min="5639" max="5639" width="9.7109375" style="260" customWidth="1"/>
    <col min="5640" max="5643" width="8.7109375" style="260" customWidth="1"/>
    <col min="5644" max="5644" width="9.7109375" style="260" customWidth="1"/>
    <col min="5645" max="5889" width="9.140625" style="260"/>
    <col min="5890" max="5890" width="25.42578125" style="260" customWidth="1"/>
    <col min="5891" max="5894" width="8.7109375" style="260" customWidth="1"/>
    <col min="5895" max="5895" width="9.7109375" style="260" customWidth="1"/>
    <col min="5896" max="5899" width="8.7109375" style="260" customWidth="1"/>
    <col min="5900" max="5900" width="9.7109375" style="260" customWidth="1"/>
    <col min="5901" max="6145" width="9.140625" style="260"/>
    <col min="6146" max="6146" width="25.42578125" style="260" customWidth="1"/>
    <col min="6147" max="6150" width="8.7109375" style="260" customWidth="1"/>
    <col min="6151" max="6151" width="9.7109375" style="260" customWidth="1"/>
    <col min="6152" max="6155" width="8.7109375" style="260" customWidth="1"/>
    <col min="6156" max="6156" width="9.7109375" style="260" customWidth="1"/>
    <col min="6157" max="6401" width="9.140625" style="260"/>
    <col min="6402" max="6402" width="25.42578125" style="260" customWidth="1"/>
    <col min="6403" max="6406" width="8.7109375" style="260" customWidth="1"/>
    <col min="6407" max="6407" width="9.7109375" style="260" customWidth="1"/>
    <col min="6408" max="6411" width="8.7109375" style="260" customWidth="1"/>
    <col min="6412" max="6412" width="9.7109375" style="260" customWidth="1"/>
    <col min="6413" max="6657" width="9.140625" style="260"/>
    <col min="6658" max="6658" width="25.42578125" style="260" customWidth="1"/>
    <col min="6659" max="6662" width="8.7109375" style="260" customWidth="1"/>
    <col min="6663" max="6663" width="9.7109375" style="260" customWidth="1"/>
    <col min="6664" max="6667" width="8.7109375" style="260" customWidth="1"/>
    <col min="6668" max="6668" width="9.7109375" style="260" customWidth="1"/>
    <col min="6669" max="6913" width="9.140625" style="260"/>
    <col min="6914" max="6914" width="25.42578125" style="260" customWidth="1"/>
    <col min="6915" max="6918" width="8.7109375" style="260" customWidth="1"/>
    <col min="6919" max="6919" width="9.7109375" style="260" customWidth="1"/>
    <col min="6920" max="6923" width="8.7109375" style="260" customWidth="1"/>
    <col min="6924" max="6924" width="9.7109375" style="260" customWidth="1"/>
    <col min="6925" max="7169" width="9.140625" style="260"/>
    <col min="7170" max="7170" width="25.42578125" style="260" customWidth="1"/>
    <col min="7171" max="7174" width="8.7109375" style="260" customWidth="1"/>
    <col min="7175" max="7175" width="9.7109375" style="260" customWidth="1"/>
    <col min="7176" max="7179" width="8.7109375" style="260" customWidth="1"/>
    <col min="7180" max="7180" width="9.7109375" style="260" customWidth="1"/>
    <col min="7181" max="7425" width="9.140625" style="260"/>
    <col min="7426" max="7426" width="25.42578125" style="260" customWidth="1"/>
    <col min="7427" max="7430" width="8.7109375" style="260" customWidth="1"/>
    <col min="7431" max="7431" width="9.7109375" style="260" customWidth="1"/>
    <col min="7432" max="7435" width="8.7109375" style="260" customWidth="1"/>
    <col min="7436" max="7436" width="9.7109375" style="260" customWidth="1"/>
    <col min="7437" max="7681" width="9.140625" style="260"/>
    <col min="7682" max="7682" width="25.42578125" style="260" customWidth="1"/>
    <col min="7683" max="7686" width="8.7109375" style="260" customWidth="1"/>
    <col min="7687" max="7687" width="9.7109375" style="260" customWidth="1"/>
    <col min="7688" max="7691" width="8.7109375" style="260" customWidth="1"/>
    <col min="7692" max="7692" width="9.7109375" style="260" customWidth="1"/>
    <col min="7693" max="7937" width="9.140625" style="260"/>
    <col min="7938" max="7938" width="25.42578125" style="260" customWidth="1"/>
    <col min="7939" max="7942" width="8.7109375" style="260" customWidth="1"/>
    <col min="7943" max="7943" width="9.7109375" style="260" customWidth="1"/>
    <col min="7944" max="7947" width="8.7109375" style="260" customWidth="1"/>
    <col min="7948" max="7948" width="9.7109375" style="260" customWidth="1"/>
    <col min="7949" max="8193" width="9.140625" style="260"/>
    <col min="8194" max="8194" width="25.42578125" style="260" customWidth="1"/>
    <col min="8195" max="8198" width="8.7109375" style="260" customWidth="1"/>
    <col min="8199" max="8199" width="9.7109375" style="260" customWidth="1"/>
    <col min="8200" max="8203" width="8.7109375" style="260" customWidth="1"/>
    <col min="8204" max="8204" width="9.7109375" style="260" customWidth="1"/>
    <col min="8205" max="8449" width="9.140625" style="260"/>
    <col min="8450" max="8450" width="25.42578125" style="260" customWidth="1"/>
    <col min="8451" max="8454" width="8.7109375" style="260" customWidth="1"/>
    <col min="8455" max="8455" width="9.7109375" style="260" customWidth="1"/>
    <col min="8456" max="8459" width="8.7109375" style="260" customWidth="1"/>
    <col min="8460" max="8460" width="9.7109375" style="260" customWidth="1"/>
    <col min="8461" max="8705" width="9.140625" style="260"/>
    <col min="8706" max="8706" width="25.42578125" style="260" customWidth="1"/>
    <col min="8707" max="8710" width="8.7109375" style="260" customWidth="1"/>
    <col min="8711" max="8711" width="9.7109375" style="260" customWidth="1"/>
    <col min="8712" max="8715" width="8.7109375" style="260" customWidth="1"/>
    <col min="8716" max="8716" width="9.7109375" style="260" customWidth="1"/>
    <col min="8717" max="8961" width="9.140625" style="260"/>
    <col min="8962" max="8962" width="25.42578125" style="260" customWidth="1"/>
    <col min="8963" max="8966" width="8.7109375" style="260" customWidth="1"/>
    <col min="8967" max="8967" width="9.7109375" style="260" customWidth="1"/>
    <col min="8968" max="8971" width="8.7109375" style="260" customWidth="1"/>
    <col min="8972" max="8972" width="9.7109375" style="260" customWidth="1"/>
    <col min="8973" max="9217" width="9.140625" style="260"/>
    <col min="9218" max="9218" width="25.42578125" style="260" customWidth="1"/>
    <col min="9219" max="9222" width="8.7109375" style="260" customWidth="1"/>
    <col min="9223" max="9223" width="9.7109375" style="260" customWidth="1"/>
    <col min="9224" max="9227" width="8.7109375" style="260" customWidth="1"/>
    <col min="9228" max="9228" width="9.7109375" style="260" customWidth="1"/>
    <col min="9229" max="9473" width="9.140625" style="260"/>
    <col min="9474" max="9474" width="25.42578125" style="260" customWidth="1"/>
    <col min="9475" max="9478" width="8.7109375" style="260" customWidth="1"/>
    <col min="9479" max="9479" width="9.7109375" style="260" customWidth="1"/>
    <col min="9480" max="9483" width="8.7109375" style="260" customWidth="1"/>
    <col min="9484" max="9484" width="9.7109375" style="260" customWidth="1"/>
    <col min="9485" max="9729" width="9.140625" style="260"/>
    <col min="9730" max="9730" width="25.42578125" style="260" customWidth="1"/>
    <col min="9731" max="9734" width="8.7109375" style="260" customWidth="1"/>
    <col min="9735" max="9735" width="9.7109375" style="260" customWidth="1"/>
    <col min="9736" max="9739" width="8.7109375" style="260" customWidth="1"/>
    <col min="9740" max="9740" width="9.7109375" style="260" customWidth="1"/>
    <col min="9741" max="9985" width="9.140625" style="260"/>
    <col min="9986" max="9986" width="25.42578125" style="260" customWidth="1"/>
    <col min="9987" max="9990" width="8.7109375" style="260" customWidth="1"/>
    <col min="9991" max="9991" width="9.7109375" style="260" customWidth="1"/>
    <col min="9992" max="9995" width="8.7109375" style="260" customWidth="1"/>
    <col min="9996" max="9996" width="9.7109375" style="260" customWidth="1"/>
    <col min="9997" max="10241" width="9.140625" style="260"/>
    <col min="10242" max="10242" width="25.42578125" style="260" customWidth="1"/>
    <col min="10243" max="10246" width="8.7109375" style="260" customWidth="1"/>
    <col min="10247" max="10247" width="9.7109375" style="260" customWidth="1"/>
    <col min="10248" max="10251" width="8.7109375" style="260" customWidth="1"/>
    <col min="10252" max="10252" width="9.7109375" style="260" customWidth="1"/>
    <col min="10253" max="10497" width="9.140625" style="260"/>
    <col min="10498" max="10498" width="25.42578125" style="260" customWidth="1"/>
    <col min="10499" max="10502" width="8.7109375" style="260" customWidth="1"/>
    <col min="10503" max="10503" width="9.7109375" style="260" customWidth="1"/>
    <col min="10504" max="10507" width="8.7109375" style="260" customWidth="1"/>
    <col min="10508" max="10508" width="9.7109375" style="260" customWidth="1"/>
    <col min="10509" max="10753" width="9.140625" style="260"/>
    <col min="10754" max="10754" width="25.42578125" style="260" customWidth="1"/>
    <col min="10755" max="10758" width="8.7109375" style="260" customWidth="1"/>
    <col min="10759" max="10759" width="9.7109375" style="260" customWidth="1"/>
    <col min="10760" max="10763" width="8.7109375" style="260" customWidth="1"/>
    <col min="10764" max="10764" width="9.7109375" style="260" customWidth="1"/>
    <col min="10765" max="11009" width="9.140625" style="260"/>
    <col min="11010" max="11010" width="25.42578125" style="260" customWidth="1"/>
    <col min="11011" max="11014" width="8.7109375" style="260" customWidth="1"/>
    <col min="11015" max="11015" width="9.7109375" style="260" customWidth="1"/>
    <col min="11016" max="11019" width="8.7109375" style="260" customWidth="1"/>
    <col min="11020" max="11020" width="9.7109375" style="260" customWidth="1"/>
    <col min="11021" max="11265" width="9.140625" style="260"/>
    <col min="11266" max="11266" width="25.42578125" style="260" customWidth="1"/>
    <col min="11267" max="11270" width="8.7109375" style="260" customWidth="1"/>
    <col min="11271" max="11271" width="9.7109375" style="260" customWidth="1"/>
    <col min="11272" max="11275" width="8.7109375" style="260" customWidth="1"/>
    <col min="11276" max="11276" width="9.7109375" style="260" customWidth="1"/>
    <col min="11277" max="11521" width="9.140625" style="260"/>
    <col min="11522" max="11522" width="25.42578125" style="260" customWidth="1"/>
    <col min="11523" max="11526" width="8.7109375" style="260" customWidth="1"/>
    <col min="11527" max="11527" width="9.7109375" style="260" customWidth="1"/>
    <col min="11528" max="11531" width="8.7109375" style="260" customWidth="1"/>
    <col min="11532" max="11532" width="9.7109375" style="260" customWidth="1"/>
    <col min="11533" max="11777" width="9.140625" style="260"/>
    <col min="11778" max="11778" width="25.42578125" style="260" customWidth="1"/>
    <col min="11779" max="11782" width="8.7109375" style="260" customWidth="1"/>
    <col min="11783" max="11783" width="9.7109375" style="260" customWidth="1"/>
    <col min="11784" max="11787" width="8.7109375" style="260" customWidth="1"/>
    <col min="11788" max="11788" width="9.7109375" style="260" customWidth="1"/>
    <col min="11789" max="12033" width="9.140625" style="260"/>
    <col min="12034" max="12034" width="25.42578125" style="260" customWidth="1"/>
    <col min="12035" max="12038" width="8.7109375" style="260" customWidth="1"/>
    <col min="12039" max="12039" width="9.7109375" style="260" customWidth="1"/>
    <col min="12040" max="12043" width="8.7109375" style="260" customWidth="1"/>
    <col min="12044" max="12044" width="9.7109375" style="260" customWidth="1"/>
    <col min="12045" max="12289" width="9.140625" style="260"/>
    <col min="12290" max="12290" width="25.42578125" style="260" customWidth="1"/>
    <col min="12291" max="12294" width="8.7109375" style="260" customWidth="1"/>
    <col min="12295" max="12295" width="9.7109375" style="260" customWidth="1"/>
    <col min="12296" max="12299" width="8.7109375" style="260" customWidth="1"/>
    <col min="12300" max="12300" width="9.7109375" style="260" customWidth="1"/>
    <col min="12301" max="12545" width="9.140625" style="260"/>
    <col min="12546" max="12546" width="25.42578125" style="260" customWidth="1"/>
    <col min="12547" max="12550" width="8.7109375" style="260" customWidth="1"/>
    <col min="12551" max="12551" width="9.7109375" style="260" customWidth="1"/>
    <col min="12552" max="12555" width="8.7109375" style="260" customWidth="1"/>
    <col min="12556" max="12556" width="9.7109375" style="260" customWidth="1"/>
    <col min="12557" max="12801" width="9.140625" style="260"/>
    <col min="12802" max="12802" width="25.42578125" style="260" customWidth="1"/>
    <col min="12803" max="12806" width="8.7109375" style="260" customWidth="1"/>
    <col min="12807" max="12807" width="9.7109375" style="260" customWidth="1"/>
    <col min="12808" max="12811" width="8.7109375" style="260" customWidth="1"/>
    <col min="12812" max="12812" width="9.7109375" style="260" customWidth="1"/>
    <col min="12813" max="13057" width="9.140625" style="260"/>
    <col min="13058" max="13058" width="25.42578125" style="260" customWidth="1"/>
    <col min="13059" max="13062" width="8.7109375" style="260" customWidth="1"/>
    <col min="13063" max="13063" width="9.7109375" style="260" customWidth="1"/>
    <col min="13064" max="13067" width="8.7109375" style="260" customWidth="1"/>
    <col min="13068" max="13068" width="9.7109375" style="260" customWidth="1"/>
    <col min="13069" max="13313" width="9.140625" style="260"/>
    <col min="13314" max="13314" width="25.42578125" style="260" customWidth="1"/>
    <col min="13315" max="13318" width="8.7109375" style="260" customWidth="1"/>
    <col min="13319" max="13319" width="9.7109375" style="260" customWidth="1"/>
    <col min="13320" max="13323" width="8.7109375" style="260" customWidth="1"/>
    <col min="13324" max="13324" width="9.7109375" style="260" customWidth="1"/>
    <col min="13325" max="13569" width="9.140625" style="260"/>
    <col min="13570" max="13570" width="25.42578125" style="260" customWidth="1"/>
    <col min="13571" max="13574" width="8.7109375" style="260" customWidth="1"/>
    <col min="13575" max="13575" width="9.7109375" style="260" customWidth="1"/>
    <col min="13576" max="13579" width="8.7109375" style="260" customWidth="1"/>
    <col min="13580" max="13580" width="9.7109375" style="260" customWidth="1"/>
    <col min="13581" max="13825" width="9.140625" style="260"/>
    <col min="13826" max="13826" width="25.42578125" style="260" customWidth="1"/>
    <col min="13827" max="13830" width="8.7109375" style="260" customWidth="1"/>
    <col min="13831" max="13831" width="9.7109375" style="260" customWidth="1"/>
    <col min="13832" max="13835" width="8.7109375" style="260" customWidth="1"/>
    <col min="13836" max="13836" width="9.7109375" style="260" customWidth="1"/>
    <col min="13837" max="14081" width="9.140625" style="260"/>
    <col min="14082" max="14082" width="25.42578125" style="260" customWidth="1"/>
    <col min="14083" max="14086" width="8.7109375" style="260" customWidth="1"/>
    <col min="14087" max="14087" width="9.7109375" style="260" customWidth="1"/>
    <col min="14088" max="14091" width="8.7109375" style="260" customWidth="1"/>
    <col min="14092" max="14092" width="9.7109375" style="260" customWidth="1"/>
    <col min="14093" max="14337" width="9.140625" style="260"/>
    <col min="14338" max="14338" width="25.42578125" style="260" customWidth="1"/>
    <col min="14339" max="14342" width="8.7109375" style="260" customWidth="1"/>
    <col min="14343" max="14343" width="9.7109375" style="260" customWidth="1"/>
    <col min="14344" max="14347" width="8.7109375" style="260" customWidth="1"/>
    <col min="14348" max="14348" width="9.7109375" style="260" customWidth="1"/>
    <col min="14349" max="14593" width="9.140625" style="260"/>
    <col min="14594" max="14594" width="25.42578125" style="260" customWidth="1"/>
    <col min="14595" max="14598" width="8.7109375" style="260" customWidth="1"/>
    <col min="14599" max="14599" width="9.7109375" style="260" customWidth="1"/>
    <col min="14600" max="14603" width="8.7109375" style="260" customWidth="1"/>
    <col min="14604" max="14604" width="9.7109375" style="260" customWidth="1"/>
    <col min="14605" max="14849" width="9.140625" style="260"/>
    <col min="14850" max="14850" width="25.42578125" style="260" customWidth="1"/>
    <col min="14851" max="14854" width="8.7109375" style="260" customWidth="1"/>
    <col min="14855" max="14855" width="9.7109375" style="260" customWidth="1"/>
    <col min="14856" max="14859" width="8.7109375" style="260" customWidth="1"/>
    <col min="14860" max="14860" width="9.7109375" style="260" customWidth="1"/>
    <col min="14861" max="15105" width="9.140625" style="260"/>
    <col min="15106" max="15106" width="25.42578125" style="260" customWidth="1"/>
    <col min="15107" max="15110" width="8.7109375" style="260" customWidth="1"/>
    <col min="15111" max="15111" width="9.7109375" style="260" customWidth="1"/>
    <col min="15112" max="15115" width="8.7109375" style="260" customWidth="1"/>
    <col min="15116" max="15116" width="9.7109375" style="260" customWidth="1"/>
    <col min="15117" max="15361" width="9.140625" style="260"/>
    <col min="15362" max="15362" width="25.42578125" style="260" customWidth="1"/>
    <col min="15363" max="15366" width="8.7109375" style="260" customWidth="1"/>
    <col min="15367" max="15367" width="9.7109375" style="260" customWidth="1"/>
    <col min="15368" max="15371" width="8.7109375" style="260" customWidth="1"/>
    <col min="15372" max="15372" width="9.7109375" style="260" customWidth="1"/>
    <col min="15373" max="15617" width="9.140625" style="260"/>
    <col min="15618" max="15618" width="25.42578125" style="260" customWidth="1"/>
    <col min="15619" max="15622" width="8.7109375" style="260" customWidth="1"/>
    <col min="15623" max="15623" width="9.7109375" style="260" customWidth="1"/>
    <col min="15624" max="15627" width="8.7109375" style="260" customWidth="1"/>
    <col min="15628" max="15628" width="9.7109375" style="260" customWidth="1"/>
    <col min="15629" max="15873" width="9.140625" style="260"/>
    <col min="15874" max="15874" width="25.42578125" style="260" customWidth="1"/>
    <col min="15875" max="15878" width="8.7109375" style="260" customWidth="1"/>
    <col min="15879" max="15879" width="9.7109375" style="260" customWidth="1"/>
    <col min="15880" max="15883" width="8.7109375" style="260" customWidth="1"/>
    <col min="15884" max="15884" width="9.7109375" style="260" customWidth="1"/>
    <col min="15885" max="16129" width="9.140625" style="260"/>
    <col min="16130" max="16130" width="25.42578125" style="260" customWidth="1"/>
    <col min="16131" max="16134" width="8.7109375" style="260" customWidth="1"/>
    <col min="16135" max="16135" width="9.7109375" style="260" customWidth="1"/>
    <col min="16136" max="16139" width="8.7109375" style="260" customWidth="1"/>
    <col min="16140" max="16140" width="9.7109375" style="260" customWidth="1"/>
    <col min="16141" max="16384" width="9.140625" style="260"/>
  </cols>
  <sheetData>
    <row r="1" spans="2:12" ht="19.5" customHeight="1" x14ac:dyDescent="0.2"/>
    <row r="2" spans="2:12" x14ac:dyDescent="0.2">
      <c r="B2" s="1345" t="s">
        <v>326</v>
      </c>
      <c r="C2" s="1346"/>
      <c r="D2" s="1346"/>
      <c r="E2" s="1346"/>
      <c r="F2" s="1346"/>
      <c r="G2" s="1346"/>
      <c r="H2" s="1346"/>
      <c r="I2" s="1346"/>
      <c r="J2" s="1346"/>
      <c r="K2" s="1346"/>
      <c r="L2" s="1346"/>
    </row>
    <row r="3" spans="2:12" ht="19.5" customHeight="1" x14ac:dyDescent="0.2"/>
    <row r="4" spans="2:12" ht="18.75" customHeight="1" x14ac:dyDescent="0.2">
      <c r="B4" s="1347" t="s">
        <v>327</v>
      </c>
      <c r="C4" s="1350" t="s">
        <v>328</v>
      </c>
      <c r="D4" s="1351"/>
      <c r="E4" s="1351"/>
      <c r="F4" s="1351"/>
      <c r="G4" s="1352"/>
      <c r="H4" s="1353" t="s">
        <v>329</v>
      </c>
      <c r="I4" s="1354"/>
      <c r="J4" s="1354"/>
      <c r="K4" s="1354"/>
      <c r="L4" s="1355"/>
    </row>
    <row r="5" spans="2:12" ht="18.75" customHeight="1" x14ac:dyDescent="0.2">
      <c r="B5" s="1348"/>
      <c r="C5" s="1356" t="s">
        <v>11</v>
      </c>
      <c r="D5" s="1357"/>
      <c r="E5" s="261" t="s">
        <v>330</v>
      </c>
      <c r="F5" s="1350" t="s">
        <v>170</v>
      </c>
      <c r="G5" s="1352"/>
      <c r="H5" s="1358" t="s">
        <v>11</v>
      </c>
      <c r="I5" s="1359"/>
      <c r="J5" s="262" t="s">
        <v>330</v>
      </c>
      <c r="K5" s="1353" t="s">
        <v>170</v>
      </c>
      <c r="L5" s="1355"/>
    </row>
    <row r="6" spans="2:12" ht="18.75" customHeight="1" x14ac:dyDescent="0.2">
      <c r="B6" s="1349"/>
      <c r="C6" s="263" t="s">
        <v>213</v>
      </c>
      <c r="D6" s="264" t="s">
        <v>214</v>
      </c>
      <c r="E6" s="265" t="s">
        <v>331</v>
      </c>
      <c r="F6" s="266" t="s">
        <v>11</v>
      </c>
      <c r="G6" s="267" t="s">
        <v>332</v>
      </c>
      <c r="H6" s="268" t="s">
        <v>213</v>
      </c>
      <c r="I6" s="269" t="s">
        <v>214</v>
      </c>
      <c r="J6" s="270" t="s">
        <v>331</v>
      </c>
      <c r="K6" s="271" t="s">
        <v>11</v>
      </c>
      <c r="L6" s="272" t="s">
        <v>332</v>
      </c>
    </row>
    <row r="7" spans="2:12" ht="30" customHeight="1" x14ac:dyDescent="0.2">
      <c r="B7" s="273" t="s">
        <v>318</v>
      </c>
      <c r="C7" s="274">
        <v>1314</v>
      </c>
      <c r="D7" s="275">
        <v>827</v>
      </c>
      <c r="E7" s="276">
        <f t="shared" ref="E7:E14" si="0">D7*100/C7</f>
        <v>62.93759512937595</v>
      </c>
      <c r="F7" s="275">
        <v>437</v>
      </c>
      <c r="G7" s="276">
        <f t="shared" ref="G7:G14" si="1">F7*100/D7</f>
        <v>52.841596130592499</v>
      </c>
      <c r="H7" s="277">
        <v>2335</v>
      </c>
      <c r="I7" s="278">
        <v>1646</v>
      </c>
      <c r="J7" s="279">
        <f t="shared" ref="J7:J14" si="2">I7*100/H7</f>
        <v>70.492505353319061</v>
      </c>
      <c r="K7" s="278">
        <v>743</v>
      </c>
      <c r="L7" s="279">
        <f t="shared" ref="L7:L14" si="3">K7*100/I7</f>
        <v>45.139732685297695</v>
      </c>
    </row>
    <row r="8" spans="2:12" ht="30" customHeight="1" x14ac:dyDescent="0.2">
      <c r="B8" s="280" t="s">
        <v>319</v>
      </c>
      <c r="C8" s="281">
        <v>9793</v>
      </c>
      <c r="D8" s="282">
        <v>7694</v>
      </c>
      <c r="E8" s="283">
        <f t="shared" si="0"/>
        <v>78.566322883692436</v>
      </c>
      <c r="F8" s="282">
        <v>5159</v>
      </c>
      <c r="G8" s="283">
        <f t="shared" si="1"/>
        <v>67.052248505328834</v>
      </c>
      <c r="H8" s="284">
        <v>2576</v>
      </c>
      <c r="I8" s="285">
        <v>1971</v>
      </c>
      <c r="J8" s="286">
        <f t="shared" si="2"/>
        <v>76.513975155279496</v>
      </c>
      <c r="K8" s="285">
        <v>1266</v>
      </c>
      <c r="L8" s="286">
        <f t="shared" si="3"/>
        <v>64.231354642313548</v>
      </c>
    </row>
    <row r="9" spans="2:12" ht="30" customHeight="1" x14ac:dyDescent="0.2">
      <c r="B9" s="280" t="s">
        <v>333</v>
      </c>
      <c r="C9" s="281">
        <v>631</v>
      </c>
      <c r="D9" s="282">
        <v>555</v>
      </c>
      <c r="E9" s="283">
        <f t="shared" si="0"/>
        <v>87.955625990491285</v>
      </c>
      <c r="F9" s="282">
        <v>398</v>
      </c>
      <c r="G9" s="283">
        <f t="shared" si="1"/>
        <v>71.711711711711715</v>
      </c>
      <c r="H9" s="284">
        <v>1148</v>
      </c>
      <c r="I9" s="285">
        <v>873</v>
      </c>
      <c r="J9" s="286">
        <f t="shared" si="2"/>
        <v>76.045296167247386</v>
      </c>
      <c r="K9" s="285">
        <v>594</v>
      </c>
      <c r="L9" s="286">
        <f t="shared" si="3"/>
        <v>68.041237113402062</v>
      </c>
    </row>
    <row r="10" spans="2:12" ht="30" customHeight="1" x14ac:dyDescent="0.2">
      <c r="B10" s="280" t="s">
        <v>321</v>
      </c>
      <c r="C10" s="281">
        <v>2997</v>
      </c>
      <c r="D10" s="282">
        <v>1175</v>
      </c>
      <c r="E10" s="283">
        <f t="shared" si="0"/>
        <v>39.20587253920587</v>
      </c>
      <c r="F10" s="282">
        <v>827</v>
      </c>
      <c r="G10" s="283">
        <f t="shared" si="1"/>
        <v>70.38297872340425</v>
      </c>
      <c r="H10" s="284">
        <v>9767</v>
      </c>
      <c r="I10" s="285">
        <v>4760</v>
      </c>
      <c r="J10" s="286">
        <f t="shared" si="2"/>
        <v>48.735538036244499</v>
      </c>
      <c r="K10" s="285">
        <v>3260</v>
      </c>
      <c r="L10" s="286">
        <f t="shared" si="3"/>
        <v>68.487394957983199</v>
      </c>
    </row>
    <row r="11" spans="2:12" ht="30" customHeight="1" x14ac:dyDescent="0.2">
      <c r="B11" s="280" t="s">
        <v>334</v>
      </c>
      <c r="C11" s="281">
        <v>12125</v>
      </c>
      <c r="D11" s="282">
        <v>8490</v>
      </c>
      <c r="E11" s="283">
        <f t="shared" si="0"/>
        <v>70.020618556701038</v>
      </c>
      <c r="F11" s="282">
        <v>6159</v>
      </c>
      <c r="G11" s="283">
        <f t="shared" si="1"/>
        <v>72.544169611307424</v>
      </c>
      <c r="H11" s="284">
        <v>25750</v>
      </c>
      <c r="I11" s="285">
        <v>16949</v>
      </c>
      <c r="J11" s="286">
        <f t="shared" si="2"/>
        <v>65.821359223300973</v>
      </c>
      <c r="K11" s="285">
        <v>11058</v>
      </c>
      <c r="L11" s="286">
        <f t="shared" si="3"/>
        <v>65.242787185084666</v>
      </c>
    </row>
    <row r="12" spans="2:12" ht="30" customHeight="1" x14ac:dyDescent="0.2">
      <c r="B12" s="280" t="s">
        <v>335</v>
      </c>
      <c r="C12" s="281">
        <v>593</v>
      </c>
      <c r="D12" s="282">
        <v>219</v>
      </c>
      <c r="E12" s="283">
        <f t="shared" si="0"/>
        <v>36.930860033726816</v>
      </c>
      <c r="F12" s="282">
        <v>191</v>
      </c>
      <c r="G12" s="283">
        <f t="shared" si="1"/>
        <v>87.214611872146122</v>
      </c>
      <c r="H12" s="284">
        <v>1526</v>
      </c>
      <c r="I12" s="285">
        <v>572</v>
      </c>
      <c r="J12" s="286">
        <f t="shared" si="2"/>
        <v>37.483617300131058</v>
      </c>
      <c r="K12" s="285">
        <v>437</v>
      </c>
      <c r="L12" s="286">
        <f t="shared" si="3"/>
        <v>76.3986013986014</v>
      </c>
    </row>
    <row r="13" spans="2:12" ht="30" customHeight="1" x14ac:dyDescent="0.2">
      <c r="B13" s="280" t="s">
        <v>336</v>
      </c>
      <c r="C13" s="281">
        <v>1090</v>
      </c>
      <c r="D13" s="282">
        <v>678</v>
      </c>
      <c r="E13" s="283">
        <f t="shared" si="0"/>
        <v>62.201834862385319</v>
      </c>
      <c r="F13" s="282">
        <v>566</v>
      </c>
      <c r="G13" s="283">
        <f t="shared" si="1"/>
        <v>83.48082595870207</v>
      </c>
      <c r="H13" s="284">
        <v>698</v>
      </c>
      <c r="I13" s="285">
        <v>356</v>
      </c>
      <c r="J13" s="286">
        <f t="shared" si="2"/>
        <v>51.002865329512893</v>
      </c>
      <c r="K13" s="285">
        <v>289</v>
      </c>
      <c r="L13" s="286">
        <f t="shared" si="3"/>
        <v>81.17977528089888</v>
      </c>
    </row>
    <row r="14" spans="2:12" ht="30" customHeight="1" x14ac:dyDescent="0.2">
      <c r="B14" s="287" t="s">
        <v>0</v>
      </c>
      <c r="C14" s="288">
        <f>SUM(C7:C13)</f>
        <v>28543</v>
      </c>
      <c r="D14" s="289">
        <f>SUM(D7:D13)</f>
        <v>19638</v>
      </c>
      <c r="E14" s="290">
        <f t="shared" si="0"/>
        <v>68.801457450162914</v>
      </c>
      <c r="F14" s="289">
        <f>SUM(F7:F13)</f>
        <v>13737</v>
      </c>
      <c r="G14" s="290">
        <f t="shared" si="1"/>
        <v>69.951115184845705</v>
      </c>
      <c r="H14" s="291">
        <f>SUM(H7:H13)</f>
        <v>43800</v>
      </c>
      <c r="I14" s="292">
        <f>SUM(I7:I13)</f>
        <v>27127</v>
      </c>
      <c r="J14" s="293">
        <f t="shared" si="2"/>
        <v>61.933789954337897</v>
      </c>
      <c r="K14" s="292">
        <f>SUM(K7:K13)</f>
        <v>17647</v>
      </c>
      <c r="L14" s="293">
        <f t="shared" si="3"/>
        <v>65.053267961809269</v>
      </c>
    </row>
    <row r="15" spans="2:12" s="302" customFormat="1" ht="30" customHeight="1" x14ac:dyDescent="0.2">
      <c r="B15" s="294"/>
      <c r="C15" s="295"/>
      <c r="D15" s="295"/>
      <c r="E15" s="296"/>
      <c r="F15" s="297"/>
      <c r="G15" s="296"/>
      <c r="H15" s="298"/>
      <c r="I15" s="298"/>
      <c r="J15" s="299"/>
      <c r="K15" s="300"/>
      <c r="L15" s="301"/>
    </row>
    <row r="16" spans="2:12" ht="30" customHeight="1" x14ac:dyDescent="0.2">
      <c r="B16" s="303" t="s">
        <v>337</v>
      </c>
      <c r="C16" s="304">
        <v>17467</v>
      </c>
      <c r="D16" s="305">
        <v>15242</v>
      </c>
      <c r="E16" s="306">
        <f>D16*100/C16</f>
        <v>87.261693479132077</v>
      </c>
      <c r="F16" s="305">
        <v>13612</v>
      </c>
      <c r="G16" s="306">
        <f>F16*100/D16</f>
        <v>89.305865371998422</v>
      </c>
      <c r="H16" s="307">
        <v>23514</v>
      </c>
      <c r="I16" s="308">
        <v>19813</v>
      </c>
      <c r="J16" s="309">
        <f>I16*100/H16</f>
        <v>84.260440588585524</v>
      </c>
      <c r="K16" s="308">
        <v>17532</v>
      </c>
      <c r="L16" s="309">
        <f>K16*100/I16</f>
        <v>88.48735678594862</v>
      </c>
    </row>
    <row r="17" spans="2:12" ht="30" customHeight="1" x14ac:dyDescent="0.2">
      <c r="B17" s="310" t="s">
        <v>338</v>
      </c>
      <c r="C17" s="311">
        <f>C14/C16</f>
        <v>1.6341100360680139</v>
      </c>
      <c r="D17" s="312">
        <f>D14/D16</f>
        <v>1.2884135940165333</v>
      </c>
      <c r="E17" s="313"/>
      <c r="F17" s="312">
        <f>F14/F16</f>
        <v>1.0091830737584484</v>
      </c>
      <c r="G17" s="313"/>
      <c r="H17" s="314">
        <f>H14/H16</f>
        <v>1.862720081653483</v>
      </c>
      <c r="I17" s="315">
        <f>I14/I16</f>
        <v>1.3691515671528793</v>
      </c>
      <c r="J17" s="316"/>
      <c r="K17" s="315">
        <f>K14/K16</f>
        <v>1.0065594341775039</v>
      </c>
      <c r="L17" s="316"/>
    </row>
  </sheetData>
  <sheetProtection algorithmName="SHA-512" hashValue="fqdrjOazzOCsjmxzvifHxgaMUy4cvk9K6kZ80Ekl8POQr6JZqVRY0eNaq0Y5yd/jddtEYOlnCIZqJHwNIrr5Jg==" saltValue="nQUAFHgZz3L+7lG35nwslg==" spinCount="100000" sheet="1" objects="1" scenarios="1"/>
  <mergeCells count="8">
    <mergeCell ref="B2:L2"/>
    <mergeCell ref="B4:B6"/>
    <mergeCell ref="C4:G4"/>
    <mergeCell ref="H4:L4"/>
    <mergeCell ref="C5:D5"/>
    <mergeCell ref="F5:G5"/>
    <mergeCell ref="H5:I5"/>
    <mergeCell ref="K5:L5"/>
  </mergeCells>
  <printOptions horizontalCentered="1"/>
  <pageMargins left="0.59055118110236227" right="0.59055118110236227" top="0.70866141732283472" bottom="0.70866141732283472" header="0.39370078740157483" footer="0.39370078740157483"/>
  <pageSetup paperSize="9" firstPageNumber="70" orientation="landscape" useFirstPageNumber="1" r:id="rId1"/>
  <headerFooter alignWithMargins="0">
    <oddHeader>&amp;R&amp;"Times New Roman,Kurzíva"&amp;10T 16</oddHeader>
    <oddFooter>&amp;L&amp;"Times New Roman,Kurzíva"&amp;10CVTI SR&amp;C&amp;"Times New Roman,Normálne"&amp;10&amp;P&amp;R&amp;"Times New Roman,Kurzíva"&amp;10PK na VŠ SR  2024   1. stupeň</oddFooter>
  </headerFooter>
  <ignoredErrors>
    <ignoredError sqref="E14:J14"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C1:R21"/>
  <sheetViews>
    <sheetView showGridLines="0" showRowColHeaders="0" zoomScaleNormal="100" workbookViewId="0"/>
  </sheetViews>
  <sheetFormatPr defaultRowHeight="12.75" x14ac:dyDescent="0.2"/>
  <cols>
    <col min="1" max="1" width="2.7109375" style="65" customWidth="1"/>
    <col min="2" max="16384" width="9.140625" style="65"/>
  </cols>
  <sheetData>
    <row r="1" spans="3:18" s="46" customFormat="1" x14ac:dyDescent="0.2"/>
    <row r="2" spans="3:18" s="46" customFormat="1" x14ac:dyDescent="0.2"/>
    <row r="3" spans="3:18" s="46" customFormat="1" x14ac:dyDescent="0.2">
      <c r="C3" s="254" t="s">
        <v>313</v>
      </c>
      <c r="D3" s="254" t="s">
        <v>314</v>
      </c>
      <c r="E3" s="254" t="s">
        <v>315</v>
      </c>
      <c r="F3" s="254" t="s">
        <v>0</v>
      </c>
      <c r="H3" s="254" t="s">
        <v>316</v>
      </c>
      <c r="I3" s="254" t="s">
        <v>317</v>
      </c>
      <c r="J3" s="254" t="s">
        <v>0</v>
      </c>
      <c r="L3" s="254" t="s">
        <v>316</v>
      </c>
      <c r="M3" s="254" t="s">
        <v>317</v>
      </c>
    </row>
    <row r="4" spans="3:18" s="46" customFormat="1" ht="15" x14ac:dyDescent="0.25">
      <c r="C4" s="254" t="s">
        <v>318</v>
      </c>
      <c r="D4" s="255">
        <v>36</v>
      </c>
      <c r="E4" s="255">
        <v>64</v>
      </c>
      <c r="F4" s="255">
        <f t="shared" ref="F4:F11" si="0">SUM(D4:E4)</f>
        <v>100</v>
      </c>
      <c r="H4">
        <v>1314</v>
      </c>
      <c r="I4">
        <v>2335</v>
      </c>
      <c r="J4" s="255">
        <f t="shared" ref="J4:J11" si="1">SUM(H4:I4)</f>
        <v>3649</v>
      </c>
      <c r="L4" s="46">
        <f t="shared" ref="L4:L11" si="2">H4*100/J4</f>
        <v>36.009865716634692</v>
      </c>
      <c r="M4" s="46">
        <f t="shared" ref="M4:M11" si="3">I4*100/J4</f>
        <v>63.990134283365308</v>
      </c>
      <c r="O4" s="46">
        <f>SUM(L4:M4)</f>
        <v>100</v>
      </c>
    </row>
    <row r="5" spans="3:18" s="46" customFormat="1" ht="15" x14ac:dyDescent="0.25">
      <c r="C5" s="254" t="s">
        <v>319</v>
      </c>
      <c r="D5" s="255">
        <v>79.2</v>
      </c>
      <c r="E5" s="255">
        <v>20.8</v>
      </c>
      <c r="F5" s="255">
        <f t="shared" si="0"/>
        <v>100</v>
      </c>
      <c r="H5">
        <v>9793</v>
      </c>
      <c r="I5">
        <v>2576</v>
      </c>
      <c r="J5" s="256">
        <f t="shared" si="1"/>
        <v>12369</v>
      </c>
      <c r="K5" s="257"/>
      <c r="L5" s="257">
        <f t="shared" si="2"/>
        <v>79.173740803621953</v>
      </c>
      <c r="M5" s="46">
        <f t="shared" si="3"/>
        <v>20.826259196378043</v>
      </c>
      <c r="O5" s="46">
        <f t="shared" ref="O5:O11" si="4">SUM(L5:M5)</f>
        <v>100</v>
      </c>
    </row>
    <row r="6" spans="3:18" s="46" customFormat="1" ht="15" x14ac:dyDescent="0.25">
      <c r="C6" s="254" t="s">
        <v>320</v>
      </c>
      <c r="D6" s="255">
        <v>35.5</v>
      </c>
      <c r="E6" s="255">
        <v>64.5</v>
      </c>
      <c r="F6" s="255">
        <f t="shared" si="0"/>
        <v>100</v>
      </c>
      <c r="H6">
        <v>631</v>
      </c>
      <c r="I6">
        <v>1148</v>
      </c>
      <c r="J6" s="256">
        <f t="shared" si="1"/>
        <v>1779</v>
      </c>
      <c r="K6" s="257"/>
      <c r="L6" s="257">
        <f t="shared" si="2"/>
        <v>35.46936481169196</v>
      </c>
      <c r="M6" s="46">
        <f t="shared" si="3"/>
        <v>64.53063518830804</v>
      </c>
      <c r="O6" s="46">
        <f t="shared" si="4"/>
        <v>100</v>
      </c>
    </row>
    <row r="7" spans="3:18" s="46" customFormat="1" ht="15" x14ac:dyDescent="0.25">
      <c r="C7" s="254" t="s">
        <v>321</v>
      </c>
      <c r="D7" s="255">
        <v>23.5</v>
      </c>
      <c r="E7" s="255">
        <v>76.5</v>
      </c>
      <c r="F7" s="255">
        <f t="shared" si="0"/>
        <v>100</v>
      </c>
      <c r="H7">
        <v>2997</v>
      </c>
      <c r="I7">
        <v>9767</v>
      </c>
      <c r="J7" s="256">
        <f t="shared" si="1"/>
        <v>12764</v>
      </c>
      <c r="K7" s="257"/>
      <c r="L7" s="257">
        <f t="shared" si="2"/>
        <v>23.480100282043246</v>
      </c>
      <c r="M7" s="46">
        <f t="shared" si="3"/>
        <v>76.519899717956747</v>
      </c>
      <c r="O7" s="46">
        <f t="shared" si="4"/>
        <v>100</v>
      </c>
    </row>
    <row r="8" spans="3:18" s="46" customFormat="1" ht="15" x14ac:dyDescent="0.25">
      <c r="C8" s="254" t="s">
        <v>322</v>
      </c>
      <c r="D8" s="255">
        <v>32</v>
      </c>
      <c r="E8" s="255">
        <v>68</v>
      </c>
      <c r="F8" s="255">
        <f t="shared" si="0"/>
        <v>100</v>
      </c>
      <c r="H8">
        <v>12125</v>
      </c>
      <c r="I8">
        <v>25750</v>
      </c>
      <c r="J8" s="256">
        <f t="shared" si="1"/>
        <v>37875</v>
      </c>
      <c r="K8" s="257"/>
      <c r="L8" s="257">
        <f t="shared" si="2"/>
        <v>32.013201320132012</v>
      </c>
      <c r="M8" s="46">
        <f t="shared" si="3"/>
        <v>67.986798679867988</v>
      </c>
      <c r="O8" s="46">
        <f t="shared" si="4"/>
        <v>100</v>
      </c>
    </row>
    <row r="9" spans="3:18" s="46" customFormat="1" ht="15" x14ac:dyDescent="0.25">
      <c r="C9" s="254" t="s">
        <v>323</v>
      </c>
      <c r="D9" s="255">
        <v>28</v>
      </c>
      <c r="E9" s="255">
        <v>72</v>
      </c>
      <c r="F9" s="255">
        <f t="shared" si="0"/>
        <v>100</v>
      </c>
      <c r="H9">
        <v>593</v>
      </c>
      <c r="I9">
        <v>1526</v>
      </c>
      <c r="J9" s="256">
        <f t="shared" si="1"/>
        <v>2119</v>
      </c>
      <c r="K9" s="257"/>
      <c r="L9" s="257">
        <f t="shared" si="2"/>
        <v>27.984898537045776</v>
      </c>
      <c r="M9" s="46">
        <f t="shared" si="3"/>
        <v>72.01510146295422</v>
      </c>
      <c r="O9" s="46">
        <f t="shared" si="4"/>
        <v>100</v>
      </c>
    </row>
    <row r="10" spans="3:18" s="46" customFormat="1" ht="15" x14ac:dyDescent="0.25">
      <c r="C10" s="254" t="s">
        <v>324</v>
      </c>
      <c r="D10" s="255">
        <v>61</v>
      </c>
      <c r="E10" s="255">
        <v>39</v>
      </c>
      <c r="F10" s="255">
        <f t="shared" si="0"/>
        <v>100</v>
      </c>
      <c r="H10">
        <v>1090</v>
      </c>
      <c r="I10">
        <v>698</v>
      </c>
      <c r="J10" s="256">
        <f t="shared" si="1"/>
        <v>1788</v>
      </c>
      <c r="K10" s="257"/>
      <c r="L10" s="257">
        <f t="shared" si="2"/>
        <v>60.961968680089484</v>
      </c>
      <c r="M10" s="46">
        <f t="shared" si="3"/>
        <v>39.038031319910516</v>
      </c>
      <c r="O10" s="46">
        <f t="shared" si="4"/>
        <v>100</v>
      </c>
    </row>
    <row r="11" spans="3:18" s="46" customFormat="1" ht="15" x14ac:dyDescent="0.25">
      <c r="C11" s="258" t="s">
        <v>325</v>
      </c>
      <c r="D11" s="255">
        <v>39.5</v>
      </c>
      <c r="E11" s="255">
        <v>60.5</v>
      </c>
      <c r="F11" s="255">
        <f t="shared" si="0"/>
        <v>100</v>
      </c>
      <c r="H11" s="256">
        <f>SUM(H4:H10)</f>
        <v>28543</v>
      </c>
      <c r="I11" s="256">
        <f>SUM(I4:I10)</f>
        <v>43800</v>
      </c>
      <c r="J11" s="256">
        <f t="shared" si="1"/>
        <v>72343</v>
      </c>
      <c r="K11" s="257"/>
      <c r="L11" s="257">
        <f t="shared" si="2"/>
        <v>39.455095862764885</v>
      </c>
      <c r="M11" s="46">
        <f t="shared" si="3"/>
        <v>60.544904137235115</v>
      </c>
      <c r="O11" s="46">
        <f t="shared" si="4"/>
        <v>100</v>
      </c>
      <c r="R11" s="259"/>
    </row>
    <row r="12" spans="3:18" s="46" customFormat="1" ht="15" x14ac:dyDescent="0.25">
      <c r="H12" s="256"/>
      <c r="I12" s="256"/>
      <c r="J12" s="256"/>
      <c r="K12" s="257"/>
      <c r="L12" s="257"/>
      <c r="R12" s="259"/>
    </row>
    <row r="13" spans="3:18" s="46" customFormat="1" ht="15" x14ac:dyDescent="0.25">
      <c r="H13" s="257"/>
      <c r="I13" s="257"/>
      <c r="J13" s="257"/>
      <c r="K13" s="257"/>
      <c r="L13" s="257"/>
      <c r="R13" s="259"/>
    </row>
    <row r="14" spans="3:18" s="46" customFormat="1" ht="15" x14ac:dyDescent="0.25">
      <c r="H14" s="257"/>
      <c r="I14" s="257"/>
      <c r="J14" s="257"/>
      <c r="K14" s="257"/>
      <c r="L14" s="257"/>
      <c r="R14" s="259"/>
    </row>
    <row r="15" spans="3:18" s="46" customFormat="1" ht="15" x14ac:dyDescent="0.25">
      <c r="H15" s="257"/>
      <c r="I15" s="257"/>
      <c r="J15" s="257"/>
      <c r="K15" s="257"/>
      <c r="L15" s="257"/>
      <c r="R15" s="259"/>
    </row>
    <row r="16" spans="3:18" s="46" customFormat="1" ht="15" x14ac:dyDescent="0.25">
      <c r="H16" s="257"/>
      <c r="I16" s="257"/>
      <c r="J16" s="257"/>
      <c r="K16" s="257"/>
      <c r="L16" s="257"/>
      <c r="R16" s="259"/>
    </row>
    <row r="17" spans="8:18" s="46" customFormat="1" ht="15" x14ac:dyDescent="0.25">
      <c r="H17" s="257"/>
      <c r="I17" s="257"/>
      <c r="J17" s="257"/>
      <c r="K17" s="257"/>
      <c r="L17" s="257"/>
      <c r="R17" s="259"/>
    </row>
    <row r="18" spans="8:18" s="46" customFormat="1" x14ac:dyDescent="0.2"/>
    <row r="19" spans="8:18" s="46" customFormat="1" x14ac:dyDescent="0.2"/>
    <row r="20" spans="8:18" s="46" customFormat="1" x14ac:dyDescent="0.2"/>
    <row r="21" spans="8:18" s="46" customFormat="1" x14ac:dyDescent="0.2"/>
  </sheetData>
  <sheetProtection algorithmName="SHA-512" hashValue="fDXPZ8R400z1D3Woy5xsOivT61RUxw37445mB9IzBI4zQQp2hkOp/GPZFIA7ZYSZYZA7qFj9Vom5mxzs8pvKAQ==" saltValue="I1QCMCn0/46knawHcolDgw==" spinCount="100000" sheet="1" objects="1" scenarios="1"/>
  <printOptions horizontalCentered="1"/>
  <pageMargins left="0.59055118110236227" right="0.59055118110236227" top="0.70866141732283472" bottom="0.70866141732283472" header="0.39370078740157483" footer="0.39370078740157483"/>
  <pageSetup paperSize="9" firstPageNumber="71" orientation="landscape" useFirstPageNumber="1" r:id="rId1"/>
  <headerFooter alignWithMargins="0">
    <oddHeader>&amp;R&amp;"Times New Roman,Kurzíva"&amp;10G 12</oddHeader>
    <oddFooter>&amp;L&amp;"Times New Roman,Kurzíva"&amp;10CVTI SR&amp;C&amp;"Times New Roman,Normálne"&amp;10&amp;P&amp;R&amp;"Times New Roman,Kurzíva"&amp;10PK na VŠ SR  2024   1. stupeň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autoPageBreaks="0"/>
  </sheetPr>
  <dimension ref="A1:C214"/>
  <sheetViews>
    <sheetView showGridLines="0" showRowColHeaders="0" showOutlineSymbols="0" zoomScaleNormal="100" workbookViewId="0">
      <pane ySplit="2" topLeftCell="A3" activePane="bottomLeft" state="frozen"/>
      <selection pane="bottomLeft"/>
    </sheetView>
  </sheetViews>
  <sheetFormatPr defaultColWidth="92.5703125" defaultRowHeight="15.75" x14ac:dyDescent="0.25"/>
  <cols>
    <col min="1" max="1" width="0.85546875" style="1110" customWidth="1"/>
    <col min="2" max="2" width="16.28515625" style="1109" customWidth="1"/>
    <col min="3" max="3" width="92.5703125" style="1109"/>
    <col min="4" max="4" width="8.7109375" style="1110" customWidth="1"/>
    <col min="5" max="45" width="92.5703125" style="1110" customWidth="1"/>
    <col min="46" max="16384" width="92.5703125" style="1110"/>
  </cols>
  <sheetData>
    <row r="1" spans="2:3" ht="28.15" customHeight="1" x14ac:dyDescent="0.25"/>
    <row r="2" spans="2:3" s="1111" customFormat="1" ht="28.5" customHeight="1" x14ac:dyDescent="0.25">
      <c r="B2" s="1192" t="s">
        <v>1082</v>
      </c>
      <c r="C2" s="1192"/>
    </row>
    <row r="3" spans="2:3" ht="15.75" customHeight="1" x14ac:dyDescent="0.25">
      <c r="B3" s="1112" t="s">
        <v>919</v>
      </c>
      <c r="C3" s="1113"/>
    </row>
    <row r="4" spans="2:3" s="1116" customFormat="1" ht="15.75" customHeight="1" x14ac:dyDescent="0.25">
      <c r="B4" s="1114" t="s">
        <v>460</v>
      </c>
      <c r="C4" s="1115" t="s">
        <v>1083</v>
      </c>
    </row>
    <row r="5" spans="2:3" s="1119" customFormat="1" ht="12.75" x14ac:dyDescent="0.2">
      <c r="B5" s="1117" t="s">
        <v>1084</v>
      </c>
      <c r="C5" s="1118" t="s">
        <v>1085</v>
      </c>
    </row>
    <row r="6" spans="2:3" s="1119" customFormat="1" ht="12.75" x14ac:dyDescent="0.2">
      <c r="B6" s="1117" t="s">
        <v>1086</v>
      </c>
      <c r="C6" s="1118" t="s">
        <v>1087</v>
      </c>
    </row>
    <row r="7" spans="2:3" s="1119" customFormat="1" ht="12.75" x14ac:dyDescent="0.2">
      <c r="B7" s="1117" t="s">
        <v>1088</v>
      </c>
      <c r="C7" s="1118" t="s">
        <v>1089</v>
      </c>
    </row>
    <row r="8" spans="2:3" s="1119" customFormat="1" ht="12.75" x14ac:dyDescent="0.2">
      <c r="B8" s="1117" t="s">
        <v>1090</v>
      </c>
      <c r="C8" s="1118" t="s">
        <v>1091</v>
      </c>
    </row>
    <row r="9" spans="2:3" s="1119" customFormat="1" ht="12.75" x14ac:dyDescent="0.2">
      <c r="B9" s="1117" t="s">
        <v>1092</v>
      </c>
      <c r="C9" s="1118" t="s">
        <v>1093</v>
      </c>
    </row>
    <row r="10" spans="2:3" s="1119" customFormat="1" ht="12.75" x14ac:dyDescent="0.2">
      <c r="B10" s="1117" t="s">
        <v>1094</v>
      </c>
      <c r="C10" s="1118" t="s">
        <v>1095</v>
      </c>
    </row>
    <row r="11" spans="2:3" s="1119" customFormat="1" ht="12.75" x14ac:dyDescent="0.2">
      <c r="B11" s="1117" t="s">
        <v>1096</v>
      </c>
      <c r="C11" s="1118" t="s">
        <v>1097</v>
      </c>
    </row>
    <row r="12" spans="2:3" s="1119" customFormat="1" ht="12.75" x14ac:dyDescent="0.2">
      <c r="B12" s="1117" t="s">
        <v>1098</v>
      </c>
      <c r="C12" s="1118" t="s">
        <v>1099</v>
      </c>
    </row>
    <row r="13" spans="2:3" s="1120" customFormat="1" ht="12.75" x14ac:dyDescent="0.2">
      <c r="B13" s="1117" t="s">
        <v>1100</v>
      </c>
      <c r="C13" s="1118" t="s">
        <v>1101</v>
      </c>
    </row>
    <row r="14" spans="2:3" s="1120" customFormat="1" ht="12.75" x14ac:dyDescent="0.2">
      <c r="B14" s="1117" t="s">
        <v>1102</v>
      </c>
      <c r="C14" s="1118" t="s">
        <v>1103</v>
      </c>
    </row>
    <row r="15" spans="2:3" s="1120" customFormat="1" ht="12.75" x14ac:dyDescent="0.2">
      <c r="B15" s="1117" t="s">
        <v>1104</v>
      </c>
      <c r="C15" s="1118" t="s">
        <v>1105</v>
      </c>
    </row>
    <row r="16" spans="2:3" s="1120" customFormat="1" ht="12.75" x14ac:dyDescent="0.2">
      <c r="B16" s="1117" t="s">
        <v>471</v>
      </c>
      <c r="C16" s="1118" t="s">
        <v>1106</v>
      </c>
    </row>
    <row r="17" spans="2:3" s="1120" customFormat="1" ht="12.75" x14ac:dyDescent="0.2">
      <c r="B17" s="1117" t="s">
        <v>472</v>
      </c>
      <c r="C17" s="1118" t="s">
        <v>1107</v>
      </c>
    </row>
    <row r="18" spans="2:3" s="1111" customFormat="1" ht="10.5" customHeight="1" x14ac:dyDescent="0.25">
      <c r="B18" s="1121"/>
      <c r="C18" s="1121"/>
    </row>
    <row r="19" spans="2:3" s="1116" customFormat="1" ht="15.75" customHeight="1" x14ac:dyDescent="0.25">
      <c r="B19" s="1114" t="s">
        <v>473</v>
      </c>
      <c r="C19" s="1115" t="s">
        <v>1108</v>
      </c>
    </row>
    <row r="20" spans="2:3" s="1119" customFormat="1" ht="12.75" customHeight="1" x14ac:dyDescent="0.2">
      <c r="B20" s="1122" t="s">
        <v>474</v>
      </c>
      <c r="C20" s="1123" t="s">
        <v>1109</v>
      </c>
    </row>
    <row r="21" spans="2:3" s="1120" customFormat="1" ht="12.75" x14ac:dyDescent="0.2">
      <c r="B21" s="1117" t="s">
        <v>475</v>
      </c>
      <c r="C21" s="1118" t="s">
        <v>1110</v>
      </c>
    </row>
    <row r="22" spans="2:3" s="1120" customFormat="1" ht="12.75" x14ac:dyDescent="0.2">
      <c r="B22" s="1117" t="s">
        <v>476</v>
      </c>
      <c r="C22" s="1118" t="s">
        <v>1111</v>
      </c>
    </row>
    <row r="23" spans="2:3" s="1120" customFormat="1" ht="12.75" x14ac:dyDescent="0.2">
      <c r="B23" s="1117" t="s">
        <v>477</v>
      </c>
      <c r="C23" s="1118" t="s">
        <v>1112</v>
      </c>
    </row>
    <row r="24" spans="2:3" s="1120" customFormat="1" ht="12.75" x14ac:dyDescent="0.2">
      <c r="B24" s="1117" t="s">
        <v>478</v>
      </c>
      <c r="C24" s="1118" t="s">
        <v>1113</v>
      </c>
    </row>
    <row r="25" spans="2:3" s="1120" customFormat="1" ht="12.75" x14ac:dyDescent="0.2">
      <c r="B25" s="1117" t="s">
        <v>938</v>
      </c>
      <c r="C25" s="1118" t="s">
        <v>1114</v>
      </c>
    </row>
    <row r="26" spans="2:3" s="1120" customFormat="1" ht="12.75" x14ac:dyDescent="0.2">
      <c r="B26" s="1117" t="s">
        <v>479</v>
      </c>
      <c r="C26" s="1118" t="s">
        <v>1115</v>
      </c>
    </row>
    <row r="27" spans="2:3" s="1126" customFormat="1" ht="12.75" x14ac:dyDescent="0.2">
      <c r="B27" s="1124" t="s">
        <v>1116</v>
      </c>
      <c r="C27" s="1125" t="s">
        <v>1117</v>
      </c>
    </row>
    <row r="28" spans="2:3" s="1120" customFormat="1" ht="12.75" x14ac:dyDescent="0.2">
      <c r="B28" s="1117" t="s">
        <v>942</v>
      </c>
      <c r="C28" s="1118" t="s">
        <v>1118</v>
      </c>
    </row>
    <row r="29" spans="2:3" s="1111" customFormat="1" ht="10.5" customHeight="1" x14ac:dyDescent="0.25">
      <c r="B29" s="1121"/>
      <c r="C29" s="1121"/>
    </row>
    <row r="30" spans="2:3" s="1116" customFormat="1" ht="15.75" customHeight="1" x14ac:dyDescent="0.25">
      <c r="B30" s="1114" t="s">
        <v>480</v>
      </c>
      <c r="C30" s="1115" t="s">
        <v>1119</v>
      </c>
    </row>
    <row r="31" spans="2:3" s="1120" customFormat="1" ht="12.75" x14ac:dyDescent="0.2">
      <c r="B31" s="1117" t="s">
        <v>481</v>
      </c>
      <c r="C31" s="1118" t="s">
        <v>1120</v>
      </c>
    </row>
    <row r="32" spans="2:3" s="1120" customFormat="1" ht="12.75" x14ac:dyDescent="0.2">
      <c r="B32" s="1117" t="s">
        <v>482</v>
      </c>
      <c r="C32" s="1118" t="s">
        <v>1121</v>
      </c>
    </row>
    <row r="33" spans="2:3" s="1120" customFormat="1" ht="12.75" x14ac:dyDescent="0.2">
      <c r="B33" s="1117" t="s">
        <v>483</v>
      </c>
      <c r="C33" s="1118" t="s">
        <v>1122</v>
      </c>
    </row>
    <row r="34" spans="2:3" s="1120" customFormat="1" ht="12.75" x14ac:dyDescent="0.2">
      <c r="B34" s="1117" t="s">
        <v>484</v>
      </c>
      <c r="C34" s="1118" t="s">
        <v>1123</v>
      </c>
    </row>
    <row r="35" spans="2:3" s="1120" customFormat="1" ht="12.75" customHeight="1" x14ac:dyDescent="0.2">
      <c r="B35" s="1117" t="s">
        <v>485</v>
      </c>
      <c r="C35" s="1118" t="s">
        <v>1124</v>
      </c>
    </row>
    <row r="36" spans="2:3" s="1126" customFormat="1" ht="12.75" x14ac:dyDescent="0.2">
      <c r="B36" s="1124" t="s">
        <v>1116</v>
      </c>
      <c r="C36" s="1125" t="s">
        <v>1125</v>
      </c>
    </row>
    <row r="37" spans="2:3" s="1120" customFormat="1" ht="12.75" customHeight="1" x14ac:dyDescent="0.2">
      <c r="B37" s="1117" t="s">
        <v>486</v>
      </c>
      <c r="C37" s="1118" t="s">
        <v>1126</v>
      </c>
    </row>
    <row r="38" spans="2:3" s="1120" customFormat="1" ht="12.75" customHeight="1" x14ac:dyDescent="0.2">
      <c r="B38" s="1117" t="s">
        <v>487</v>
      </c>
      <c r="C38" s="1118" t="s">
        <v>1127</v>
      </c>
    </row>
    <row r="39" spans="2:3" s="1111" customFormat="1" ht="10.5" customHeight="1" x14ac:dyDescent="0.25">
      <c r="B39" s="1121"/>
      <c r="C39" s="1121"/>
    </row>
    <row r="40" spans="2:3" s="1116" customFormat="1" ht="15.75" customHeight="1" x14ac:dyDescent="0.25">
      <c r="B40" s="1114" t="s">
        <v>488</v>
      </c>
      <c r="C40" s="1115" t="s">
        <v>1128</v>
      </c>
    </row>
    <row r="41" spans="2:3" s="1120" customFormat="1" ht="12.75" customHeight="1" x14ac:dyDescent="0.2">
      <c r="B41" s="1117" t="s">
        <v>952</v>
      </c>
      <c r="C41" s="1118" t="s">
        <v>1129</v>
      </c>
    </row>
    <row r="42" spans="2:3" s="1120" customFormat="1" ht="12.75" customHeight="1" x14ac:dyDescent="0.2">
      <c r="B42" s="1117" t="s">
        <v>489</v>
      </c>
      <c r="C42" s="1118" t="s">
        <v>1130</v>
      </c>
    </row>
    <row r="43" spans="2:3" s="1120" customFormat="1" ht="12.75" customHeight="1" x14ac:dyDescent="0.2">
      <c r="B43" s="1117" t="s">
        <v>955</v>
      </c>
      <c r="C43" s="1118" t="s">
        <v>1131</v>
      </c>
    </row>
    <row r="44" spans="2:3" s="1120" customFormat="1" ht="12.75" customHeight="1" x14ac:dyDescent="0.2">
      <c r="B44" s="1117" t="s">
        <v>957</v>
      </c>
      <c r="C44" s="1118" t="s">
        <v>1132</v>
      </c>
    </row>
    <row r="45" spans="2:3" s="1120" customFormat="1" ht="12.75" customHeight="1" x14ac:dyDescent="0.2">
      <c r="B45" s="1117" t="s">
        <v>490</v>
      </c>
      <c r="C45" s="1118" t="s">
        <v>1133</v>
      </c>
    </row>
    <row r="46" spans="2:3" s="1120" customFormat="1" ht="12.75" customHeight="1" x14ac:dyDescent="0.2">
      <c r="B46" s="1117" t="s">
        <v>960</v>
      </c>
      <c r="C46" s="1118" t="s">
        <v>1134</v>
      </c>
    </row>
    <row r="47" spans="2:3" s="1111" customFormat="1" ht="10.5" customHeight="1" x14ac:dyDescent="0.25">
      <c r="B47" s="1121"/>
      <c r="C47" s="1121"/>
    </row>
    <row r="48" spans="2:3" s="1116" customFormat="1" ht="15.75" customHeight="1" x14ac:dyDescent="0.25">
      <c r="B48" s="1114" t="s">
        <v>491</v>
      </c>
      <c r="C48" s="1115" t="s">
        <v>1135</v>
      </c>
    </row>
    <row r="49" spans="2:3" s="1119" customFormat="1" ht="12.75" customHeight="1" x14ac:dyDescent="0.2">
      <c r="B49" s="1122" t="s">
        <v>492</v>
      </c>
      <c r="C49" s="1127" t="s">
        <v>1136</v>
      </c>
    </row>
    <row r="50" spans="2:3" s="1120" customFormat="1" ht="12.75" customHeight="1" x14ac:dyDescent="0.2">
      <c r="B50" s="1117" t="s">
        <v>493</v>
      </c>
      <c r="C50" s="1118" t="s">
        <v>1137</v>
      </c>
    </row>
    <row r="51" spans="2:3" s="1120" customFormat="1" ht="12.75" customHeight="1" x14ac:dyDescent="0.2">
      <c r="B51" s="1117" t="s">
        <v>494</v>
      </c>
      <c r="C51" s="1118" t="s">
        <v>1138</v>
      </c>
    </row>
    <row r="52" spans="2:3" s="1120" customFormat="1" ht="12.75" customHeight="1" x14ac:dyDescent="0.2">
      <c r="B52" s="1117" t="s">
        <v>495</v>
      </c>
      <c r="C52" s="1118" t="s">
        <v>1139</v>
      </c>
    </row>
    <row r="53" spans="2:3" s="1120" customFormat="1" ht="12.75" customHeight="1" x14ac:dyDescent="0.2">
      <c r="B53" s="1117" t="s">
        <v>496</v>
      </c>
      <c r="C53" s="1118" t="s">
        <v>1140</v>
      </c>
    </row>
    <row r="54" spans="2:3" s="1111" customFormat="1" ht="10.5" customHeight="1" x14ac:dyDescent="0.25">
      <c r="B54" s="1121"/>
      <c r="C54" s="1121"/>
    </row>
    <row r="55" spans="2:3" s="1116" customFormat="1" ht="15.75" customHeight="1" x14ac:dyDescent="0.25">
      <c r="B55" s="1114" t="s">
        <v>967</v>
      </c>
      <c r="C55" s="1115" t="s">
        <v>1141</v>
      </c>
    </row>
    <row r="56" spans="2:3" s="1111" customFormat="1" ht="10.5" customHeight="1" x14ac:dyDescent="0.25">
      <c r="B56" s="1121"/>
      <c r="C56" s="1121"/>
    </row>
    <row r="57" spans="2:3" s="1116" customFormat="1" ht="15.75" customHeight="1" x14ac:dyDescent="0.25">
      <c r="B57" s="1114" t="s">
        <v>968</v>
      </c>
      <c r="C57" s="1115" t="s">
        <v>1142</v>
      </c>
    </row>
    <row r="58" spans="2:3" s="1119" customFormat="1" ht="12.75" customHeight="1" x14ac:dyDescent="0.2">
      <c r="B58" s="1122" t="s">
        <v>1143</v>
      </c>
      <c r="C58" s="1127" t="s">
        <v>1144</v>
      </c>
    </row>
    <row r="59" spans="2:3" s="1120" customFormat="1" ht="12.75" customHeight="1" x14ac:dyDescent="0.2">
      <c r="B59" s="1117" t="s">
        <v>970</v>
      </c>
      <c r="C59" s="1118" t="s">
        <v>1145</v>
      </c>
    </row>
    <row r="60" spans="2:3" s="1120" customFormat="1" ht="12.75" customHeight="1" x14ac:dyDescent="0.2">
      <c r="B60" s="1117" t="s">
        <v>972</v>
      </c>
      <c r="C60" s="1118" t="s">
        <v>1146</v>
      </c>
    </row>
    <row r="61" spans="2:3" s="1120" customFormat="1" ht="12.75" customHeight="1" x14ac:dyDescent="0.2">
      <c r="B61" s="1117" t="s">
        <v>974</v>
      </c>
      <c r="C61" s="1118" t="s">
        <v>1147</v>
      </c>
    </row>
    <row r="62" spans="2:3" s="1111" customFormat="1" ht="10.5" customHeight="1" x14ac:dyDescent="0.25">
      <c r="B62" s="1121"/>
      <c r="C62" s="1121"/>
    </row>
    <row r="63" spans="2:3" s="1111" customFormat="1" ht="15.75" customHeight="1" x14ac:dyDescent="0.25">
      <c r="B63" s="1128" t="s">
        <v>1148</v>
      </c>
      <c r="C63" s="1129" t="s">
        <v>1149</v>
      </c>
    </row>
    <row r="64" spans="2:3" s="1111" customFormat="1" ht="10.5" customHeight="1" x14ac:dyDescent="0.25">
      <c r="B64" s="1121"/>
      <c r="C64" s="1121"/>
    </row>
    <row r="65" spans="2:3" s="1116" customFormat="1" ht="15.75" customHeight="1" x14ac:dyDescent="0.25">
      <c r="B65" s="1114" t="s">
        <v>498</v>
      </c>
      <c r="C65" s="1115" t="s">
        <v>1150</v>
      </c>
    </row>
    <row r="66" spans="2:3" s="1120" customFormat="1" ht="12.75" customHeight="1" x14ac:dyDescent="0.2">
      <c r="B66" s="1117" t="s">
        <v>499</v>
      </c>
      <c r="C66" s="1118" t="s">
        <v>1151</v>
      </c>
    </row>
    <row r="67" spans="2:3" s="1120" customFormat="1" ht="12.75" customHeight="1" x14ac:dyDescent="0.2">
      <c r="B67" s="1117" t="s">
        <v>500</v>
      </c>
      <c r="C67" s="1118" t="s">
        <v>1152</v>
      </c>
    </row>
    <row r="68" spans="2:3" s="1120" customFormat="1" ht="12.75" customHeight="1" x14ac:dyDescent="0.2">
      <c r="B68" s="1117" t="s">
        <v>501</v>
      </c>
      <c r="C68" s="1118" t="s">
        <v>1153</v>
      </c>
    </row>
    <row r="69" spans="2:3" s="1120" customFormat="1" ht="12.75" customHeight="1" x14ac:dyDescent="0.2">
      <c r="B69" s="1117" t="s">
        <v>502</v>
      </c>
      <c r="C69" s="1118" t="s">
        <v>1154</v>
      </c>
    </row>
    <row r="70" spans="2:3" s="1120" customFormat="1" ht="12.75" customHeight="1" x14ac:dyDescent="0.2">
      <c r="B70" s="1117" t="s">
        <v>503</v>
      </c>
      <c r="C70" s="1118" t="s">
        <v>1155</v>
      </c>
    </row>
    <row r="71" spans="2:3" s="1120" customFormat="1" ht="12.75" customHeight="1" x14ac:dyDescent="0.2">
      <c r="B71" s="1117" t="s">
        <v>504</v>
      </c>
      <c r="C71" s="1118" t="s">
        <v>1156</v>
      </c>
    </row>
    <row r="72" spans="2:3" s="1120" customFormat="1" ht="12.75" customHeight="1" x14ac:dyDescent="0.2">
      <c r="B72" s="1117" t="s">
        <v>505</v>
      </c>
      <c r="C72" s="1118" t="s">
        <v>1157</v>
      </c>
    </row>
    <row r="73" spans="2:3" s="1120" customFormat="1" ht="12.75" customHeight="1" x14ac:dyDescent="0.2">
      <c r="B73" s="1117" t="s">
        <v>506</v>
      </c>
      <c r="C73" s="1118" t="s">
        <v>1158</v>
      </c>
    </row>
    <row r="74" spans="2:3" s="1120" customFormat="1" ht="12.75" customHeight="1" x14ac:dyDescent="0.2">
      <c r="B74" s="1117" t="s">
        <v>507</v>
      </c>
      <c r="C74" s="1118" t="s">
        <v>1159</v>
      </c>
    </row>
    <row r="75" spans="2:3" s="1111" customFormat="1" ht="10.5" customHeight="1" x14ac:dyDescent="0.25">
      <c r="B75" s="1121"/>
      <c r="C75" s="1121"/>
    </row>
    <row r="76" spans="2:3" s="1116" customFormat="1" ht="15.75" customHeight="1" x14ac:dyDescent="0.25">
      <c r="B76" s="1114" t="s">
        <v>508</v>
      </c>
      <c r="C76" s="1115" t="s">
        <v>1160</v>
      </c>
    </row>
    <row r="77" spans="2:3" s="1119" customFormat="1" ht="12.75" customHeight="1" x14ac:dyDescent="0.2">
      <c r="B77" s="1122" t="s">
        <v>509</v>
      </c>
      <c r="C77" s="1127" t="s">
        <v>1161</v>
      </c>
    </row>
    <row r="78" spans="2:3" s="1120" customFormat="1" ht="12.75" customHeight="1" x14ac:dyDescent="0.2">
      <c r="B78" s="1117" t="s">
        <v>1162</v>
      </c>
      <c r="C78" s="1118" t="s">
        <v>1163</v>
      </c>
    </row>
    <row r="79" spans="2:3" s="1120" customFormat="1" ht="12.75" customHeight="1" x14ac:dyDescent="0.2">
      <c r="B79" s="1117" t="s">
        <v>511</v>
      </c>
      <c r="C79" s="1118" t="s">
        <v>1164</v>
      </c>
    </row>
    <row r="80" spans="2:3" s="1120" customFormat="1" ht="12.75" customHeight="1" x14ac:dyDescent="0.2">
      <c r="B80" s="1117" t="s">
        <v>512</v>
      </c>
      <c r="C80" s="1118" t="s">
        <v>1165</v>
      </c>
    </row>
    <row r="81" spans="2:3" s="1120" customFormat="1" ht="12.75" customHeight="1" x14ac:dyDescent="0.2">
      <c r="B81" s="1117" t="s">
        <v>513</v>
      </c>
      <c r="C81" s="1118" t="s">
        <v>1166</v>
      </c>
    </row>
    <row r="82" spans="2:3" s="1120" customFormat="1" ht="12.75" customHeight="1" x14ac:dyDescent="0.2">
      <c r="B82" s="1117" t="s">
        <v>514</v>
      </c>
      <c r="C82" s="1118" t="s">
        <v>1167</v>
      </c>
    </row>
    <row r="83" spans="2:3" s="1120" customFormat="1" ht="12.75" customHeight="1" x14ac:dyDescent="0.2">
      <c r="B83" s="1117" t="s">
        <v>515</v>
      </c>
      <c r="C83" s="1118" t="s">
        <v>1168</v>
      </c>
    </row>
    <row r="84" spans="2:3" s="1120" customFormat="1" ht="12.75" customHeight="1" x14ac:dyDescent="0.2">
      <c r="B84" s="1117" t="s">
        <v>516</v>
      </c>
      <c r="C84" s="1118" t="s">
        <v>1169</v>
      </c>
    </row>
    <row r="85" spans="2:3" ht="10.5" customHeight="1" x14ac:dyDescent="0.25">
      <c r="B85" s="1113"/>
      <c r="C85" s="1113"/>
    </row>
    <row r="86" spans="2:3" s="1116" customFormat="1" ht="15.75" customHeight="1" x14ac:dyDescent="0.25">
      <c r="B86" s="1114" t="s">
        <v>517</v>
      </c>
      <c r="C86" s="1115" t="s">
        <v>1170</v>
      </c>
    </row>
    <row r="87" spans="2:3" s="1119" customFormat="1" ht="12.75" customHeight="1" x14ac:dyDescent="0.2">
      <c r="B87" s="1130" t="s">
        <v>989</v>
      </c>
      <c r="C87" s="1127" t="s">
        <v>1171</v>
      </c>
    </row>
    <row r="88" spans="2:3" s="1120" customFormat="1" ht="12.75" customHeight="1" x14ac:dyDescent="0.2">
      <c r="B88" s="1117" t="s">
        <v>991</v>
      </c>
      <c r="C88" s="1118" t="s">
        <v>1172</v>
      </c>
    </row>
    <row r="89" spans="2:3" s="1120" customFormat="1" ht="12.75" customHeight="1" x14ac:dyDescent="0.2">
      <c r="B89" s="1117" t="s">
        <v>518</v>
      </c>
      <c r="C89" s="1118" t="s">
        <v>1173</v>
      </c>
    </row>
    <row r="90" spans="2:3" s="1120" customFormat="1" ht="12.75" customHeight="1" x14ac:dyDescent="0.2">
      <c r="B90" s="1117" t="s">
        <v>519</v>
      </c>
      <c r="C90" s="1118" t="s">
        <v>1174</v>
      </c>
    </row>
    <row r="91" spans="2:3" s="1120" customFormat="1" ht="12.75" customHeight="1" x14ac:dyDescent="0.2">
      <c r="B91" s="1117" t="s">
        <v>992</v>
      </c>
      <c r="C91" s="1118" t="s">
        <v>1175</v>
      </c>
    </row>
    <row r="92" spans="2:3" s="1120" customFormat="1" ht="12.75" customHeight="1" x14ac:dyDescent="0.2">
      <c r="B92" s="1117" t="s">
        <v>520</v>
      </c>
      <c r="C92" s="1118" t="s">
        <v>1176</v>
      </c>
    </row>
    <row r="93" spans="2:3" s="1111" customFormat="1" ht="10.5" customHeight="1" x14ac:dyDescent="0.25">
      <c r="B93" s="1121"/>
      <c r="C93" s="1121"/>
    </row>
    <row r="94" spans="2:3" s="1116" customFormat="1" ht="15.75" customHeight="1" x14ac:dyDescent="0.25">
      <c r="B94" s="1114" t="s">
        <v>521</v>
      </c>
      <c r="C94" s="1115" t="s">
        <v>1177</v>
      </c>
    </row>
    <row r="95" spans="2:3" s="1120" customFormat="1" ht="12.75" customHeight="1" x14ac:dyDescent="0.2">
      <c r="B95" s="1117" t="s">
        <v>522</v>
      </c>
      <c r="C95" s="1118" t="s">
        <v>1178</v>
      </c>
    </row>
    <row r="96" spans="2:3" s="1120" customFormat="1" ht="12.75" customHeight="1" x14ac:dyDescent="0.2">
      <c r="B96" s="1117" t="s">
        <v>523</v>
      </c>
      <c r="C96" s="1118" t="s">
        <v>1179</v>
      </c>
    </row>
    <row r="97" spans="2:3" s="1120" customFormat="1" ht="12.75" customHeight="1" x14ac:dyDescent="0.2">
      <c r="B97" s="1117" t="s">
        <v>524</v>
      </c>
      <c r="C97" s="1118" t="s">
        <v>1180</v>
      </c>
    </row>
    <row r="98" spans="2:3" s="1120" customFormat="1" ht="12.75" customHeight="1" x14ac:dyDescent="0.2">
      <c r="B98" s="1117" t="s">
        <v>525</v>
      </c>
      <c r="C98" s="1118" t="s">
        <v>1181</v>
      </c>
    </row>
    <row r="99" spans="2:3" s="1120" customFormat="1" ht="12.75" customHeight="1" x14ac:dyDescent="0.2">
      <c r="B99" s="1117" t="s">
        <v>996</v>
      </c>
      <c r="C99" s="1118" t="s">
        <v>1182</v>
      </c>
    </row>
    <row r="100" spans="2:3" s="1111" customFormat="1" ht="10.5" customHeight="1" x14ac:dyDescent="0.25">
      <c r="B100" s="1121"/>
      <c r="C100" s="1121"/>
    </row>
    <row r="101" spans="2:3" s="1116" customFormat="1" ht="15.75" customHeight="1" x14ac:dyDescent="0.25">
      <c r="B101" s="1114" t="s">
        <v>526</v>
      </c>
      <c r="C101" s="1115" t="s">
        <v>1183</v>
      </c>
    </row>
    <row r="102" spans="2:3" s="1120" customFormat="1" ht="12.75" customHeight="1" x14ac:dyDescent="0.2">
      <c r="B102" s="1117" t="s">
        <v>527</v>
      </c>
      <c r="C102" s="1118" t="s">
        <v>1184</v>
      </c>
    </row>
    <row r="103" spans="2:3" s="1120" customFormat="1" ht="12.75" customHeight="1" x14ac:dyDescent="0.2">
      <c r="B103" s="1117" t="s">
        <v>528</v>
      </c>
      <c r="C103" s="1118" t="s">
        <v>1185</v>
      </c>
    </row>
    <row r="104" spans="2:3" s="1120" customFormat="1" ht="12.75" customHeight="1" x14ac:dyDescent="0.2">
      <c r="B104" s="1117" t="s">
        <v>1186</v>
      </c>
      <c r="C104" s="1118" t="s">
        <v>1187</v>
      </c>
    </row>
    <row r="105" spans="2:3" s="1120" customFormat="1" ht="12.75" customHeight="1" x14ac:dyDescent="0.2">
      <c r="B105" s="1117" t="s">
        <v>530</v>
      </c>
      <c r="C105" s="1118" t="s">
        <v>1188</v>
      </c>
    </row>
    <row r="106" spans="2:3" s="1120" customFormat="1" ht="12.75" customHeight="1" x14ac:dyDescent="0.2">
      <c r="B106" s="1117" t="s">
        <v>531</v>
      </c>
      <c r="C106" s="1118" t="s">
        <v>1189</v>
      </c>
    </row>
    <row r="107" spans="2:3" s="1120" customFormat="1" ht="12.75" customHeight="1" x14ac:dyDescent="0.2">
      <c r="B107" s="1117" t="s">
        <v>532</v>
      </c>
      <c r="C107" s="1118" t="s">
        <v>1190</v>
      </c>
    </row>
    <row r="108" spans="2:3" s="1111" customFormat="1" ht="10.5" customHeight="1" x14ac:dyDescent="0.25">
      <c r="B108" s="1121"/>
      <c r="C108" s="1121"/>
    </row>
    <row r="109" spans="2:3" s="1116" customFormat="1" ht="15.75" customHeight="1" x14ac:dyDescent="0.25">
      <c r="B109" s="1114" t="s">
        <v>533</v>
      </c>
      <c r="C109" s="1115" t="s">
        <v>1191</v>
      </c>
    </row>
    <row r="110" spans="2:3" s="1120" customFormat="1" ht="12.75" customHeight="1" x14ac:dyDescent="0.2">
      <c r="B110" s="1117" t="s">
        <v>534</v>
      </c>
      <c r="C110" s="1118" t="s">
        <v>1192</v>
      </c>
    </row>
    <row r="111" spans="2:3" s="1120" customFormat="1" ht="12.75" customHeight="1" x14ac:dyDescent="0.2">
      <c r="B111" s="1117" t="s">
        <v>535</v>
      </c>
      <c r="C111" s="1118" t="s">
        <v>1193</v>
      </c>
    </row>
    <row r="112" spans="2:3" s="1120" customFormat="1" ht="12.75" customHeight="1" x14ac:dyDescent="0.2">
      <c r="B112" s="1117" t="s">
        <v>536</v>
      </c>
      <c r="C112" s="1118" t="s">
        <v>1194</v>
      </c>
    </row>
    <row r="113" spans="2:3" s="1120" customFormat="1" ht="12.75" customHeight="1" x14ac:dyDescent="0.2">
      <c r="B113" s="1117" t="s">
        <v>537</v>
      </c>
      <c r="C113" s="1118" t="s">
        <v>1195</v>
      </c>
    </row>
    <row r="114" spans="2:3" s="1120" customFormat="1" ht="12.75" customHeight="1" x14ac:dyDescent="0.2">
      <c r="B114" s="1117" t="s">
        <v>538</v>
      </c>
      <c r="C114" s="1118" t="s">
        <v>1196</v>
      </c>
    </row>
    <row r="115" spans="2:3" s="1111" customFormat="1" ht="10.5" customHeight="1" x14ac:dyDescent="0.25">
      <c r="B115" s="1121"/>
      <c r="C115" s="1121"/>
    </row>
    <row r="116" spans="2:3" s="1116" customFormat="1" ht="15.75" customHeight="1" x14ac:dyDescent="0.25">
      <c r="B116" s="1114" t="s">
        <v>539</v>
      </c>
      <c r="C116" s="1115" t="s">
        <v>1197</v>
      </c>
    </row>
    <row r="117" spans="2:3" s="1119" customFormat="1" ht="12.75" customHeight="1" x14ac:dyDescent="0.2">
      <c r="B117" s="1122" t="s">
        <v>540</v>
      </c>
      <c r="C117" s="1127" t="s">
        <v>1198</v>
      </c>
    </row>
    <row r="118" spans="2:3" s="1120" customFormat="1" ht="12.75" customHeight="1" x14ac:dyDescent="0.2">
      <c r="B118" s="1117" t="s">
        <v>541</v>
      </c>
      <c r="C118" s="1118" t="s">
        <v>1199</v>
      </c>
    </row>
    <row r="119" spans="2:3" s="1120" customFormat="1" ht="12.75" customHeight="1" x14ac:dyDescent="0.2">
      <c r="B119" s="1117" t="s">
        <v>542</v>
      </c>
      <c r="C119" s="1118" t="s">
        <v>1200</v>
      </c>
    </row>
    <row r="120" spans="2:3" s="1120" customFormat="1" ht="12.75" customHeight="1" x14ac:dyDescent="0.2">
      <c r="B120" s="1117" t="s">
        <v>1005</v>
      </c>
      <c r="C120" s="1118" t="s">
        <v>1201</v>
      </c>
    </row>
    <row r="121" spans="2:3" s="1120" customFormat="1" ht="12.75" customHeight="1" x14ac:dyDescent="0.2">
      <c r="B121" s="1117" t="s">
        <v>543</v>
      </c>
      <c r="C121" s="1118" t="s">
        <v>1202</v>
      </c>
    </row>
    <row r="122" spans="2:3" s="1120" customFormat="1" ht="12.75" customHeight="1" x14ac:dyDescent="0.2">
      <c r="B122" s="1117" t="s">
        <v>544</v>
      </c>
      <c r="C122" s="1118" t="s">
        <v>1203</v>
      </c>
    </row>
    <row r="123" spans="2:3" s="1120" customFormat="1" ht="12.75" customHeight="1" x14ac:dyDescent="0.2">
      <c r="B123" s="1117" t="s">
        <v>1204</v>
      </c>
      <c r="C123" s="1118" t="s">
        <v>1205</v>
      </c>
    </row>
    <row r="124" spans="2:3" s="1120" customFormat="1" ht="12.75" customHeight="1" x14ac:dyDescent="0.2">
      <c r="B124" s="1117" t="s">
        <v>1206</v>
      </c>
      <c r="C124" s="1118" t="s">
        <v>1207</v>
      </c>
    </row>
    <row r="125" spans="2:3" s="1120" customFormat="1" ht="12.75" customHeight="1" x14ac:dyDescent="0.2">
      <c r="B125" s="1117" t="s">
        <v>547</v>
      </c>
      <c r="C125" s="1118" t="s">
        <v>1208</v>
      </c>
    </row>
    <row r="126" spans="2:3" s="1111" customFormat="1" ht="10.5" customHeight="1" x14ac:dyDescent="0.25">
      <c r="B126" s="1121"/>
      <c r="C126" s="1121"/>
    </row>
    <row r="127" spans="2:3" s="1116" customFormat="1" ht="15.75" customHeight="1" x14ac:dyDescent="0.25">
      <c r="B127" s="1114" t="s">
        <v>1011</v>
      </c>
      <c r="C127" s="1115" t="s">
        <v>1209</v>
      </c>
    </row>
    <row r="128" spans="2:3" s="1120" customFormat="1" ht="12.75" customHeight="1" x14ac:dyDescent="0.2">
      <c r="B128" s="1117" t="s">
        <v>1012</v>
      </c>
      <c r="C128" s="1118" t="s">
        <v>1210</v>
      </c>
    </row>
    <row r="129" spans="2:3" s="1120" customFormat="1" ht="12.75" customHeight="1" x14ac:dyDescent="0.2">
      <c r="B129" s="1117" t="s">
        <v>1014</v>
      </c>
      <c r="C129" s="1118" t="s">
        <v>1211</v>
      </c>
    </row>
    <row r="130" spans="2:3" s="1120" customFormat="1" ht="12.75" customHeight="1" x14ac:dyDescent="0.2">
      <c r="B130" s="1117" t="s">
        <v>1016</v>
      </c>
      <c r="C130" s="1118" t="s">
        <v>1212</v>
      </c>
    </row>
    <row r="131" spans="2:3" s="1111" customFormat="1" ht="10.5" customHeight="1" x14ac:dyDescent="0.25">
      <c r="B131" s="1121"/>
      <c r="C131" s="1121"/>
    </row>
    <row r="132" spans="2:3" s="1116" customFormat="1" ht="15.75" customHeight="1" x14ac:dyDescent="0.25">
      <c r="B132" s="1114" t="s">
        <v>548</v>
      </c>
      <c r="C132" s="1115" t="s">
        <v>1213</v>
      </c>
    </row>
    <row r="133" spans="2:3" s="1119" customFormat="1" ht="12.75" customHeight="1" x14ac:dyDescent="0.2">
      <c r="B133" s="1122" t="s">
        <v>549</v>
      </c>
      <c r="C133" s="1127" t="s">
        <v>1214</v>
      </c>
    </row>
    <row r="134" spans="2:3" s="1120" customFormat="1" ht="12.75" customHeight="1" x14ac:dyDescent="0.2">
      <c r="B134" s="1117" t="s">
        <v>550</v>
      </c>
      <c r="C134" s="1118" t="s">
        <v>1215</v>
      </c>
    </row>
    <row r="135" spans="2:3" s="1120" customFormat="1" ht="12.75" customHeight="1" x14ac:dyDescent="0.2">
      <c r="B135" s="1117" t="s">
        <v>1020</v>
      </c>
      <c r="C135" s="1118" t="s">
        <v>1216</v>
      </c>
    </row>
    <row r="136" spans="2:3" s="1120" customFormat="1" ht="12.75" customHeight="1" x14ac:dyDescent="0.2">
      <c r="B136" s="1117" t="s">
        <v>551</v>
      </c>
      <c r="C136" s="1118" t="s">
        <v>1217</v>
      </c>
    </row>
    <row r="137" spans="2:3" s="1120" customFormat="1" ht="12.75" customHeight="1" x14ac:dyDescent="0.2">
      <c r="B137" s="1117" t="s">
        <v>1023</v>
      </c>
      <c r="C137" s="1118" t="s">
        <v>1218</v>
      </c>
    </row>
    <row r="138" spans="2:3" s="1111" customFormat="1" ht="10.5" customHeight="1" x14ac:dyDescent="0.25">
      <c r="B138" s="1121"/>
      <c r="C138" s="1121"/>
    </row>
    <row r="139" spans="2:3" s="1116" customFormat="1" ht="15.75" customHeight="1" x14ac:dyDescent="0.25">
      <c r="B139" s="1114" t="s">
        <v>552</v>
      </c>
      <c r="C139" s="1115" t="s">
        <v>1219</v>
      </c>
    </row>
    <row r="140" spans="2:3" s="1119" customFormat="1" ht="12.75" customHeight="1" x14ac:dyDescent="0.2">
      <c r="B140" s="1122" t="s">
        <v>553</v>
      </c>
      <c r="C140" s="1127" t="s">
        <v>1025</v>
      </c>
    </row>
    <row r="141" spans="2:3" s="1120" customFormat="1" ht="12.75" customHeight="1" x14ac:dyDescent="0.2">
      <c r="B141" s="1117" t="s">
        <v>554</v>
      </c>
      <c r="C141" s="1118" t="s">
        <v>1220</v>
      </c>
    </row>
    <row r="142" spans="2:3" s="1120" customFormat="1" ht="12.75" customHeight="1" x14ac:dyDescent="0.2">
      <c r="B142" s="1117" t="s">
        <v>555</v>
      </c>
      <c r="C142" s="1118" t="s">
        <v>1221</v>
      </c>
    </row>
    <row r="143" spans="2:3" s="1120" customFormat="1" ht="12.75" customHeight="1" x14ac:dyDescent="0.2">
      <c r="B143" s="1117" t="s">
        <v>556</v>
      </c>
      <c r="C143" s="1118" t="s">
        <v>1222</v>
      </c>
    </row>
    <row r="144" spans="2:3" s="1120" customFormat="1" ht="12.75" customHeight="1" x14ac:dyDescent="0.2">
      <c r="B144" s="1117" t="s">
        <v>557</v>
      </c>
      <c r="C144" s="1118" t="s">
        <v>1223</v>
      </c>
    </row>
    <row r="145" spans="2:3" s="1120" customFormat="1" ht="12.75" customHeight="1" x14ac:dyDescent="0.2">
      <c r="B145" s="1117" t="s">
        <v>1028</v>
      </c>
      <c r="C145" s="1118" t="s">
        <v>1224</v>
      </c>
    </row>
    <row r="146" spans="2:3" s="1111" customFormat="1" ht="10.5" customHeight="1" x14ac:dyDescent="0.25">
      <c r="B146" s="1121"/>
      <c r="C146" s="1121"/>
    </row>
    <row r="147" spans="2:3" s="1116" customFormat="1" ht="15.75" customHeight="1" x14ac:dyDescent="0.25">
      <c r="B147" s="1114" t="s">
        <v>558</v>
      </c>
      <c r="C147" s="1115" t="s">
        <v>1225</v>
      </c>
    </row>
    <row r="148" spans="2:3" s="1120" customFormat="1" ht="12.75" customHeight="1" x14ac:dyDescent="0.2">
      <c r="B148" s="1117" t="s">
        <v>559</v>
      </c>
      <c r="C148" s="1118" t="s">
        <v>1226</v>
      </c>
    </row>
    <row r="149" spans="2:3" s="1120" customFormat="1" ht="12.75" customHeight="1" x14ac:dyDescent="0.2">
      <c r="B149" s="1117" t="s">
        <v>560</v>
      </c>
      <c r="C149" s="1118" t="s">
        <v>1227</v>
      </c>
    </row>
    <row r="150" spans="2:3" s="1120" customFormat="1" ht="12.75" customHeight="1" x14ac:dyDescent="0.2">
      <c r="B150" s="1117" t="s">
        <v>561</v>
      </c>
      <c r="C150" s="1118" t="s">
        <v>1228</v>
      </c>
    </row>
    <row r="151" spans="2:3" s="1126" customFormat="1" ht="12.75" customHeight="1" x14ac:dyDescent="0.2">
      <c r="B151" s="1131"/>
      <c r="C151" s="1125" t="s">
        <v>1031</v>
      </c>
    </row>
    <row r="152" spans="2:3" s="1120" customFormat="1" ht="12.75" customHeight="1" x14ac:dyDescent="0.2">
      <c r="B152" s="1117" t="s">
        <v>562</v>
      </c>
      <c r="C152" s="1118" t="s">
        <v>1229</v>
      </c>
    </row>
    <row r="153" spans="2:3" ht="10.5" customHeight="1" x14ac:dyDescent="0.25">
      <c r="B153" s="1113"/>
      <c r="C153" s="1113"/>
    </row>
    <row r="154" spans="2:3" s="1116" customFormat="1" ht="15.75" customHeight="1" x14ac:dyDescent="0.25">
      <c r="B154" s="1114" t="s">
        <v>128</v>
      </c>
      <c r="C154" s="1115" t="s">
        <v>1230</v>
      </c>
    </row>
    <row r="155" spans="2:3" s="1120" customFormat="1" ht="12.75" customHeight="1" x14ac:dyDescent="0.2">
      <c r="B155" s="1117" t="s">
        <v>1032</v>
      </c>
      <c r="C155" s="1118" t="s">
        <v>1231</v>
      </c>
    </row>
    <row r="156" spans="2:3" s="1120" customFormat="1" ht="12.75" customHeight="1" x14ac:dyDescent="0.2">
      <c r="B156" s="1117" t="s">
        <v>564</v>
      </c>
      <c r="C156" s="1118" t="s">
        <v>1232</v>
      </c>
    </row>
    <row r="157" spans="2:3" s="1120" customFormat="1" ht="12.75" customHeight="1" x14ac:dyDescent="0.2">
      <c r="B157" s="1117" t="s">
        <v>1034</v>
      </c>
      <c r="C157" s="1118" t="s">
        <v>1233</v>
      </c>
    </row>
    <row r="158" spans="2:3" ht="15" customHeight="1" x14ac:dyDescent="0.25">
      <c r="B158" s="1112"/>
      <c r="C158" s="1113"/>
    </row>
    <row r="159" spans="2:3" x14ac:dyDescent="0.25">
      <c r="B159" s="1112" t="s">
        <v>1036</v>
      </c>
      <c r="C159" s="1113"/>
    </row>
    <row r="160" spans="2:3" s="1116" customFormat="1" ht="15.75" customHeight="1" x14ac:dyDescent="0.25">
      <c r="B160" s="1114" t="s">
        <v>130</v>
      </c>
      <c r="C160" s="1115" t="s">
        <v>1234</v>
      </c>
    </row>
    <row r="161" spans="1:3" ht="10.5" customHeight="1" x14ac:dyDescent="0.25">
      <c r="B161" s="1113"/>
      <c r="C161" s="1113"/>
    </row>
    <row r="162" spans="1:3" s="1116" customFormat="1" ht="15.75" customHeight="1" x14ac:dyDescent="0.25">
      <c r="B162" s="1114" t="s">
        <v>566</v>
      </c>
      <c r="C162" s="1115" t="s">
        <v>1235</v>
      </c>
    </row>
    <row r="163" spans="1:3" s="1132" customFormat="1" ht="12.75" customHeight="1" x14ac:dyDescent="0.2">
      <c r="A163" s="1132" t="s">
        <v>1116</v>
      </c>
      <c r="B163" s="1130"/>
      <c r="C163" s="1127" t="s">
        <v>1039</v>
      </c>
    </row>
    <row r="164" spans="1:3" s="1132" customFormat="1" ht="12.75" customHeight="1" x14ac:dyDescent="0.2">
      <c r="A164" s="1132" t="s">
        <v>1116</v>
      </c>
      <c r="B164" s="1130"/>
      <c r="C164" s="1127" t="s">
        <v>1040</v>
      </c>
    </row>
    <row r="165" spans="1:3" s="1132" customFormat="1" ht="12.75" customHeight="1" x14ac:dyDescent="0.2">
      <c r="A165" s="1132" t="s">
        <v>1116</v>
      </c>
      <c r="B165" s="1130"/>
      <c r="C165" s="1127" t="s">
        <v>1041</v>
      </c>
    </row>
    <row r="166" spans="1:3" s="1132" customFormat="1" ht="12.75" customHeight="1" x14ac:dyDescent="0.2">
      <c r="A166" s="1132" t="s">
        <v>1116</v>
      </c>
      <c r="B166" s="1130"/>
      <c r="C166" s="1127" t="s">
        <v>1042</v>
      </c>
    </row>
    <row r="167" spans="1:3" s="1132" customFormat="1" ht="12.75" customHeight="1" x14ac:dyDescent="0.2">
      <c r="A167" s="1132" t="s">
        <v>1116</v>
      </c>
      <c r="B167" s="1130"/>
      <c r="C167" s="1127" t="s">
        <v>1043</v>
      </c>
    </row>
    <row r="168" spans="1:3" s="1132" customFormat="1" ht="12.75" customHeight="1" x14ac:dyDescent="0.2">
      <c r="A168" s="1132" t="s">
        <v>1116</v>
      </c>
      <c r="B168" s="1130"/>
      <c r="C168" s="1127" t="s">
        <v>1044</v>
      </c>
    </row>
    <row r="169" spans="1:3" s="1132" customFormat="1" ht="12.75" customHeight="1" x14ac:dyDescent="0.2">
      <c r="B169" s="1130"/>
      <c r="C169" s="1127" t="s">
        <v>1045</v>
      </c>
    </row>
    <row r="170" spans="1:3" s="1132" customFormat="1" ht="12.75" customHeight="1" x14ac:dyDescent="0.2">
      <c r="B170" s="1130"/>
      <c r="C170" s="1127" t="s">
        <v>1046</v>
      </c>
    </row>
    <row r="171" spans="1:3" s="1132" customFormat="1" ht="12.75" customHeight="1" x14ac:dyDescent="0.2">
      <c r="B171" s="1130"/>
      <c r="C171" s="1127" t="s">
        <v>1047</v>
      </c>
    </row>
    <row r="172" spans="1:3" s="1132" customFormat="1" ht="12.75" customHeight="1" x14ac:dyDescent="0.2">
      <c r="B172" s="1130"/>
      <c r="C172" s="1127" t="s">
        <v>1048</v>
      </c>
    </row>
    <row r="173" spans="1:3" s="1132" customFormat="1" ht="12.75" customHeight="1" x14ac:dyDescent="0.2">
      <c r="B173" s="1130"/>
      <c r="C173" s="1127" t="s">
        <v>1049</v>
      </c>
    </row>
    <row r="174" spans="1:3" s="1120" customFormat="1" ht="12.75" customHeight="1" x14ac:dyDescent="0.2">
      <c r="B174" s="1117" t="s">
        <v>568</v>
      </c>
      <c r="C174" s="1118" t="s">
        <v>1050</v>
      </c>
    </row>
    <row r="175" spans="1:3" s="1111" customFormat="1" ht="10.5" customHeight="1" x14ac:dyDescent="0.25">
      <c r="B175" s="1121"/>
      <c r="C175" s="1121"/>
    </row>
    <row r="176" spans="1:3" s="1116" customFormat="1" ht="15.75" customHeight="1" x14ac:dyDescent="0.25">
      <c r="B176" s="1114" t="s">
        <v>1051</v>
      </c>
      <c r="C176" s="1115" t="s">
        <v>1236</v>
      </c>
    </row>
    <row r="177" spans="2:3" s="1111" customFormat="1" ht="10.5" customHeight="1" x14ac:dyDescent="0.25">
      <c r="B177" s="1121"/>
      <c r="C177" s="1121"/>
    </row>
    <row r="178" spans="2:3" s="1116" customFormat="1" ht="15.75" customHeight="1" x14ac:dyDescent="0.25">
      <c r="B178" s="1114" t="s">
        <v>133</v>
      </c>
      <c r="C178" s="1115" t="s">
        <v>1237</v>
      </c>
    </row>
    <row r="179" spans="2:3" s="1120" customFormat="1" ht="12.75" customHeight="1" x14ac:dyDescent="0.2">
      <c r="B179" s="1117" t="s">
        <v>570</v>
      </c>
      <c r="C179" s="1118" t="s">
        <v>1238</v>
      </c>
    </row>
    <row r="180" spans="2:3" s="1120" customFormat="1" ht="12.75" customHeight="1" x14ac:dyDescent="0.2">
      <c r="B180" s="1117" t="s">
        <v>571</v>
      </c>
      <c r="C180" s="1118" t="s">
        <v>1239</v>
      </c>
    </row>
    <row r="181" spans="2:3" s="1120" customFormat="1" ht="12.75" customHeight="1" x14ac:dyDescent="0.2">
      <c r="B181" s="1117" t="s">
        <v>572</v>
      </c>
      <c r="C181" s="1118" t="s">
        <v>1240</v>
      </c>
    </row>
    <row r="182" spans="2:3" s="1120" customFormat="1" ht="12.75" customHeight="1" x14ac:dyDescent="0.2">
      <c r="B182" s="1117" t="s">
        <v>1241</v>
      </c>
      <c r="C182" s="1118" t="s">
        <v>1242</v>
      </c>
    </row>
    <row r="183" spans="2:3" s="1120" customFormat="1" ht="12.75" customHeight="1" x14ac:dyDescent="0.2">
      <c r="B183" s="1117" t="s">
        <v>1243</v>
      </c>
      <c r="C183" s="1118" t="s">
        <v>1244</v>
      </c>
    </row>
    <row r="184" spans="2:3" s="1111" customFormat="1" ht="10.5" customHeight="1" x14ac:dyDescent="0.25">
      <c r="B184" s="1121"/>
      <c r="C184" s="1121"/>
    </row>
    <row r="185" spans="2:3" s="1116" customFormat="1" ht="15.75" customHeight="1" x14ac:dyDescent="0.25">
      <c r="B185" s="1114" t="s">
        <v>575</v>
      </c>
      <c r="C185" s="1115" t="s">
        <v>1245</v>
      </c>
    </row>
    <row r="186" spans="2:3" s="1120" customFormat="1" ht="12.75" customHeight="1" x14ac:dyDescent="0.2">
      <c r="B186" s="1117" t="s">
        <v>576</v>
      </c>
      <c r="C186" s="1118" t="s">
        <v>1246</v>
      </c>
    </row>
    <row r="187" spans="2:3" s="1120" customFormat="1" ht="12.75" customHeight="1" x14ac:dyDescent="0.2">
      <c r="B187" s="1117" t="s">
        <v>577</v>
      </c>
      <c r="C187" s="1118" t="s">
        <v>1247</v>
      </c>
    </row>
    <row r="188" spans="2:3" s="1120" customFormat="1" ht="12.75" customHeight="1" x14ac:dyDescent="0.2">
      <c r="B188" s="1117" t="s">
        <v>578</v>
      </c>
      <c r="C188" s="1118" t="s">
        <v>1248</v>
      </c>
    </row>
    <row r="189" spans="2:3" s="1111" customFormat="1" ht="10.5" customHeight="1" x14ac:dyDescent="0.25">
      <c r="B189" s="1121"/>
      <c r="C189" s="1121"/>
    </row>
    <row r="190" spans="2:3" s="1116" customFormat="1" ht="15.75" customHeight="1" x14ac:dyDescent="0.25">
      <c r="B190" s="1114" t="s">
        <v>579</v>
      </c>
      <c r="C190" s="1115" t="s">
        <v>1249</v>
      </c>
    </row>
    <row r="191" spans="2:3" s="1111" customFormat="1" ht="10.5" customHeight="1" x14ac:dyDescent="0.25">
      <c r="B191" s="1121"/>
      <c r="C191" s="1121"/>
    </row>
    <row r="192" spans="2:3" s="1116" customFormat="1" ht="15.75" customHeight="1" x14ac:dyDescent="0.25">
      <c r="B192" s="1114" t="s">
        <v>136</v>
      </c>
      <c r="C192" s="1115" t="s">
        <v>1250</v>
      </c>
    </row>
    <row r="193" spans="1:3" s="1111" customFormat="1" ht="10.5" customHeight="1" x14ac:dyDescent="0.25">
      <c r="B193" s="1121"/>
      <c r="C193" s="1121"/>
    </row>
    <row r="194" spans="1:3" s="1116" customFormat="1" ht="15.75" customHeight="1" x14ac:dyDescent="0.25">
      <c r="B194" s="1114" t="s">
        <v>137</v>
      </c>
      <c r="C194" s="1115" t="s">
        <v>1251</v>
      </c>
    </row>
    <row r="195" spans="1:3" s="1111" customFormat="1" ht="10.5" customHeight="1" x14ac:dyDescent="0.25">
      <c r="B195" s="1121"/>
      <c r="C195" s="1121"/>
    </row>
    <row r="196" spans="1:3" s="1116" customFormat="1" ht="15.75" customHeight="1" x14ac:dyDescent="0.25">
      <c r="B196" s="1114" t="s">
        <v>580</v>
      </c>
      <c r="C196" s="1115" t="s">
        <v>1252</v>
      </c>
    </row>
    <row r="197" spans="1:3" s="1111" customFormat="1" ht="10.5" customHeight="1" x14ac:dyDescent="0.25">
      <c r="B197" s="1121"/>
      <c r="C197" s="1121"/>
    </row>
    <row r="198" spans="1:3" s="1116" customFormat="1" ht="15.75" customHeight="1" x14ac:dyDescent="0.25">
      <c r="B198" s="1114" t="s">
        <v>1062</v>
      </c>
      <c r="C198" s="1115" t="s">
        <v>1253</v>
      </c>
    </row>
    <row r="199" spans="1:3" s="1120" customFormat="1" ht="15" customHeight="1" x14ac:dyDescent="0.2">
      <c r="B199" s="1117"/>
      <c r="C199" s="1118"/>
    </row>
    <row r="200" spans="1:3" x14ac:dyDescent="0.25">
      <c r="B200" s="1112" t="s">
        <v>1063</v>
      </c>
      <c r="C200" s="1113"/>
    </row>
    <row r="201" spans="1:3" s="1136" customFormat="1" ht="15.75" customHeight="1" x14ac:dyDescent="0.25">
      <c r="A201" s="1133" t="s">
        <v>1254</v>
      </c>
      <c r="B201" s="1134" t="s">
        <v>1254</v>
      </c>
      <c r="C201" s="1135" t="s">
        <v>1255</v>
      </c>
    </row>
    <row r="202" spans="1:3" s="1111" customFormat="1" ht="10.5" customHeight="1" x14ac:dyDescent="0.25">
      <c r="B202" s="1121"/>
      <c r="C202" s="1121"/>
    </row>
    <row r="203" spans="1:3" s="1116" customFormat="1" ht="15.75" customHeight="1" x14ac:dyDescent="0.25">
      <c r="B203" s="1114" t="s">
        <v>582</v>
      </c>
      <c r="C203" s="1115" t="s">
        <v>1256</v>
      </c>
    </row>
    <row r="204" spans="1:3" s="1111" customFormat="1" ht="10.5" customHeight="1" x14ac:dyDescent="0.25">
      <c r="B204" s="1121"/>
      <c r="C204" s="1121"/>
    </row>
    <row r="205" spans="1:3" s="1116" customFormat="1" ht="15.75" customHeight="1" x14ac:dyDescent="0.25">
      <c r="B205" s="1114" t="s">
        <v>583</v>
      </c>
      <c r="C205" s="1115" t="s">
        <v>1257</v>
      </c>
    </row>
    <row r="206" spans="1:3" s="1120" customFormat="1" ht="12.75" customHeight="1" x14ac:dyDescent="0.2">
      <c r="B206" s="1117" t="s">
        <v>584</v>
      </c>
      <c r="C206" s="1118" t="s">
        <v>1258</v>
      </c>
    </row>
    <row r="207" spans="1:3" s="1120" customFormat="1" ht="12.75" customHeight="1" x14ac:dyDescent="0.2">
      <c r="B207" s="1117" t="s">
        <v>585</v>
      </c>
      <c r="C207" s="1118" t="s">
        <v>1259</v>
      </c>
    </row>
    <row r="208" spans="1:3" s="1120" customFormat="1" ht="12.75" customHeight="1" x14ac:dyDescent="0.2">
      <c r="B208" s="1117" t="s">
        <v>586</v>
      </c>
      <c r="C208" s="1118" t="s">
        <v>1260</v>
      </c>
    </row>
    <row r="209" spans="2:3" s="1120" customFormat="1" ht="12.75" customHeight="1" x14ac:dyDescent="0.2">
      <c r="B209" s="1117" t="s">
        <v>587</v>
      </c>
      <c r="C209" s="1118" t="s">
        <v>1261</v>
      </c>
    </row>
    <row r="211" spans="2:3" ht="27" customHeight="1" x14ac:dyDescent="0.25">
      <c r="B211" s="1137" t="s">
        <v>1262</v>
      </c>
      <c r="C211" s="1138" t="s">
        <v>1263</v>
      </c>
    </row>
    <row r="213" spans="2:3" x14ac:dyDescent="0.25">
      <c r="C213" s="1110"/>
    </row>
    <row r="214" spans="2:3" x14ac:dyDescent="0.25">
      <c r="C214" s="1110"/>
    </row>
  </sheetData>
  <sheetProtection algorithmName="SHA-512" hashValue="8HKzPtrcDebV1LgCQimJpPfgZ0Mwdl8UbmqBjwPdQsfk7TeEfXzhmbGHibH1gQkpT/U/besJUs0aGSMqBXWCUw==" saltValue="MfODr3Vn6aVMO7X3Ns1JyQ==" spinCount="100000" sheet="1" objects="1" scenarios="1"/>
  <mergeCells count="1">
    <mergeCell ref="B2:C2"/>
  </mergeCells>
  <pageMargins left="0.59055118110236227" right="0.59055118110236227" top="0.70866141732283472" bottom="0.70866141732283472" header="0.39370078740157483" footer="0.39370078740157483"/>
  <pageSetup paperSize="9" firstPageNumber="8" fitToHeight="6" orientation="landscape" useFirstPageNumber="1" r:id="rId1"/>
  <headerFooter alignWithMargins="0">
    <oddFooter>&amp;L&amp;"Times New Roman,Kurzíva"&amp;10CVTI SR&amp;C&amp;"Times New Roman,Normálne"&amp;10&amp;P&amp;R&amp;"Times New Roman,Kurzíva"&amp;10PK na VŠ SR  2024   1. stupeň</oddFooter>
  </headerFooter>
  <rowBreaks count="1" manualBreakCount="1">
    <brk id="75" min="1" max="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AF36"/>
  <sheetViews>
    <sheetView showGridLines="0" showRowColHeaders="0" zoomScaleNormal="100" workbookViewId="0"/>
  </sheetViews>
  <sheetFormatPr defaultColWidth="8.85546875" defaultRowHeight="12.75" x14ac:dyDescent="0.2"/>
  <cols>
    <col min="1" max="1" width="2.7109375" style="65" customWidth="1"/>
    <col min="2" max="2" width="27.7109375" style="65" customWidth="1"/>
    <col min="3" max="3" width="9.5703125" style="65" customWidth="1"/>
    <col min="4" max="4" width="1.7109375" style="65" customWidth="1"/>
    <col min="5" max="5" width="9.5703125" style="65" customWidth="1"/>
    <col min="6" max="6" width="1.7109375" style="65" customWidth="1"/>
    <col min="7" max="7" width="9.5703125" style="65" customWidth="1"/>
    <col min="8" max="8" width="1.7109375" style="65" customWidth="1"/>
    <col min="9" max="9" width="2.7109375" style="65" customWidth="1"/>
    <col min="10" max="10" width="28.7109375" style="65" customWidth="1"/>
    <col min="11" max="11" width="9.5703125" style="65" customWidth="1"/>
    <col min="12" max="12" width="1.7109375" style="65" customWidth="1"/>
    <col min="13" max="13" width="9.5703125" style="65" customWidth="1"/>
    <col min="14" max="14" width="1.7109375" style="65" customWidth="1"/>
    <col min="15" max="15" width="9.5703125" style="65" customWidth="1"/>
    <col min="16" max="16" width="1.7109375" style="65" customWidth="1"/>
    <col min="17" max="17" width="2.85546875" style="65" customWidth="1"/>
    <col min="18" max="18" width="27.7109375" style="65" customWidth="1"/>
    <col min="19" max="19" width="9.5703125" style="65" customWidth="1"/>
    <col min="20" max="20" width="1.7109375" style="65" customWidth="1"/>
    <col min="21" max="21" width="9.5703125" style="65" customWidth="1"/>
    <col min="22" max="22" width="1.7109375" style="65" customWidth="1"/>
    <col min="23" max="23" width="9.5703125" style="65" customWidth="1"/>
    <col min="24" max="24" width="1.7109375" style="65" customWidth="1"/>
    <col min="25" max="25" width="2.7109375" style="65" customWidth="1"/>
    <col min="26" max="26" width="28.7109375" style="65" customWidth="1"/>
    <col min="27" max="27" width="9.5703125" style="65" customWidth="1"/>
    <col min="28" max="28" width="1.7109375" style="65" customWidth="1"/>
    <col min="29" max="29" width="9.5703125" style="65" customWidth="1"/>
    <col min="30" max="30" width="1.7109375" style="65" customWidth="1"/>
    <col min="31" max="31" width="9.5703125" style="65" customWidth="1"/>
    <col min="32" max="32" width="1.7109375" style="65" customWidth="1"/>
    <col min="33" max="33" width="2.7109375" style="65" customWidth="1"/>
    <col min="34" max="16384" width="8.85546875" style="65"/>
  </cols>
  <sheetData>
    <row r="1" spans="2:32" ht="45" customHeight="1" x14ac:dyDescent="0.2">
      <c r="B1" s="1361" t="s">
        <v>210</v>
      </c>
      <c r="C1" s="1362"/>
      <c r="D1" s="1362"/>
      <c r="E1" s="1362"/>
      <c r="F1" s="1362"/>
      <c r="G1" s="1362"/>
      <c r="H1" s="1362"/>
      <c r="I1" s="1362"/>
      <c r="J1" s="1362"/>
      <c r="K1" s="1362"/>
      <c r="L1" s="1362"/>
      <c r="M1" s="1362"/>
      <c r="N1" s="1362"/>
      <c r="O1" s="1362"/>
      <c r="P1" s="1362"/>
      <c r="Q1" s="223"/>
      <c r="R1" s="1361"/>
      <c r="S1" s="1362"/>
      <c r="T1" s="1362"/>
      <c r="U1" s="1362"/>
      <c r="V1" s="1362"/>
      <c r="W1" s="1362"/>
      <c r="X1" s="1362"/>
      <c r="Y1" s="1362"/>
      <c r="Z1" s="1362"/>
      <c r="AA1" s="1362"/>
      <c r="AB1" s="1362"/>
      <c r="AC1" s="1362"/>
      <c r="AD1" s="1362"/>
      <c r="AE1" s="1362"/>
      <c r="AF1" s="1362"/>
    </row>
    <row r="2" spans="2:32" x14ac:dyDescent="0.2">
      <c r="B2" s="224"/>
      <c r="C2" s="224"/>
      <c r="D2" s="224"/>
      <c r="E2" s="224"/>
      <c r="F2" s="224"/>
      <c r="G2" s="224"/>
      <c r="H2" s="224"/>
      <c r="I2" s="224"/>
      <c r="J2" s="224"/>
      <c r="K2" s="224"/>
      <c r="L2" s="224"/>
      <c r="M2" s="224"/>
      <c r="N2" s="224"/>
      <c r="O2" s="224"/>
      <c r="P2" s="224"/>
      <c r="Q2" s="223"/>
      <c r="R2" s="224"/>
      <c r="S2" s="224"/>
      <c r="T2" s="224"/>
      <c r="U2" s="224"/>
      <c r="V2" s="224"/>
      <c r="W2" s="224"/>
      <c r="X2" s="224"/>
      <c r="Y2" s="224"/>
      <c r="Z2" s="224"/>
      <c r="AA2" s="224"/>
      <c r="AB2" s="224"/>
      <c r="AC2" s="224"/>
      <c r="AD2" s="224"/>
      <c r="AE2" s="224"/>
      <c r="AF2" s="224"/>
    </row>
    <row r="3" spans="2:32" ht="21" customHeight="1" x14ac:dyDescent="0.2">
      <c r="B3" s="1360" t="s">
        <v>211</v>
      </c>
      <c r="C3" s="225" t="s">
        <v>212</v>
      </c>
      <c r="D3" s="226"/>
      <c r="E3" s="226"/>
      <c r="F3" s="226"/>
      <c r="G3" s="226"/>
      <c r="H3" s="227"/>
      <c r="I3" s="228"/>
      <c r="J3" s="1360" t="s">
        <v>211</v>
      </c>
      <c r="K3" s="225" t="s">
        <v>212</v>
      </c>
      <c r="L3" s="226"/>
      <c r="M3" s="226"/>
      <c r="N3" s="226"/>
      <c r="O3" s="226"/>
      <c r="P3" s="227"/>
      <c r="Q3" s="229"/>
      <c r="R3" s="1360" t="s">
        <v>211</v>
      </c>
      <c r="S3" s="225" t="s">
        <v>212</v>
      </c>
      <c r="T3" s="226"/>
      <c r="U3" s="226"/>
      <c r="V3" s="226"/>
      <c r="W3" s="226"/>
      <c r="X3" s="227"/>
      <c r="Y3" s="228"/>
      <c r="Z3" s="1360" t="s">
        <v>211</v>
      </c>
      <c r="AA3" s="225" t="s">
        <v>212</v>
      </c>
      <c r="AB3" s="226"/>
      <c r="AC3" s="226"/>
      <c r="AD3" s="226"/>
      <c r="AE3" s="226"/>
      <c r="AF3" s="227"/>
    </row>
    <row r="4" spans="2:32" ht="21" customHeight="1" x14ac:dyDescent="0.2">
      <c r="B4" s="1300"/>
      <c r="C4" s="225" t="s">
        <v>213</v>
      </c>
      <c r="D4" s="226"/>
      <c r="E4" s="225" t="s">
        <v>214</v>
      </c>
      <c r="F4" s="230"/>
      <c r="G4" s="226" t="s">
        <v>215</v>
      </c>
      <c r="H4" s="230"/>
      <c r="I4" s="228"/>
      <c r="J4" s="1300"/>
      <c r="K4" s="225" t="s">
        <v>213</v>
      </c>
      <c r="L4" s="226"/>
      <c r="M4" s="225" t="s">
        <v>214</v>
      </c>
      <c r="N4" s="230"/>
      <c r="O4" s="226" t="s">
        <v>215</v>
      </c>
      <c r="P4" s="230"/>
      <c r="Q4" s="229"/>
      <c r="R4" s="1300"/>
      <c r="S4" s="225" t="s">
        <v>213</v>
      </c>
      <c r="T4" s="226"/>
      <c r="U4" s="225" t="s">
        <v>214</v>
      </c>
      <c r="V4" s="230"/>
      <c r="W4" s="226" t="s">
        <v>215</v>
      </c>
      <c r="X4" s="230"/>
      <c r="Y4" s="228"/>
      <c r="Z4" s="1300"/>
      <c r="AA4" s="225" t="s">
        <v>213</v>
      </c>
      <c r="AB4" s="226"/>
      <c r="AC4" s="225" t="s">
        <v>214</v>
      </c>
      <c r="AD4" s="230"/>
      <c r="AE4" s="226" t="s">
        <v>215</v>
      </c>
      <c r="AF4" s="230"/>
    </row>
    <row r="5" spans="2:32" ht="12.75" customHeight="1" x14ac:dyDescent="0.2">
      <c r="B5" s="231" t="s">
        <v>216</v>
      </c>
      <c r="C5" s="232">
        <v>15433</v>
      </c>
      <c r="D5" s="233"/>
      <c r="E5" s="234">
        <v>10830</v>
      </c>
      <c r="F5" s="234"/>
      <c r="G5" s="232">
        <v>6996</v>
      </c>
      <c r="H5" s="235"/>
      <c r="I5" s="199"/>
      <c r="J5" s="231" t="s">
        <v>204</v>
      </c>
      <c r="K5" s="232">
        <v>30</v>
      </c>
      <c r="L5" s="233"/>
      <c r="M5" s="234">
        <v>16</v>
      </c>
      <c r="N5" s="234"/>
      <c r="O5" s="232">
        <v>12</v>
      </c>
      <c r="P5" s="235"/>
      <c r="Q5" s="199"/>
      <c r="R5" s="231" t="s">
        <v>261</v>
      </c>
      <c r="S5" s="232">
        <v>7</v>
      </c>
      <c r="T5" s="233"/>
      <c r="U5" s="234">
        <v>2</v>
      </c>
      <c r="V5" s="234"/>
      <c r="W5" s="232">
        <v>1</v>
      </c>
      <c r="X5" s="235"/>
      <c r="Y5" s="199"/>
      <c r="Z5" s="231" t="s">
        <v>262</v>
      </c>
      <c r="AA5" s="232">
        <v>2</v>
      </c>
      <c r="AB5" s="233"/>
      <c r="AC5" s="234">
        <v>1</v>
      </c>
      <c r="AD5" s="234"/>
      <c r="AE5" s="232">
        <v>0</v>
      </c>
      <c r="AF5" s="235"/>
    </row>
    <row r="6" spans="2:32" ht="12.75" customHeight="1" x14ac:dyDescent="0.2">
      <c r="B6" s="231" t="s">
        <v>187</v>
      </c>
      <c r="C6" s="232">
        <v>1331</v>
      </c>
      <c r="D6" s="233"/>
      <c r="E6" s="234">
        <v>1168</v>
      </c>
      <c r="F6" s="234"/>
      <c r="G6" s="232">
        <v>1005</v>
      </c>
      <c r="H6" s="235"/>
      <c r="I6" s="199"/>
      <c r="J6" s="231" t="s">
        <v>217</v>
      </c>
      <c r="K6" s="236">
        <v>30</v>
      </c>
      <c r="L6" s="235"/>
      <c r="M6" s="237">
        <v>13</v>
      </c>
      <c r="N6" s="237"/>
      <c r="O6" s="236">
        <v>4</v>
      </c>
      <c r="P6" s="235"/>
      <c r="Q6" s="199"/>
      <c r="R6" s="231" t="s">
        <v>263</v>
      </c>
      <c r="S6" s="232">
        <v>7</v>
      </c>
      <c r="T6" s="233"/>
      <c r="U6" s="234">
        <v>2</v>
      </c>
      <c r="V6" s="234"/>
      <c r="W6" s="232">
        <v>1</v>
      </c>
      <c r="X6" s="235"/>
      <c r="Y6" s="199"/>
      <c r="Z6" s="231" t="s">
        <v>264</v>
      </c>
      <c r="AA6" s="236">
        <v>2</v>
      </c>
      <c r="AB6" s="235"/>
      <c r="AC6" s="237">
        <v>1</v>
      </c>
      <c r="AD6" s="237"/>
      <c r="AE6" s="236">
        <v>0</v>
      </c>
      <c r="AF6" s="235"/>
    </row>
    <row r="7" spans="2:32" ht="12.75" customHeight="1" x14ac:dyDescent="0.2">
      <c r="B7" s="231" t="s">
        <v>218</v>
      </c>
      <c r="C7" s="236">
        <v>1247</v>
      </c>
      <c r="D7" s="235"/>
      <c r="E7" s="237">
        <v>611</v>
      </c>
      <c r="F7" s="237"/>
      <c r="G7" s="236">
        <v>273</v>
      </c>
      <c r="H7" s="235"/>
      <c r="I7" s="199"/>
      <c r="J7" s="231" t="s">
        <v>219</v>
      </c>
      <c r="K7" s="236">
        <v>29</v>
      </c>
      <c r="L7" s="235"/>
      <c r="M7" s="237">
        <v>19</v>
      </c>
      <c r="N7" s="237"/>
      <c r="O7" s="236">
        <v>12</v>
      </c>
      <c r="P7" s="235"/>
      <c r="Q7" s="199"/>
      <c r="R7" s="231" t="s">
        <v>265</v>
      </c>
      <c r="S7" s="236">
        <v>6</v>
      </c>
      <c r="T7" s="235"/>
      <c r="U7" s="237">
        <v>5</v>
      </c>
      <c r="V7" s="237"/>
      <c r="W7" s="236">
        <v>5</v>
      </c>
      <c r="X7" s="235"/>
      <c r="Y7" s="199"/>
      <c r="Z7" s="231" t="s">
        <v>266</v>
      </c>
      <c r="AA7" s="236">
        <v>2</v>
      </c>
      <c r="AB7" s="235"/>
      <c r="AC7" s="237">
        <v>0</v>
      </c>
      <c r="AD7" s="237"/>
      <c r="AE7" s="236">
        <v>0</v>
      </c>
      <c r="AF7" s="235"/>
    </row>
    <row r="8" spans="2:32" ht="12.75" customHeight="1" x14ac:dyDescent="0.2">
      <c r="B8" s="231" t="s">
        <v>220</v>
      </c>
      <c r="C8" s="236">
        <v>1059</v>
      </c>
      <c r="D8" s="235"/>
      <c r="E8" s="237">
        <v>600</v>
      </c>
      <c r="F8" s="237"/>
      <c r="G8" s="236">
        <v>298</v>
      </c>
      <c r="H8" s="235"/>
      <c r="I8" s="199"/>
      <c r="J8" s="231" t="s">
        <v>221</v>
      </c>
      <c r="K8" s="236">
        <v>28</v>
      </c>
      <c r="L8" s="235"/>
      <c r="M8" s="237">
        <v>18</v>
      </c>
      <c r="N8" s="237"/>
      <c r="O8" s="236">
        <v>12</v>
      </c>
      <c r="P8" s="235"/>
      <c r="Q8" s="199"/>
      <c r="R8" s="231" t="s">
        <v>267</v>
      </c>
      <c r="S8" s="236">
        <v>6</v>
      </c>
      <c r="T8" s="235"/>
      <c r="U8" s="237">
        <v>3</v>
      </c>
      <c r="V8" s="237"/>
      <c r="W8" s="236">
        <v>1</v>
      </c>
      <c r="X8" s="235"/>
      <c r="Y8" s="199"/>
      <c r="Z8" s="231" t="s">
        <v>268</v>
      </c>
      <c r="AA8" s="236">
        <v>2</v>
      </c>
      <c r="AB8" s="235"/>
      <c r="AC8" s="237">
        <v>0</v>
      </c>
      <c r="AD8" s="237"/>
      <c r="AE8" s="236">
        <v>0</v>
      </c>
      <c r="AF8" s="235"/>
    </row>
    <row r="9" spans="2:32" ht="12.75" customHeight="1" x14ac:dyDescent="0.2">
      <c r="B9" s="231" t="s">
        <v>222</v>
      </c>
      <c r="C9" s="236">
        <v>415</v>
      </c>
      <c r="D9" s="235"/>
      <c r="E9" s="237">
        <v>271</v>
      </c>
      <c r="F9" s="237"/>
      <c r="G9" s="236">
        <v>174</v>
      </c>
      <c r="H9" s="235"/>
      <c r="I9" s="199"/>
      <c r="J9" s="231" t="s">
        <v>223</v>
      </c>
      <c r="K9" s="236">
        <v>28</v>
      </c>
      <c r="L9" s="235"/>
      <c r="M9" s="237">
        <v>16</v>
      </c>
      <c r="N9" s="237"/>
      <c r="O9" s="236">
        <v>12</v>
      </c>
      <c r="P9" s="235"/>
      <c r="Q9" s="199"/>
      <c r="R9" s="231" t="s">
        <v>269</v>
      </c>
      <c r="S9" s="236">
        <v>6</v>
      </c>
      <c r="T9" s="235"/>
      <c r="U9" s="237">
        <v>3</v>
      </c>
      <c r="V9" s="237"/>
      <c r="W9" s="236">
        <v>0</v>
      </c>
      <c r="X9" s="235"/>
      <c r="Y9" s="199"/>
      <c r="Z9" s="231" t="s">
        <v>270</v>
      </c>
      <c r="AA9" s="236">
        <v>2</v>
      </c>
      <c r="AB9" s="235"/>
      <c r="AC9" s="237">
        <v>0</v>
      </c>
      <c r="AD9" s="237"/>
      <c r="AE9" s="236">
        <v>0</v>
      </c>
      <c r="AF9" s="235"/>
    </row>
    <row r="10" spans="2:32" ht="12.75" customHeight="1" x14ac:dyDescent="0.2">
      <c r="B10" s="231" t="s">
        <v>200</v>
      </c>
      <c r="C10" s="236">
        <v>286</v>
      </c>
      <c r="D10" s="235"/>
      <c r="E10" s="237">
        <v>170</v>
      </c>
      <c r="F10" s="237"/>
      <c r="G10" s="236">
        <v>111</v>
      </c>
      <c r="H10" s="235"/>
      <c r="I10" s="199"/>
      <c r="J10" s="231" t="s">
        <v>224</v>
      </c>
      <c r="K10" s="236">
        <v>26</v>
      </c>
      <c r="L10" s="235"/>
      <c r="M10" s="237">
        <v>2</v>
      </c>
      <c r="N10" s="237"/>
      <c r="O10" s="236">
        <v>1</v>
      </c>
      <c r="P10" s="235"/>
      <c r="Q10" s="199"/>
      <c r="R10" s="231" t="s">
        <v>271</v>
      </c>
      <c r="S10" s="236">
        <v>6</v>
      </c>
      <c r="T10" s="235"/>
      <c r="U10" s="237">
        <v>2</v>
      </c>
      <c r="V10" s="237"/>
      <c r="W10" s="236">
        <v>0</v>
      </c>
      <c r="X10" s="235"/>
      <c r="Y10" s="199"/>
      <c r="Z10" s="231" t="s">
        <v>272</v>
      </c>
      <c r="AA10" s="236">
        <v>2</v>
      </c>
      <c r="AB10" s="235"/>
      <c r="AC10" s="237">
        <v>0</v>
      </c>
      <c r="AD10" s="237"/>
      <c r="AE10" s="236">
        <v>0</v>
      </c>
      <c r="AF10" s="235"/>
    </row>
    <row r="11" spans="2:32" ht="12.75" customHeight="1" x14ac:dyDescent="0.2">
      <c r="B11" s="231" t="s">
        <v>225</v>
      </c>
      <c r="C11" s="236">
        <v>250</v>
      </c>
      <c r="D11" s="235"/>
      <c r="E11" s="237">
        <v>186</v>
      </c>
      <c r="F11" s="237"/>
      <c r="G11" s="236">
        <v>114</v>
      </c>
      <c r="H11" s="235"/>
      <c r="I11" s="199"/>
      <c r="J11" s="231" t="s">
        <v>226</v>
      </c>
      <c r="K11" s="236">
        <v>25</v>
      </c>
      <c r="L11" s="235"/>
      <c r="M11" s="237">
        <v>18</v>
      </c>
      <c r="N11" s="237"/>
      <c r="O11" s="236">
        <v>9</v>
      </c>
      <c r="P11" s="235"/>
      <c r="Q11" s="199"/>
      <c r="R11" s="231" t="s">
        <v>193</v>
      </c>
      <c r="S11" s="236">
        <v>5</v>
      </c>
      <c r="T11" s="235"/>
      <c r="U11" s="237">
        <v>4</v>
      </c>
      <c r="V11" s="237"/>
      <c r="W11" s="236">
        <v>3</v>
      </c>
      <c r="X11" s="235"/>
      <c r="Y11" s="199"/>
      <c r="Z11" s="231" t="s">
        <v>273</v>
      </c>
      <c r="AA11" s="236">
        <v>2</v>
      </c>
      <c r="AB11" s="235"/>
      <c r="AC11" s="237">
        <v>0</v>
      </c>
      <c r="AD11" s="237"/>
      <c r="AE11" s="236">
        <v>0</v>
      </c>
      <c r="AF11" s="235"/>
    </row>
    <row r="12" spans="2:32" ht="12.75" customHeight="1" x14ac:dyDescent="0.2">
      <c r="B12" s="231" t="s">
        <v>227</v>
      </c>
      <c r="C12" s="236">
        <v>237</v>
      </c>
      <c r="D12" s="235"/>
      <c r="E12" s="237">
        <v>120</v>
      </c>
      <c r="F12" s="237"/>
      <c r="G12" s="236">
        <v>84</v>
      </c>
      <c r="H12" s="235"/>
      <c r="I12" s="199"/>
      <c r="J12" s="231" t="s">
        <v>228</v>
      </c>
      <c r="K12" s="236">
        <v>24</v>
      </c>
      <c r="L12" s="235"/>
      <c r="M12" s="237">
        <v>11</v>
      </c>
      <c r="N12" s="237"/>
      <c r="O12" s="236">
        <v>10</v>
      </c>
      <c r="P12" s="235"/>
      <c r="Q12" s="199"/>
      <c r="R12" s="231" t="s">
        <v>274</v>
      </c>
      <c r="S12" s="236">
        <v>5</v>
      </c>
      <c r="T12" s="235"/>
      <c r="U12" s="237">
        <v>2</v>
      </c>
      <c r="V12" s="237"/>
      <c r="W12" s="236">
        <v>0</v>
      </c>
      <c r="X12" s="235"/>
      <c r="Y12" s="199"/>
      <c r="Z12" s="231" t="s">
        <v>275</v>
      </c>
      <c r="AA12" s="236">
        <v>1</v>
      </c>
      <c r="AB12" s="235"/>
      <c r="AC12" s="237">
        <v>1</v>
      </c>
      <c r="AD12" s="237"/>
      <c r="AE12" s="236">
        <v>1</v>
      </c>
      <c r="AF12" s="235"/>
    </row>
    <row r="13" spans="2:32" ht="12.75" customHeight="1" x14ac:dyDescent="0.2">
      <c r="B13" s="231" t="s">
        <v>203</v>
      </c>
      <c r="C13" s="236">
        <v>232</v>
      </c>
      <c r="D13" s="235"/>
      <c r="E13" s="237">
        <v>143</v>
      </c>
      <c r="F13" s="237"/>
      <c r="G13" s="236">
        <v>102</v>
      </c>
      <c r="H13" s="235"/>
      <c r="I13" s="199"/>
      <c r="J13" s="231" t="s">
        <v>229</v>
      </c>
      <c r="K13" s="236">
        <v>22</v>
      </c>
      <c r="L13" s="235"/>
      <c r="M13" s="237">
        <v>13</v>
      </c>
      <c r="N13" s="237"/>
      <c r="O13" s="236">
        <v>9</v>
      </c>
      <c r="P13" s="235"/>
      <c r="Q13" s="199"/>
      <c r="R13" s="231" t="s">
        <v>199</v>
      </c>
      <c r="S13" s="236">
        <v>5</v>
      </c>
      <c r="T13" s="235"/>
      <c r="U13" s="237">
        <v>1</v>
      </c>
      <c r="V13" s="237"/>
      <c r="W13" s="236">
        <v>1</v>
      </c>
      <c r="X13" s="235"/>
      <c r="Y13" s="199"/>
      <c r="Z13" s="231" t="s">
        <v>276</v>
      </c>
      <c r="AA13" s="236">
        <v>1</v>
      </c>
      <c r="AB13" s="235"/>
      <c r="AC13" s="237">
        <v>1</v>
      </c>
      <c r="AD13" s="237"/>
      <c r="AE13" s="236">
        <v>1</v>
      </c>
      <c r="AF13" s="235"/>
    </row>
    <row r="14" spans="2:32" ht="12.75" customHeight="1" x14ac:dyDescent="0.2">
      <c r="B14" s="231" t="s">
        <v>230</v>
      </c>
      <c r="C14" s="236">
        <v>186</v>
      </c>
      <c r="D14" s="235"/>
      <c r="E14" s="237">
        <v>152</v>
      </c>
      <c r="F14" s="237"/>
      <c r="G14" s="236">
        <v>126</v>
      </c>
      <c r="H14" s="235"/>
      <c r="I14" s="199"/>
      <c r="J14" s="231" t="s">
        <v>231</v>
      </c>
      <c r="K14" s="236">
        <v>21</v>
      </c>
      <c r="L14" s="235"/>
      <c r="M14" s="237">
        <v>5</v>
      </c>
      <c r="N14" s="237"/>
      <c r="O14" s="236">
        <v>1</v>
      </c>
      <c r="P14" s="235"/>
      <c r="Q14" s="199"/>
      <c r="R14" s="231" t="s">
        <v>277</v>
      </c>
      <c r="S14" s="236">
        <v>4</v>
      </c>
      <c r="T14" s="235"/>
      <c r="U14" s="237">
        <v>3</v>
      </c>
      <c r="V14" s="237"/>
      <c r="W14" s="236">
        <v>3</v>
      </c>
      <c r="X14" s="235"/>
      <c r="Y14" s="199"/>
      <c r="Z14" s="231" t="s">
        <v>278</v>
      </c>
      <c r="AA14" s="236">
        <v>1</v>
      </c>
      <c r="AB14" s="235"/>
      <c r="AC14" s="237">
        <v>1</v>
      </c>
      <c r="AD14" s="237"/>
      <c r="AE14" s="236">
        <v>1</v>
      </c>
      <c r="AF14" s="235"/>
    </row>
    <row r="15" spans="2:32" ht="12.75" customHeight="1" x14ac:dyDescent="0.2">
      <c r="B15" s="231" t="s">
        <v>198</v>
      </c>
      <c r="C15" s="236">
        <v>176</v>
      </c>
      <c r="D15" s="235"/>
      <c r="E15" s="237">
        <v>126</v>
      </c>
      <c r="F15" s="237"/>
      <c r="G15" s="236">
        <v>105</v>
      </c>
      <c r="H15" s="235"/>
      <c r="I15" s="199"/>
      <c r="J15" s="231" t="s">
        <v>232</v>
      </c>
      <c r="K15" s="236">
        <v>20</v>
      </c>
      <c r="L15" s="235"/>
      <c r="M15" s="237">
        <v>6</v>
      </c>
      <c r="N15" s="237"/>
      <c r="O15" s="236">
        <v>2</v>
      </c>
      <c r="P15" s="235"/>
      <c r="Q15" s="199"/>
      <c r="R15" s="231" t="s">
        <v>196</v>
      </c>
      <c r="S15" s="236">
        <v>4</v>
      </c>
      <c r="T15" s="235"/>
      <c r="U15" s="237">
        <v>3</v>
      </c>
      <c r="V15" s="237"/>
      <c r="W15" s="236">
        <v>2</v>
      </c>
      <c r="X15" s="235"/>
      <c r="Y15" s="199"/>
      <c r="Z15" s="231" t="s">
        <v>279</v>
      </c>
      <c r="AA15" s="236">
        <v>1</v>
      </c>
      <c r="AB15" s="235"/>
      <c r="AC15" s="237">
        <v>1</v>
      </c>
      <c r="AD15" s="237"/>
      <c r="AE15" s="236">
        <v>1</v>
      </c>
      <c r="AF15" s="235"/>
    </row>
    <row r="16" spans="2:32" ht="12.75" customHeight="1" x14ac:dyDescent="0.2">
      <c r="B16" s="231" t="s">
        <v>233</v>
      </c>
      <c r="C16" s="236">
        <v>169</v>
      </c>
      <c r="D16" s="235"/>
      <c r="E16" s="237">
        <v>36</v>
      </c>
      <c r="F16" s="237"/>
      <c r="G16" s="236">
        <v>3</v>
      </c>
      <c r="H16" s="235"/>
      <c r="I16" s="199"/>
      <c r="J16" s="231" t="s">
        <v>194</v>
      </c>
      <c r="K16" s="236">
        <v>18</v>
      </c>
      <c r="L16" s="235"/>
      <c r="M16" s="237">
        <v>10</v>
      </c>
      <c r="N16" s="237"/>
      <c r="O16" s="236">
        <v>5</v>
      </c>
      <c r="P16" s="235"/>
      <c r="Q16" s="199"/>
      <c r="R16" s="231" t="s">
        <v>280</v>
      </c>
      <c r="S16" s="236">
        <v>4</v>
      </c>
      <c r="T16" s="235"/>
      <c r="U16" s="237">
        <v>3</v>
      </c>
      <c r="V16" s="237"/>
      <c r="W16" s="236">
        <v>1</v>
      </c>
      <c r="X16" s="235"/>
      <c r="Y16" s="199"/>
      <c r="Z16" s="231" t="s">
        <v>281</v>
      </c>
      <c r="AA16" s="236">
        <v>1</v>
      </c>
      <c r="AB16" s="235"/>
      <c r="AC16" s="237">
        <v>1</v>
      </c>
      <c r="AD16" s="237"/>
      <c r="AE16" s="236">
        <v>1</v>
      </c>
      <c r="AF16" s="235"/>
    </row>
    <row r="17" spans="2:32" ht="12.75" customHeight="1" x14ac:dyDescent="0.2">
      <c r="B17" s="231" t="s">
        <v>234</v>
      </c>
      <c r="C17" s="236">
        <v>145</v>
      </c>
      <c r="D17" s="235"/>
      <c r="E17" s="237">
        <v>101</v>
      </c>
      <c r="F17" s="237"/>
      <c r="G17" s="236">
        <v>61</v>
      </c>
      <c r="H17" s="235"/>
      <c r="I17" s="199"/>
      <c r="J17" s="231" t="s">
        <v>186</v>
      </c>
      <c r="K17" s="236">
        <v>17</v>
      </c>
      <c r="L17" s="235"/>
      <c r="M17" s="237">
        <v>12</v>
      </c>
      <c r="N17" s="237"/>
      <c r="O17" s="236">
        <v>9</v>
      </c>
      <c r="P17" s="235"/>
      <c r="Q17" s="199"/>
      <c r="R17" s="231" t="s">
        <v>282</v>
      </c>
      <c r="S17" s="236">
        <v>4</v>
      </c>
      <c r="T17" s="235"/>
      <c r="U17" s="237">
        <v>2</v>
      </c>
      <c r="V17" s="237"/>
      <c r="W17" s="236">
        <v>2</v>
      </c>
      <c r="X17" s="235"/>
      <c r="Y17" s="199"/>
      <c r="Z17" s="231" t="s">
        <v>283</v>
      </c>
      <c r="AA17" s="236">
        <v>1</v>
      </c>
      <c r="AB17" s="235"/>
      <c r="AC17" s="237">
        <v>1</v>
      </c>
      <c r="AD17" s="237"/>
      <c r="AE17" s="236">
        <v>1</v>
      </c>
      <c r="AF17" s="235"/>
    </row>
    <row r="18" spans="2:32" ht="12.75" customHeight="1" x14ac:dyDescent="0.2">
      <c r="B18" s="231" t="s">
        <v>190</v>
      </c>
      <c r="C18" s="236">
        <v>145</v>
      </c>
      <c r="D18" s="235"/>
      <c r="E18" s="237">
        <v>76</v>
      </c>
      <c r="F18" s="237"/>
      <c r="G18" s="236">
        <v>47</v>
      </c>
      <c r="H18" s="235"/>
      <c r="I18" s="199"/>
      <c r="J18" s="231" t="s">
        <v>235</v>
      </c>
      <c r="K18" s="236">
        <v>15</v>
      </c>
      <c r="L18" s="235"/>
      <c r="M18" s="237">
        <v>5</v>
      </c>
      <c r="N18" s="237"/>
      <c r="O18" s="236">
        <v>0</v>
      </c>
      <c r="P18" s="235"/>
      <c r="Q18" s="199"/>
      <c r="R18" s="231" t="s">
        <v>188</v>
      </c>
      <c r="S18" s="236">
        <v>4</v>
      </c>
      <c r="T18" s="235"/>
      <c r="U18" s="237">
        <v>2</v>
      </c>
      <c r="V18" s="237"/>
      <c r="W18" s="236">
        <v>1</v>
      </c>
      <c r="X18" s="235"/>
      <c r="Y18" s="199"/>
      <c r="Z18" s="231" t="s">
        <v>284</v>
      </c>
      <c r="AA18" s="236">
        <v>1</v>
      </c>
      <c r="AB18" s="235"/>
      <c r="AC18" s="237">
        <v>1</v>
      </c>
      <c r="AD18" s="237"/>
      <c r="AE18" s="236">
        <v>1</v>
      </c>
      <c r="AF18" s="235"/>
    </row>
    <row r="19" spans="2:32" ht="12.75" customHeight="1" x14ac:dyDescent="0.2">
      <c r="B19" s="231" t="s">
        <v>206</v>
      </c>
      <c r="C19" s="236">
        <v>134</v>
      </c>
      <c r="D19" s="235"/>
      <c r="E19" s="237">
        <v>104</v>
      </c>
      <c r="F19" s="237"/>
      <c r="G19" s="236">
        <v>52</v>
      </c>
      <c r="H19" s="235"/>
      <c r="I19" s="199"/>
      <c r="J19" s="238" t="s">
        <v>236</v>
      </c>
      <c r="K19" s="239">
        <v>14</v>
      </c>
      <c r="L19" s="240"/>
      <c r="M19" s="241">
        <v>3</v>
      </c>
      <c r="N19" s="241"/>
      <c r="O19" s="239">
        <v>3</v>
      </c>
      <c r="P19" s="240"/>
      <c r="Q19" s="199"/>
      <c r="R19" s="231" t="s">
        <v>184</v>
      </c>
      <c r="S19" s="236">
        <v>4</v>
      </c>
      <c r="T19" s="235"/>
      <c r="U19" s="237">
        <v>1</v>
      </c>
      <c r="V19" s="237"/>
      <c r="W19" s="236">
        <v>1</v>
      </c>
      <c r="X19" s="235"/>
      <c r="Y19" s="199"/>
      <c r="Z19" s="238" t="s">
        <v>285</v>
      </c>
      <c r="AA19" s="239">
        <v>1</v>
      </c>
      <c r="AB19" s="240"/>
      <c r="AC19" s="241">
        <v>1</v>
      </c>
      <c r="AD19" s="241"/>
      <c r="AE19" s="239">
        <v>1</v>
      </c>
      <c r="AF19" s="240"/>
    </row>
    <row r="20" spans="2:32" ht="12.75" customHeight="1" x14ac:dyDescent="0.2">
      <c r="B20" s="238" t="s">
        <v>237</v>
      </c>
      <c r="C20" s="239">
        <v>124</v>
      </c>
      <c r="D20" s="240"/>
      <c r="E20" s="241">
        <v>72</v>
      </c>
      <c r="F20" s="241"/>
      <c r="G20" s="239">
        <v>43</v>
      </c>
      <c r="H20" s="240"/>
      <c r="I20" s="199"/>
      <c r="J20" s="231" t="s">
        <v>238</v>
      </c>
      <c r="K20" s="236">
        <v>12</v>
      </c>
      <c r="L20" s="235"/>
      <c r="M20" s="237">
        <v>11</v>
      </c>
      <c r="N20" s="237"/>
      <c r="O20" s="236">
        <v>10</v>
      </c>
      <c r="P20" s="235"/>
      <c r="Q20" s="199"/>
      <c r="R20" s="238" t="s">
        <v>286</v>
      </c>
      <c r="S20" s="239">
        <v>4</v>
      </c>
      <c r="T20" s="240"/>
      <c r="U20" s="241">
        <v>1</v>
      </c>
      <c r="V20" s="241"/>
      <c r="W20" s="239">
        <v>0</v>
      </c>
      <c r="X20" s="240"/>
      <c r="Y20" s="199"/>
      <c r="Z20" s="231" t="s">
        <v>287</v>
      </c>
      <c r="AA20" s="236">
        <v>1</v>
      </c>
      <c r="AB20" s="235"/>
      <c r="AC20" s="237">
        <v>1</v>
      </c>
      <c r="AD20" s="237"/>
      <c r="AE20" s="236">
        <v>0</v>
      </c>
      <c r="AF20" s="235"/>
    </row>
    <row r="21" spans="2:32" ht="12.75" customHeight="1" x14ac:dyDescent="0.2">
      <c r="B21" s="231" t="s">
        <v>201</v>
      </c>
      <c r="C21" s="236">
        <v>121</v>
      </c>
      <c r="D21" s="235"/>
      <c r="E21" s="237">
        <v>74</v>
      </c>
      <c r="F21" s="237"/>
      <c r="G21" s="236">
        <v>41</v>
      </c>
      <c r="H21" s="235"/>
      <c r="I21" s="199"/>
      <c r="J21" s="231" t="s">
        <v>239</v>
      </c>
      <c r="K21" s="236">
        <v>12</v>
      </c>
      <c r="L21" s="235"/>
      <c r="M21" s="237">
        <v>11</v>
      </c>
      <c r="N21" s="237"/>
      <c r="O21" s="236">
        <v>6</v>
      </c>
      <c r="P21" s="235"/>
      <c r="Q21" s="199"/>
      <c r="R21" s="231" t="s">
        <v>288</v>
      </c>
      <c r="S21" s="236">
        <v>4</v>
      </c>
      <c r="T21" s="235"/>
      <c r="U21" s="237">
        <v>1</v>
      </c>
      <c r="V21" s="237"/>
      <c r="W21" s="236">
        <v>0</v>
      </c>
      <c r="X21" s="235"/>
      <c r="Y21" s="199"/>
      <c r="Z21" s="231" t="s">
        <v>289</v>
      </c>
      <c r="AA21" s="236">
        <v>1</v>
      </c>
      <c r="AB21" s="235"/>
      <c r="AC21" s="237">
        <v>1</v>
      </c>
      <c r="AD21" s="237"/>
      <c r="AE21" s="236">
        <v>0</v>
      </c>
      <c r="AF21" s="235"/>
    </row>
    <row r="22" spans="2:32" ht="12.75" customHeight="1" x14ac:dyDescent="0.2">
      <c r="B22" s="231" t="s">
        <v>191</v>
      </c>
      <c r="C22" s="236">
        <v>92</v>
      </c>
      <c r="D22" s="235"/>
      <c r="E22" s="237">
        <v>66</v>
      </c>
      <c r="F22" s="237"/>
      <c r="G22" s="236">
        <v>48</v>
      </c>
      <c r="H22" s="235"/>
      <c r="I22" s="199"/>
      <c r="J22" s="231" t="s">
        <v>240</v>
      </c>
      <c r="K22" s="236">
        <v>12</v>
      </c>
      <c r="L22" s="235"/>
      <c r="M22" s="237">
        <v>8</v>
      </c>
      <c r="N22" s="237"/>
      <c r="O22" s="236">
        <v>4</v>
      </c>
      <c r="P22" s="235"/>
      <c r="Q22" s="199"/>
      <c r="R22" s="231" t="s">
        <v>290</v>
      </c>
      <c r="S22" s="236">
        <v>4</v>
      </c>
      <c r="T22" s="235"/>
      <c r="U22" s="237">
        <v>1</v>
      </c>
      <c r="V22" s="237"/>
      <c r="W22" s="236">
        <v>0</v>
      </c>
      <c r="X22" s="235"/>
      <c r="Y22" s="199"/>
      <c r="Z22" s="231" t="s">
        <v>291</v>
      </c>
      <c r="AA22" s="236">
        <v>1</v>
      </c>
      <c r="AB22" s="235"/>
      <c r="AC22" s="237">
        <v>1</v>
      </c>
      <c r="AD22" s="237"/>
      <c r="AE22" s="236">
        <v>0</v>
      </c>
      <c r="AF22" s="235"/>
    </row>
    <row r="23" spans="2:32" ht="12.75" customHeight="1" x14ac:dyDescent="0.2">
      <c r="B23" s="231" t="s">
        <v>207</v>
      </c>
      <c r="C23" s="236">
        <v>81</v>
      </c>
      <c r="D23" s="235"/>
      <c r="E23" s="237">
        <v>36</v>
      </c>
      <c r="F23" s="237"/>
      <c r="G23" s="236">
        <v>23</v>
      </c>
      <c r="H23" s="235"/>
      <c r="I23" s="199"/>
      <c r="J23" s="231" t="s">
        <v>192</v>
      </c>
      <c r="K23" s="236">
        <v>12</v>
      </c>
      <c r="L23" s="235"/>
      <c r="M23" s="237">
        <v>7</v>
      </c>
      <c r="N23" s="237"/>
      <c r="O23" s="236">
        <v>5</v>
      </c>
      <c r="P23" s="235"/>
      <c r="Q23" s="199"/>
      <c r="R23" s="231" t="s">
        <v>205</v>
      </c>
      <c r="S23" s="236">
        <v>3</v>
      </c>
      <c r="T23" s="235"/>
      <c r="U23" s="237">
        <v>3</v>
      </c>
      <c r="V23" s="237"/>
      <c r="W23" s="236">
        <v>1</v>
      </c>
      <c r="X23" s="235"/>
      <c r="Y23" s="199"/>
      <c r="Z23" s="231" t="s">
        <v>292</v>
      </c>
      <c r="AA23" s="236">
        <v>1</v>
      </c>
      <c r="AB23" s="235"/>
      <c r="AC23" s="237">
        <v>0</v>
      </c>
      <c r="AD23" s="237"/>
      <c r="AE23" s="236">
        <v>0</v>
      </c>
      <c r="AF23" s="235"/>
    </row>
    <row r="24" spans="2:32" ht="12.75" customHeight="1" x14ac:dyDescent="0.2">
      <c r="B24" s="231" t="s">
        <v>208</v>
      </c>
      <c r="C24" s="236">
        <v>62</v>
      </c>
      <c r="D24" s="235"/>
      <c r="E24" s="237">
        <v>37</v>
      </c>
      <c r="F24" s="237"/>
      <c r="G24" s="236">
        <v>26</v>
      </c>
      <c r="H24" s="235"/>
      <c r="I24" s="199"/>
      <c r="J24" s="231" t="s">
        <v>241</v>
      </c>
      <c r="K24" s="236">
        <v>12</v>
      </c>
      <c r="L24" s="235"/>
      <c r="M24" s="237">
        <v>6</v>
      </c>
      <c r="N24" s="237"/>
      <c r="O24" s="236">
        <v>4</v>
      </c>
      <c r="P24" s="235"/>
      <c r="Q24" s="199"/>
      <c r="R24" s="231" t="s">
        <v>293</v>
      </c>
      <c r="S24" s="236">
        <v>3</v>
      </c>
      <c r="T24" s="235"/>
      <c r="U24" s="237">
        <v>3</v>
      </c>
      <c r="V24" s="237"/>
      <c r="W24" s="236">
        <v>0</v>
      </c>
      <c r="X24" s="235"/>
      <c r="Y24" s="199"/>
      <c r="Z24" s="231" t="s">
        <v>294</v>
      </c>
      <c r="AA24" s="236">
        <v>1</v>
      </c>
      <c r="AB24" s="235"/>
      <c r="AC24" s="237">
        <v>0</v>
      </c>
      <c r="AD24" s="237"/>
      <c r="AE24" s="236">
        <v>0</v>
      </c>
      <c r="AF24" s="235"/>
    </row>
    <row r="25" spans="2:32" ht="12.75" customHeight="1" x14ac:dyDescent="0.2">
      <c r="B25" s="231" t="s">
        <v>242</v>
      </c>
      <c r="C25" s="236">
        <v>61</v>
      </c>
      <c r="D25" s="235"/>
      <c r="E25" s="237">
        <v>33</v>
      </c>
      <c r="F25" s="237"/>
      <c r="G25" s="236">
        <v>17</v>
      </c>
      <c r="H25" s="235"/>
      <c r="I25" s="199"/>
      <c r="J25" s="231" t="s">
        <v>243</v>
      </c>
      <c r="K25" s="236">
        <v>12</v>
      </c>
      <c r="L25" s="235"/>
      <c r="M25" s="237">
        <v>6</v>
      </c>
      <c r="N25" s="237"/>
      <c r="O25" s="236">
        <v>2</v>
      </c>
      <c r="P25" s="235"/>
      <c r="Q25" s="199"/>
      <c r="R25" s="231" t="s">
        <v>295</v>
      </c>
      <c r="S25" s="236">
        <v>3</v>
      </c>
      <c r="T25" s="235"/>
      <c r="U25" s="237">
        <v>0</v>
      </c>
      <c r="V25" s="237"/>
      <c r="W25" s="236">
        <v>0</v>
      </c>
      <c r="X25" s="235"/>
      <c r="Y25" s="199"/>
      <c r="Z25" s="231" t="s">
        <v>296</v>
      </c>
      <c r="AA25" s="236">
        <v>1</v>
      </c>
      <c r="AB25" s="235"/>
      <c r="AC25" s="237">
        <v>0</v>
      </c>
      <c r="AD25" s="237"/>
      <c r="AE25" s="236">
        <v>0</v>
      </c>
      <c r="AF25" s="235"/>
    </row>
    <row r="26" spans="2:32" ht="12.75" customHeight="1" x14ac:dyDescent="0.2">
      <c r="B26" s="231" t="s">
        <v>244</v>
      </c>
      <c r="C26" s="236">
        <v>55</v>
      </c>
      <c r="D26" s="235"/>
      <c r="E26" s="237">
        <v>32</v>
      </c>
      <c r="F26" s="237"/>
      <c r="G26" s="236">
        <v>31</v>
      </c>
      <c r="H26" s="235"/>
      <c r="I26" s="199"/>
      <c r="J26" s="231" t="s">
        <v>245</v>
      </c>
      <c r="K26" s="236">
        <v>10</v>
      </c>
      <c r="L26" s="235"/>
      <c r="M26" s="237">
        <v>7</v>
      </c>
      <c r="N26" s="237"/>
      <c r="O26" s="236">
        <v>6</v>
      </c>
      <c r="P26" s="235"/>
      <c r="Q26" s="199"/>
      <c r="R26" s="231" t="s">
        <v>297</v>
      </c>
      <c r="S26" s="236">
        <v>2</v>
      </c>
      <c r="T26" s="235"/>
      <c r="U26" s="237">
        <v>2</v>
      </c>
      <c r="V26" s="237"/>
      <c r="W26" s="236">
        <v>2</v>
      </c>
      <c r="X26" s="235"/>
      <c r="Y26" s="199"/>
      <c r="Z26" s="231" t="s">
        <v>195</v>
      </c>
      <c r="AA26" s="236">
        <v>1</v>
      </c>
      <c r="AB26" s="235"/>
      <c r="AC26" s="237">
        <v>0</v>
      </c>
      <c r="AD26" s="237"/>
      <c r="AE26" s="236">
        <v>0</v>
      </c>
      <c r="AF26" s="235"/>
    </row>
    <row r="27" spans="2:32" ht="12.75" customHeight="1" x14ac:dyDescent="0.2">
      <c r="B27" s="231" t="s">
        <v>246</v>
      </c>
      <c r="C27" s="236">
        <v>53</v>
      </c>
      <c r="D27" s="235"/>
      <c r="E27" s="237">
        <v>17</v>
      </c>
      <c r="F27" s="237"/>
      <c r="G27" s="236">
        <v>10</v>
      </c>
      <c r="H27" s="235"/>
      <c r="I27" s="199"/>
      <c r="J27" s="231" t="s">
        <v>185</v>
      </c>
      <c r="K27" s="236">
        <v>10</v>
      </c>
      <c r="L27" s="235"/>
      <c r="M27" s="237">
        <v>5</v>
      </c>
      <c r="N27" s="237"/>
      <c r="O27" s="236">
        <v>4</v>
      </c>
      <c r="P27" s="235"/>
      <c r="Q27" s="199"/>
      <c r="R27" s="231" t="s">
        <v>298</v>
      </c>
      <c r="S27" s="236">
        <v>2</v>
      </c>
      <c r="T27" s="235"/>
      <c r="U27" s="237">
        <v>2</v>
      </c>
      <c r="V27" s="237"/>
      <c r="W27" s="236">
        <v>2</v>
      </c>
      <c r="X27" s="235"/>
      <c r="Y27" s="199"/>
      <c r="Z27" s="231" t="s">
        <v>299</v>
      </c>
      <c r="AA27" s="236">
        <v>1</v>
      </c>
      <c r="AB27" s="235"/>
      <c r="AC27" s="237">
        <v>0</v>
      </c>
      <c r="AD27" s="237"/>
      <c r="AE27" s="236">
        <v>0</v>
      </c>
      <c r="AF27" s="235"/>
    </row>
    <row r="28" spans="2:32" ht="12.75" customHeight="1" x14ac:dyDescent="0.2">
      <c r="B28" s="231" t="s">
        <v>247</v>
      </c>
      <c r="C28" s="236">
        <v>52</v>
      </c>
      <c r="D28" s="235"/>
      <c r="E28" s="237">
        <v>27</v>
      </c>
      <c r="F28" s="237"/>
      <c r="G28" s="236">
        <v>15</v>
      </c>
      <c r="H28" s="235"/>
      <c r="I28" s="199"/>
      <c r="J28" s="231" t="s">
        <v>202</v>
      </c>
      <c r="K28" s="236">
        <v>9</v>
      </c>
      <c r="L28" s="235"/>
      <c r="M28" s="237">
        <v>7</v>
      </c>
      <c r="N28" s="237"/>
      <c r="O28" s="236">
        <v>4</v>
      </c>
      <c r="P28" s="235"/>
      <c r="Q28" s="199"/>
      <c r="R28" s="231" t="s">
        <v>300</v>
      </c>
      <c r="S28" s="236">
        <v>2</v>
      </c>
      <c r="T28" s="235"/>
      <c r="U28" s="237">
        <v>2</v>
      </c>
      <c r="V28" s="237"/>
      <c r="W28" s="236">
        <v>1</v>
      </c>
      <c r="X28" s="235"/>
      <c r="Y28" s="199"/>
      <c r="Z28" s="231" t="s">
        <v>301</v>
      </c>
      <c r="AA28" s="236">
        <v>1</v>
      </c>
      <c r="AB28" s="235"/>
      <c r="AC28" s="237">
        <v>0</v>
      </c>
      <c r="AD28" s="237"/>
      <c r="AE28" s="236">
        <v>0</v>
      </c>
      <c r="AF28" s="235"/>
    </row>
    <row r="29" spans="2:32" ht="12.75" customHeight="1" x14ac:dyDescent="0.2">
      <c r="B29" s="231" t="s">
        <v>248</v>
      </c>
      <c r="C29" s="236">
        <v>46</v>
      </c>
      <c r="D29" s="235"/>
      <c r="E29" s="237">
        <v>30</v>
      </c>
      <c r="F29" s="237"/>
      <c r="G29" s="236">
        <v>22</v>
      </c>
      <c r="H29" s="235"/>
      <c r="I29" s="199"/>
      <c r="J29" s="231" t="s">
        <v>189</v>
      </c>
      <c r="K29" s="236">
        <v>9</v>
      </c>
      <c r="L29" s="235"/>
      <c r="M29" s="237">
        <v>4</v>
      </c>
      <c r="N29" s="237"/>
      <c r="O29" s="236">
        <v>1</v>
      </c>
      <c r="P29" s="235"/>
      <c r="Q29" s="199"/>
      <c r="R29" s="231" t="s">
        <v>197</v>
      </c>
      <c r="S29" s="236">
        <v>2</v>
      </c>
      <c r="T29" s="235"/>
      <c r="U29" s="237">
        <v>2</v>
      </c>
      <c r="V29" s="237"/>
      <c r="W29" s="236">
        <v>0</v>
      </c>
      <c r="X29" s="235"/>
      <c r="Y29" s="199"/>
      <c r="Z29" s="231" t="s">
        <v>302</v>
      </c>
      <c r="AA29" s="236">
        <v>1</v>
      </c>
      <c r="AB29" s="235"/>
      <c r="AC29" s="237">
        <v>0</v>
      </c>
      <c r="AD29" s="237"/>
      <c r="AE29" s="236">
        <v>0</v>
      </c>
      <c r="AF29" s="235"/>
    </row>
    <row r="30" spans="2:32" ht="12.75" customHeight="1" x14ac:dyDescent="0.2">
      <c r="B30" s="231" t="s">
        <v>249</v>
      </c>
      <c r="C30" s="236">
        <v>40</v>
      </c>
      <c r="D30" s="235"/>
      <c r="E30" s="237">
        <v>22</v>
      </c>
      <c r="F30" s="237"/>
      <c r="G30" s="236">
        <v>8</v>
      </c>
      <c r="H30" s="235"/>
      <c r="I30" s="199"/>
      <c r="J30" s="231" t="s">
        <v>250</v>
      </c>
      <c r="K30" s="236">
        <v>8</v>
      </c>
      <c r="L30" s="235"/>
      <c r="M30" s="237">
        <v>4</v>
      </c>
      <c r="N30" s="237"/>
      <c r="O30" s="236">
        <v>4</v>
      </c>
      <c r="P30" s="235"/>
      <c r="Q30" s="199"/>
      <c r="R30" s="231" t="s">
        <v>303</v>
      </c>
      <c r="S30" s="236">
        <v>2</v>
      </c>
      <c r="T30" s="235"/>
      <c r="U30" s="237">
        <v>1</v>
      </c>
      <c r="V30" s="237"/>
      <c r="W30" s="236">
        <v>1</v>
      </c>
      <c r="X30" s="235"/>
      <c r="Y30" s="199"/>
      <c r="Z30" s="231" t="s">
        <v>304</v>
      </c>
      <c r="AA30" s="236">
        <v>1</v>
      </c>
      <c r="AB30" s="235"/>
      <c r="AC30" s="237">
        <v>0</v>
      </c>
      <c r="AD30" s="237"/>
      <c r="AE30" s="236">
        <v>0</v>
      </c>
      <c r="AF30" s="235"/>
    </row>
    <row r="31" spans="2:32" ht="12.75" customHeight="1" x14ac:dyDescent="0.2">
      <c r="B31" s="231" t="s">
        <v>251</v>
      </c>
      <c r="C31" s="236">
        <v>38</v>
      </c>
      <c r="D31" s="235"/>
      <c r="E31" s="237">
        <v>23</v>
      </c>
      <c r="F31" s="237"/>
      <c r="G31" s="236">
        <v>8</v>
      </c>
      <c r="H31" s="235"/>
      <c r="I31" s="199"/>
      <c r="J31" s="231" t="s">
        <v>252</v>
      </c>
      <c r="K31" s="236">
        <v>8</v>
      </c>
      <c r="L31" s="235"/>
      <c r="M31" s="237">
        <v>4</v>
      </c>
      <c r="N31" s="237"/>
      <c r="O31" s="236">
        <v>2</v>
      </c>
      <c r="P31" s="235"/>
      <c r="Q31" s="199"/>
      <c r="R31" s="231" t="s">
        <v>305</v>
      </c>
      <c r="S31" s="236">
        <v>2</v>
      </c>
      <c r="T31" s="235"/>
      <c r="U31" s="237">
        <v>1</v>
      </c>
      <c r="V31" s="237"/>
      <c r="W31" s="236">
        <v>1</v>
      </c>
      <c r="X31" s="235"/>
      <c r="Y31" s="199"/>
      <c r="Z31" s="231" t="s">
        <v>306</v>
      </c>
      <c r="AA31" s="236">
        <v>1</v>
      </c>
      <c r="AB31" s="235"/>
      <c r="AC31" s="237">
        <v>0</v>
      </c>
      <c r="AD31" s="237"/>
      <c r="AE31" s="236">
        <v>0</v>
      </c>
      <c r="AF31" s="235"/>
    </row>
    <row r="32" spans="2:32" ht="12.75" customHeight="1" x14ac:dyDescent="0.2">
      <c r="B32" s="231" t="s">
        <v>253</v>
      </c>
      <c r="C32" s="236">
        <v>37</v>
      </c>
      <c r="D32" s="235"/>
      <c r="E32" s="237">
        <v>20</v>
      </c>
      <c r="F32" s="237"/>
      <c r="G32" s="236">
        <v>10</v>
      </c>
      <c r="H32" s="235"/>
      <c r="I32" s="199"/>
      <c r="J32" s="231" t="s">
        <v>254</v>
      </c>
      <c r="K32" s="236">
        <v>7</v>
      </c>
      <c r="L32" s="235"/>
      <c r="M32" s="237">
        <v>6</v>
      </c>
      <c r="N32" s="237"/>
      <c r="O32" s="236">
        <v>4</v>
      </c>
      <c r="P32" s="235"/>
      <c r="Q32" s="199"/>
      <c r="R32" s="231" t="s">
        <v>307</v>
      </c>
      <c r="S32" s="236">
        <v>2</v>
      </c>
      <c r="T32" s="235"/>
      <c r="U32" s="237">
        <v>1</v>
      </c>
      <c r="V32" s="237"/>
      <c r="W32" s="236">
        <v>1</v>
      </c>
      <c r="X32" s="235"/>
      <c r="Y32" s="199"/>
      <c r="Z32" s="231" t="s">
        <v>308</v>
      </c>
      <c r="AA32" s="236">
        <v>1</v>
      </c>
      <c r="AB32" s="235"/>
      <c r="AC32" s="237">
        <v>0</v>
      </c>
      <c r="AD32" s="237"/>
      <c r="AE32" s="236">
        <v>0</v>
      </c>
      <c r="AF32" s="235"/>
    </row>
    <row r="33" spans="2:32" ht="12.75" customHeight="1" x14ac:dyDescent="0.2">
      <c r="B33" s="231" t="s">
        <v>255</v>
      </c>
      <c r="C33" s="236">
        <v>36</v>
      </c>
      <c r="D33" s="235"/>
      <c r="E33" s="237">
        <v>17</v>
      </c>
      <c r="F33" s="237"/>
      <c r="G33" s="236">
        <v>9</v>
      </c>
      <c r="H33" s="235"/>
      <c r="I33" s="199"/>
      <c r="J33" s="231" t="s">
        <v>256</v>
      </c>
      <c r="K33" s="236">
        <v>7</v>
      </c>
      <c r="L33" s="235"/>
      <c r="M33" s="237">
        <v>5</v>
      </c>
      <c r="N33" s="237"/>
      <c r="O33" s="236">
        <v>3</v>
      </c>
      <c r="P33" s="235"/>
      <c r="Q33" s="199"/>
      <c r="R33" s="231" t="s">
        <v>309</v>
      </c>
      <c r="S33" s="236">
        <v>2</v>
      </c>
      <c r="T33" s="235"/>
      <c r="U33" s="237">
        <v>1</v>
      </c>
      <c r="V33" s="237"/>
      <c r="W33" s="236">
        <v>1</v>
      </c>
      <c r="X33" s="235"/>
      <c r="Y33" s="199"/>
      <c r="Z33" s="1139" t="s">
        <v>0</v>
      </c>
      <c r="AA33" s="245">
        <f>SUM(C5:C35)+SUM(K5:K35)+SUM(S5:S35)+SUM(AA5:AA32)</f>
        <v>23065</v>
      </c>
      <c r="AB33" s="246"/>
      <c r="AC33" s="245">
        <f t="shared" ref="AC33:AE33" si="0">SUM(E5:E35)+SUM(M5:M35)+SUM(U5:U35)+SUM(AC5:AC32)</f>
        <v>15561</v>
      </c>
      <c r="AD33" s="246"/>
      <c r="AE33" s="245">
        <f t="shared" si="0"/>
        <v>10072</v>
      </c>
      <c r="AF33" s="246"/>
    </row>
    <row r="34" spans="2:32" ht="12.75" customHeight="1" x14ac:dyDescent="0.2">
      <c r="B34" s="231" t="s">
        <v>257</v>
      </c>
      <c r="C34" s="236">
        <v>36</v>
      </c>
      <c r="D34" s="235"/>
      <c r="E34" s="237">
        <v>11</v>
      </c>
      <c r="F34" s="237"/>
      <c r="G34" s="236">
        <v>0</v>
      </c>
      <c r="H34" s="235"/>
      <c r="I34" s="199"/>
      <c r="J34" s="231" t="s">
        <v>258</v>
      </c>
      <c r="K34" s="236">
        <v>7</v>
      </c>
      <c r="L34" s="235"/>
      <c r="M34" s="237">
        <v>3</v>
      </c>
      <c r="N34" s="237"/>
      <c r="O34" s="236">
        <v>2</v>
      </c>
      <c r="P34" s="235"/>
      <c r="Q34" s="199"/>
      <c r="R34" s="231" t="s">
        <v>310</v>
      </c>
      <c r="S34" s="236">
        <v>2</v>
      </c>
      <c r="T34" s="235"/>
      <c r="U34" s="237">
        <v>1</v>
      </c>
      <c r="V34" s="237"/>
      <c r="W34" s="236">
        <v>0</v>
      </c>
      <c r="X34" s="235"/>
      <c r="Y34" s="199"/>
      <c r="Z34" s="247" t="s">
        <v>29</v>
      </c>
      <c r="AA34" s="248">
        <v>95408</v>
      </c>
      <c r="AB34" s="249"/>
      <c r="AC34" s="248">
        <v>62326</v>
      </c>
      <c r="AD34" s="249"/>
      <c r="AE34" s="248">
        <v>41456</v>
      </c>
      <c r="AF34" s="249"/>
    </row>
    <row r="35" spans="2:32" ht="12.75" customHeight="1" x14ac:dyDescent="0.2">
      <c r="B35" s="231" t="s">
        <v>259</v>
      </c>
      <c r="C35" s="236">
        <v>32</v>
      </c>
      <c r="D35" s="235"/>
      <c r="E35" s="237">
        <v>13</v>
      </c>
      <c r="F35" s="237"/>
      <c r="G35" s="236">
        <v>6</v>
      </c>
      <c r="H35" s="235"/>
      <c r="I35" s="199"/>
      <c r="J35" s="231" t="s">
        <v>260</v>
      </c>
      <c r="K35" s="236">
        <v>7</v>
      </c>
      <c r="L35" s="235"/>
      <c r="M35" s="237">
        <v>2</v>
      </c>
      <c r="N35" s="237"/>
      <c r="O35" s="236">
        <v>2</v>
      </c>
      <c r="P35" s="235"/>
      <c r="Q35" s="199"/>
      <c r="R35" s="231" t="s">
        <v>311</v>
      </c>
      <c r="S35" s="236">
        <v>2</v>
      </c>
      <c r="T35" s="235"/>
      <c r="U35" s="237">
        <v>1</v>
      </c>
      <c r="V35" s="237"/>
      <c r="W35" s="236">
        <v>0</v>
      </c>
      <c r="X35" s="235"/>
      <c r="Y35" s="199"/>
      <c r="Z35" s="250" t="s">
        <v>312</v>
      </c>
      <c r="AA35" s="251">
        <f>AA33*100/AA34</f>
        <v>24.175121583095756</v>
      </c>
      <c r="AB35" s="252"/>
      <c r="AC35" s="251">
        <f>AC33*100/AC34</f>
        <v>24.967108429868755</v>
      </c>
      <c r="AD35" s="252"/>
      <c r="AE35" s="251">
        <f>AE33*100/AE34</f>
        <v>24.295638749517561</v>
      </c>
      <c r="AF35" s="253"/>
    </row>
    <row r="36" spans="2:32" x14ac:dyDescent="0.2">
      <c r="B36" s="242"/>
      <c r="C36" s="243"/>
      <c r="D36" s="243"/>
      <c r="E36" s="243"/>
      <c r="F36" s="243"/>
      <c r="G36" s="243"/>
      <c r="H36" s="244"/>
      <c r="I36" s="244"/>
      <c r="J36" s="242"/>
      <c r="K36" s="243"/>
      <c r="L36" s="243"/>
      <c r="M36" s="243"/>
      <c r="N36" s="243"/>
      <c r="O36" s="243"/>
      <c r="P36" s="244"/>
      <c r="R36" s="242"/>
      <c r="S36" s="243"/>
      <c r="T36" s="243"/>
      <c r="U36" s="243"/>
      <c r="V36" s="243"/>
      <c r="W36" s="243"/>
      <c r="X36" s="244"/>
      <c r="Y36" s="244"/>
      <c r="Z36" s="242"/>
      <c r="AA36" s="243"/>
      <c r="AB36" s="243"/>
      <c r="AC36" s="243"/>
      <c r="AD36" s="243"/>
      <c r="AE36" s="243"/>
      <c r="AF36" s="244"/>
    </row>
  </sheetData>
  <sheetProtection algorithmName="SHA-512" hashValue="lsg6602T6cfPODFufs6+efeDpk2Ec5+vuvDDwmD05BUnZ+9TRzc4a3d6YBB2T4LqCnINuIEEy6shmb/piVWH9w==" saltValue="3kgR02cfry58cgQXFDKVDg==" spinCount="100000" sheet="1" objects="1" scenarios="1"/>
  <mergeCells count="6">
    <mergeCell ref="R3:R4"/>
    <mergeCell ref="Z3:Z4"/>
    <mergeCell ref="R1:AF1"/>
    <mergeCell ref="B1:P1"/>
    <mergeCell ref="B3:B4"/>
    <mergeCell ref="J3:J4"/>
  </mergeCells>
  <printOptions horizontalCentered="1"/>
  <pageMargins left="0.59055118110236227" right="0.59055118110236227" top="0.70866141732283472" bottom="0.70866141732283472" header="0.39370078740157483" footer="0.39370078740157483"/>
  <pageSetup paperSize="9" firstPageNumber="72" pageOrder="overThenDown" orientation="landscape" useFirstPageNumber="1" r:id="rId1"/>
  <headerFooter>
    <oddHeader>&amp;R&amp;"Times New Roman,Kurzíva"&amp;10T 15</oddHeader>
    <oddFooter>&amp;L&amp;"Times New Roman,Kurzíva"&amp;10CVTI SR&amp;C&amp;"Times New Roman,Normálne"&amp;10&amp;P&amp;R&amp;"Times New Roman,Kurzíva"&amp;10PK na VŠ SR  2024   1. stupeň</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Q35"/>
  <sheetViews>
    <sheetView showGridLines="0" showRowColHeaders="0" zoomScaleNormal="100" workbookViewId="0"/>
  </sheetViews>
  <sheetFormatPr defaultColWidth="8.85546875" defaultRowHeight="12.75" x14ac:dyDescent="0.2"/>
  <cols>
    <col min="1" max="1" width="2.7109375" style="200" customWidth="1"/>
    <col min="2" max="2" width="13.28515625" style="221" customWidth="1"/>
    <col min="3" max="4" width="8.7109375" style="200" customWidth="1"/>
    <col min="5" max="7" width="6.85546875" style="200" customWidth="1"/>
    <col min="8" max="8" width="7.7109375" style="200" customWidth="1"/>
    <col min="9" max="9" width="6.85546875" style="200" customWidth="1"/>
    <col min="10" max="11" width="6.7109375" style="200" customWidth="1"/>
    <col min="12" max="12" width="8.7109375" style="221" customWidth="1"/>
    <col min="13" max="13" width="7.7109375" style="200" customWidth="1"/>
    <col min="14" max="16" width="6.7109375" style="200" customWidth="1"/>
    <col min="17" max="17" width="8.7109375" style="200" customWidth="1"/>
    <col min="18" max="16384" width="8.85546875" style="200"/>
  </cols>
  <sheetData>
    <row r="2" spans="2:17" ht="27" customHeight="1" x14ac:dyDescent="0.2">
      <c r="B2" s="1333" t="s">
        <v>166</v>
      </c>
      <c r="C2" s="1365"/>
      <c r="D2" s="1365"/>
      <c r="E2" s="1365"/>
      <c r="F2" s="1365"/>
      <c r="G2" s="1365"/>
      <c r="H2" s="1365"/>
      <c r="I2" s="1365"/>
      <c r="J2" s="1365"/>
      <c r="K2" s="1365"/>
      <c r="L2" s="1365"/>
      <c r="M2" s="1365"/>
      <c r="N2" s="1365"/>
      <c r="O2" s="1365"/>
      <c r="P2" s="1365"/>
      <c r="Q2" s="1365"/>
    </row>
    <row r="3" spans="2:17" ht="16.5" customHeight="1" x14ac:dyDescent="0.2">
      <c r="B3" s="1366" t="s">
        <v>167</v>
      </c>
      <c r="C3" s="1367" t="s">
        <v>155</v>
      </c>
      <c r="D3" s="1369" t="s">
        <v>168</v>
      </c>
      <c r="E3" s="1370"/>
      <c r="F3" s="1370"/>
      <c r="G3" s="1370"/>
      <c r="H3" s="1370"/>
      <c r="I3" s="1371"/>
      <c r="J3" s="1371"/>
      <c r="K3" s="1372"/>
      <c r="L3" s="1373" t="s">
        <v>169</v>
      </c>
      <c r="M3" s="1374"/>
      <c r="N3" s="1374"/>
      <c r="O3" s="1374"/>
      <c r="P3" s="1375"/>
      <c r="Q3" s="1367" t="s">
        <v>170</v>
      </c>
    </row>
    <row r="4" spans="2:17" ht="87.75" customHeight="1" x14ac:dyDescent="0.2">
      <c r="B4" s="1271"/>
      <c r="C4" s="1368"/>
      <c r="D4" s="201" t="s">
        <v>171</v>
      </c>
      <c r="E4" s="202" t="s">
        <v>172</v>
      </c>
      <c r="F4" s="203" t="s">
        <v>173</v>
      </c>
      <c r="G4" s="203" t="s">
        <v>174</v>
      </c>
      <c r="H4" s="203" t="s">
        <v>175</v>
      </c>
      <c r="I4" s="203" t="s">
        <v>176</v>
      </c>
      <c r="J4" s="203" t="s">
        <v>177</v>
      </c>
      <c r="K4" s="204" t="s">
        <v>178</v>
      </c>
      <c r="L4" s="201" t="s">
        <v>179</v>
      </c>
      <c r="M4" s="202" t="s">
        <v>180</v>
      </c>
      <c r="N4" s="203" t="s">
        <v>181</v>
      </c>
      <c r="O4" s="203" t="s">
        <v>182</v>
      </c>
      <c r="P4" s="204" t="s">
        <v>183</v>
      </c>
      <c r="Q4" s="1368"/>
    </row>
    <row r="5" spans="2:17" ht="13.5" customHeight="1" x14ac:dyDescent="0.2">
      <c r="B5" s="205" t="s">
        <v>184</v>
      </c>
      <c r="C5" s="206">
        <f t="shared" ref="C5:C29" si="0">D5+L5</f>
        <v>4</v>
      </c>
      <c r="D5" s="207">
        <f t="shared" ref="D5:D29" si="1">SUM(E5:K5)</f>
        <v>3</v>
      </c>
      <c r="E5" s="208">
        <v>0</v>
      </c>
      <c r="F5" s="209">
        <v>0</v>
      </c>
      <c r="G5" s="209">
        <v>1</v>
      </c>
      <c r="H5" s="209">
        <v>0</v>
      </c>
      <c r="I5" s="209">
        <v>2</v>
      </c>
      <c r="J5" s="209">
        <v>0</v>
      </c>
      <c r="K5" s="210">
        <v>0</v>
      </c>
      <c r="L5" s="206">
        <f t="shared" ref="L5:L29" si="2">SUM(M5:P5)</f>
        <v>1</v>
      </c>
      <c r="M5" s="208">
        <v>0</v>
      </c>
      <c r="N5" s="209">
        <v>1</v>
      </c>
      <c r="O5" s="209">
        <v>0</v>
      </c>
      <c r="P5" s="210">
        <v>0</v>
      </c>
      <c r="Q5" s="206">
        <v>1</v>
      </c>
    </row>
    <row r="6" spans="2:17" ht="13.5" customHeight="1" x14ac:dyDescent="0.2">
      <c r="B6" s="211" t="s">
        <v>185</v>
      </c>
      <c r="C6" s="207">
        <f t="shared" si="0"/>
        <v>10</v>
      </c>
      <c r="D6" s="207">
        <f t="shared" si="1"/>
        <v>5</v>
      </c>
      <c r="E6" s="212">
        <v>0</v>
      </c>
      <c r="F6" s="213">
        <v>1</v>
      </c>
      <c r="G6" s="213">
        <v>0</v>
      </c>
      <c r="H6" s="213">
        <v>0</v>
      </c>
      <c r="I6" s="213">
        <v>4</v>
      </c>
      <c r="J6" s="213">
        <v>0</v>
      </c>
      <c r="K6" s="214">
        <v>0</v>
      </c>
      <c r="L6" s="207">
        <f t="shared" si="2"/>
        <v>5</v>
      </c>
      <c r="M6" s="212">
        <v>1</v>
      </c>
      <c r="N6" s="213">
        <v>3</v>
      </c>
      <c r="O6" s="213">
        <v>0</v>
      </c>
      <c r="P6" s="214">
        <v>1</v>
      </c>
      <c r="Q6" s="207">
        <v>4</v>
      </c>
    </row>
    <row r="7" spans="2:17" ht="13.5" customHeight="1" x14ac:dyDescent="0.2">
      <c r="B7" s="211" t="s">
        <v>186</v>
      </c>
      <c r="C7" s="207">
        <f t="shared" si="0"/>
        <v>17</v>
      </c>
      <c r="D7" s="207">
        <f t="shared" si="1"/>
        <v>5</v>
      </c>
      <c r="E7" s="212">
        <v>0</v>
      </c>
      <c r="F7" s="213">
        <v>0</v>
      </c>
      <c r="G7" s="213">
        <v>0</v>
      </c>
      <c r="H7" s="213">
        <v>0</v>
      </c>
      <c r="I7" s="213">
        <v>5</v>
      </c>
      <c r="J7" s="213">
        <v>0</v>
      </c>
      <c r="K7" s="214">
        <v>0</v>
      </c>
      <c r="L7" s="207">
        <f t="shared" si="2"/>
        <v>12</v>
      </c>
      <c r="M7" s="212">
        <v>1</v>
      </c>
      <c r="N7" s="213">
        <v>11</v>
      </c>
      <c r="O7" s="213">
        <v>0</v>
      </c>
      <c r="P7" s="214">
        <v>0</v>
      </c>
      <c r="Q7" s="207">
        <v>9</v>
      </c>
    </row>
    <row r="8" spans="2:17" ht="13.5" customHeight="1" x14ac:dyDescent="0.2">
      <c r="B8" s="211" t="s">
        <v>187</v>
      </c>
      <c r="C8" s="207">
        <f t="shared" si="0"/>
        <v>1331</v>
      </c>
      <c r="D8" s="207">
        <f t="shared" si="1"/>
        <v>163</v>
      </c>
      <c r="E8" s="212">
        <v>37</v>
      </c>
      <c r="F8" s="213">
        <v>42</v>
      </c>
      <c r="G8" s="213">
        <v>13</v>
      </c>
      <c r="H8" s="213">
        <v>19</v>
      </c>
      <c r="I8" s="213">
        <v>45</v>
      </c>
      <c r="J8" s="213">
        <v>3</v>
      </c>
      <c r="K8" s="214">
        <v>4</v>
      </c>
      <c r="L8" s="207">
        <f t="shared" si="2"/>
        <v>1168</v>
      </c>
      <c r="M8" s="212">
        <v>1077</v>
      </c>
      <c r="N8" s="213">
        <v>83</v>
      </c>
      <c r="O8" s="213">
        <v>4</v>
      </c>
      <c r="P8" s="214">
        <v>4</v>
      </c>
      <c r="Q8" s="207">
        <v>1005</v>
      </c>
    </row>
    <row r="9" spans="2:17" ht="13.5" customHeight="1" x14ac:dyDescent="0.2">
      <c r="B9" s="211" t="s">
        <v>188</v>
      </c>
      <c r="C9" s="207">
        <f t="shared" si="0"/>
        <v>4</v>
      </c>
      <c r="D9" s="207">
        <f t="shared" si="1"/>
        <v>2</v>
      </c>
      <c r="E9" s="212">
        <v>0</v>
      </c>
      <c r="F9" s="213">
        <v>0</v>
      </c>
      <c r="G9" s="213">
        <v>0</v>
      </c>
      <c r="H9" s="213">
        <v>1</v>
      </c>
      <c r="I9" s="213">
        <v>1</v>
      </c>
      <c r="J9" s="213">
        <v>0</v>
      </c>
      <c r="K9" s="214">
        <v>0</v>
      </c>
      <c r="L9" s="207">
        <f t="shared" si="2"/>
        <v>2</v>
      </c>
      <c r="M9" s="212">
        <v>0</v>
      </c>
      <c r="N9" s="213">
        <v>2</v>
      </c>
      <c r="O9" s="213">
        <v>0</v>
      </c>
      <c r="P9" s="214">
        <v>0</v>
      </c>
      <c r="Q9" s="207">
        <v>1</v>
      </c>
    </row>
    <row r="10" spans="2:17" ht="13.5" customHeight="1" x14ac:dyDescent="0.2">
      <c r="B10" s="211" t="s">
        <v>189</v>
      </c>
      <c r="C10" s="207">
        <f t="shared" si="0"/>
        <v>9</v>
      </c>
      <c r="D10" s="207">
        <f t="shared" si="1"/>
        <v>5</v>
      </c>
      <c r="E10" s="212">
        <v>0</v>
      </c>
      <c r="F10" s="213">
        <v>3</v>
      </c>
      <c r="G10" s="213">
        <v>0</v>
      </c>
      <c r="H10" s="213">
        <v>0</v>
      </c>
      <c r="I10" s="213">
        <v>2</v>
      </c>
      <c r="J10" s="213">
        <v>0</v>
      </c>
      <c r="K10" s="214">
        <v>0</v>
      </c>
      <c r="L10" s="207">
        <f t="shared" si="2"/>
        <v>4</v>
      </c>
      <c r="M10" s="212">
        <v>0</v>
      </c>
      <c r="N10" s="213">
        <v>4</v>
      </c>
      <c r="O10" s="213">
        <v>0</v>
      </c>
      <c r="P10" s="214">
        <v>0</v>
      </c>
      <c r="Q10" s="207">
        <v>1</v>
      </c>
    </row>
    <row r="11" spans="2:17" ht="13.5" customHeight="1" x14ac:dyDescent="0.2">
      <c r="B11" s="211" t="s">
        <v>190</v>
      </c>
      <c r="C11" s="207">
        <f t="shared" si="0"/>
        <v>145</v>
      </c>
      <c r="D11" s="207">
        <f t="shared" si="1"/>
        <v>69</v>
      </c>
      <c r="E11" s="212">
        <v>13</v>
      </c>
      <c r="F11" s="213">
        <v>1</v>
      </c>
      <c r="G11" s="213">
        <v>12</v>
      </c>
      <c r="H11" s="213">
        <v>2</v>
      </c>
      <c r="I11" s="213">
        <v>41</v>
      </c>
      <c r="J11" s="213">
        <v>0</v>
      </c>
      <c r="K11" s="214">
        <v>0</v>
      </c>
      <c r="L11" s="207">
        <f t="shared" si="2"/>
        <v>76</v>
      </c>
      <c r="M11" s="212">
        <v>0</v>
      </c>
      <c r="N11" s="213">
        <v>76</v>
      </c>
      <c r="O11" s="213">
        <v>0</v>
      </c>
      <c r="P11" s="214">
        <v>0</v>
      </c>
      <c r="Q11" s="207">
        <v>47</v>
      </c>
    </row>
    <row r="12" spans="2:17" ht="13.5" customHeight="1" x14ac:dyDescent="0.2">
      <c r="B12" s="211" t="s">
        <v>191</v>
      </c>
      <c r="C12" s="207">
        <f t="shared" si="0"/>
        <v>92</v>
      </c>
      <c r="D12" s="207">
        <f t="shared" si="1"/>
        <v>26</v>
      </c>
      <c r="E12" s="212">
        <v>0</v>
      </c>
      <c r="F12" s="213">
        <v>15</v>
      </c>
      <c r="G12" s="213">
        <v>0</v>
      </c>
      <c r="H12" s="213">
        <v>1</v>
      </c>
      <c r="I12" s="213">
        <v>9</v>
      </c>
      <c r="J12" s="213">
        <v>0</v>
      </c>
      <c r="K12" s="214">
        <v>1</v>
      </c>
      <c r="L12" s="207">
        <f t="shared" si="2"/>
        <v>66</v>
      </c>
      <c r="M12" s="212">
        <v>4</v>
      </c>
      <c r="N12" s="213">
        <v>61</v>
      </c>
      <c r="O12" s="213">
        <v>1</v>
      </c>
      <c r="P12" s="214">
        <v>0</v>
      </c>
      <c r="Q12" s="207">
        <v>48</v>
      </c>
    </row>
    <row r="13" spans="2:17" ht="13.5" customHeight="1" x14ac:dyDescent="0.2">
      <c r="B13" s="211" t="s">
        <v>192</v>
      </c>
      <c r="C13" s="207">
        <f t="shared" si="0"/>
        <v>12</v>
      </c>
      <c r="D13" s="207">
        <f t="shared" si="1"/>
        <v>5</v>
      </c>
      <c r="E13" s="212">
        <v>0</v>
      </c>
      <c r="F13" s="213">
        <v>1</v>
      </c>
      <c r="G13" s="213">
        <v>0</v>
      </c>
      <c r="H13" s="213">
        <v>0</v>
      </c>
      <c r="I13" s="213">
        <v>4</v>
      </c>
      <c r="J13" s="213">
        <v>0</v>
      </c>
      <c r="K13" s="214">
        <v>0</v>
      </c>
      <c r="L13" s="207">
        <f t="shared" si="2"/>
        <v>7</v>
      </c>
      <c r="M13" s="212">
        <v>0</v>
      </c>
      <c r="N13" s="213">
        <v>7</v>
      </c>
      <c r="O13" s="213">
        <v>0</v>
      </c>
      <c r="P13" s="214">
        <v>0</v>
      </c>
      <c r="Q13" s="207">
        <v>5</v>
      </c>
    </row>
    <row r="14" spans="2:17" ht="13.5" customHeight="1" x14ac:dyDescent="0.2">
      <c r="B14" s="211" t="s">
        <v>193</v>
      </c>
      <c r="C14" s="207">
        <f t="shared" si="0"/>
        <v>5</v>
      </c>
      <c r="D14" s="207">
        <f t="shared" si="1"/>
        <v>1</v>
      </c>
      <c r="E14" s="212">
        <v>0</v>
      </c>
      <c r="F14" s="213">
        <v>0</v>
      </c>
      <c r="G14" s="213">
        <v>0</v>
      </c>
      <c r="H14" s="213">
        <v>1</v>
      </c>
      <c r="I14" s="213">
        <v>0</v>
      </c>
      <c r="J14" s="213">
        <v>0</v>
      </c>
      <c r="K14" s="214">
        <v>0</v>
      </c>
      <c r="L14" s="207">
        <f t="shared" si="2"/>
        <v>4</v>
      </c>
      <c r="M14" s="212">
        <v>3</v>
      </c>
      <c r="N14" s="213">
        <v>1</v>
      </c>
      <c r="O14" s="213">
        <v>0</v>
      </c>
      <c r="P14" s="214">
        <v>0</v>
      </c>
      <c r="Q14" s="207">
        <v>3</v>
      </c>
    </row>
    <row r="15" spans="2:17" ht="13.5" customHeight="1" x14ac:dyDescent="0.2">
      <c r="B15" s="211" t="s">
        <v>194</v>
      </c>
      <c r="C15" s="207">
        <f t="shared" si="0"/>
        <v>18</v>
      </c>
      <c r="D15" s="207">
        <f t="shared" si="1"/>
        <v>8</v>
      </c>
      <c r="E15" s="212">
        <v>0</v>
      </c>
      <c r="F15" s="213">
        <v>1</v>
      </c>
      <c r="G15" s="213">
        <v>1</v>
      </c>
      <c r="H15" s="213">
        <v>0</v>
      </c>
      <c r="I15" s="213">
        <v>6</v>
      </c>
      <c r="J15" s="213">
        <v>0</v>
      </c>
      <c r="K15" s="214">
        <v>0</v>
      </c>
      <c r="L15" s="207">
        <f t="shared" si="2"/>
        <v>10</v>
      </c>
      <c r="M15" s="212">
        <v>0</v>
      </c>
      <c r="N15" s="213">
        <v>10</v>
      </c>
      <c r="O15" s="213">
        <v>0</v>
      </c>
      <c r="P15" s="214">
        <v>0</v>
      </c>
      <c r="Q15" s="207">
        <v>5</v>
      </c>
    </row>
    <row r="16" spans="2:17" ht="13.5" customHeight="1" x14ac:dyDescent="0.2">
      <c r="B16" s="211" t="s">
        <v>195</v>
      </c>
      <c r="C16" s="207">
        <f t="shared" si="0"/>
        <v>1</v>
      </c>
      <c r="D16" s="207">
        <f t="shared" si="1"/>
        <v>1</v>
      </c>
      <c r="E16" s="212">
        <v>0</v>
      </c>
      <c r="F16" s="213">
        <v>1</v>
      </c>
      <c r="G16" s="213">
        <v>0</v>
      </c>
      <c r="H16" s="213">
        <v>0</v>
      </c>
      <c r="I16" s="213">
        <v>0</v>
      </c>
      <c r="J16" s="213">
        <v>0</v>
      </c>
      <c r="K16" s="214">
        <v>0</v>
      </c>
      <c r="L16" s="207">
        <f t="shared" si="2"/>
        <v>0</v>
      </c>
      <c r="M16" s="212">
        <v>0</v>
      </c>
      <c r="N16" s="213">
        <v>0</v>
      </c>
      <c r="O16" s="213">
        <v>0</v>
      </c>
      <c r="P16" s="214">
        <v>0</v>
      </c>
      <c r="Q16" s="207">
        <v>0</v>
      </c>
    </row>
    <row r="17" spans="2:17" ht="13.5" customHeight="1" x14ac:dyDescent="0.2">
      <c r="B17" s="211" t="s">
        <v>196</v>
      </c>
      <c r="C17" s="207">
        <f t="shared" si="0"/>
        <v>4</v>
      </c>
      <c r="D17" s="207">
        <f t="shared" si="1"/>
        <v>1</v>
      </c>
      <c r="E17" s="212">
        <v>1</v>
      </c>
      <c r="F17" s="213">
        <v>0</v>
      </c>
      <c r="G17" s="213">
        <v>0</v>
      </c>
      <c r="H17" s="213">
        <v>0</v>
      </c>
      <c r="I17" s="213">
        <v>0</v>
      </c>
      <c r="J17" s="213">
        <v>0</v>
      </c>
      <c r="K17" s="214">
        <v>0</v>
      </c>
      <c r="L17" s="207">
        <f t="shared" si="2"/>
        <v>3</v>
      </c>
      <c r="M17" s="212">
        <v>2</v>
      </c>
      <c r="N17" s="213">
        <v>1</v>
      </c>
      <c r="O17" s="213">
        <v>0</v>
      </c>
      <c r="P17" s="214">
        <v>0</v>
      </c>
      <c r="Q17" s="207">
        <v>2</v>
      </c>
    </row>
    <row r="18" spans="2:17" ht="13.5" customHeight="1" x14ac:dyDescent="0.2">
      <c r="B18" s="211" t="s">
        <v>197</v>
      </c>
      <c r="C18" s="207">
        <f t="shared" si="0"/>
        <v>2</v>
      </c>
      <c r="D18" s="207">
        <f t="shared" si="1"/>
        <v>0</v>
      </c>
      <c r="E18" s="212">
        <v>0</v>
      </c>
      <c r="F18" s="213">
        <v>0</v>
      </c>
      <c r="G18" s="213">
        <v>0</v>
      </c>
      <c r="H18" s="213">
        <v>0</v>
      </c>
      <c r="I18" s="213">
        <v>0</v>
      </c>
      <c r="J18" s="213">
        <v>0</v>
      </c>
      <c r="K18" s="214">
        <v>0</v>
      </c>
      <c r="L18" s="207">
        <f t="shared" si="2"/>
        <v>2</v>
      </c>
      <c r="M18" s="212">
        <v>0</v>
      </c>
      <c r="N18" s="213">
        <v>2</v>
      </c>
      <c r="O18" s="213">
        <v>0</v>
      </c>
      <c r="P18" s="214">
        <v>0</v>
      </c>
      <c r="Q18" s="207">
        <v>0</v>
      </c>
    </row>
    <row r="19" spans="2:17" ht="13.5" customHeight="1" x14ac:dyDescent="0.2">
      <c r="B19" s="211" t="s">
        <v>198</v>
      </c>
      <c r="C19" s="207">
        <f t="shared" si="0"/>
        <v>176</v>
      </c>
      <c r="D19" s="207">
        <f t="shared" si="1"/>
        <v>50</v>
      </c>
      <c r="E19" s="212">
        <v>5</v>
      </c>
      <c r="F19" s="213">
        <v>3</v>
      </c>
      <c r="G19" s="213">
        <v>2</v>
      </c>
      <c r="H19" s="213">
        <v>32</v>
      </c>
      <c r="I19" s="213">
        <v>5</v>
      </c>
      <c r="J19" s="213">
        <v>0</v>
      </c>
      <c r="K19" s="214">
        <v>3</v>
      </c>
      <c r="L19" s="207">
        <f t="shared" si="2"/>
        <v>126</v>
      </c>
      <c r="M19" s="212">
        <v>102</v>
      </c>
      <c r="N19" s="213">
        <v>24</v>
      </c>
      <c r="O19" s="213">
        <v>0</v>
      </c>
      <c r="P19" s="214">
        <v>0</v>
      </c>
      <c r="Q19" s="207">
        <v>105</v>
      </c>
    </row>
    <row r="20" spans="2:17" ht="13.5" customHeight="1" x14ac:dyDescent="0.2">
      <c r="B20" s="211" t="s">
        <v>199</v>
      </c>
      <c r="C20" s="207">
        <f t="shared" si="0"/>
        <v>5</v>
      </c>
      <c r="D20" s="207">
        <f t="shared" si="1"/>
        <v>4</v>
      </c>
      <c r="E20" s="212">
        <v>0</v>
      </c>
      <c r="F20" s="213">
        <v>2</v>
      </c>
      <c r="G20" s="213">
        <v>0</v>
      </c>
      <c r="H20" s="213">
        <v>0</v>
      </c>
      <c r="I20" s="213">
        <v>2</v>
      </c>
      <c r="J20" s="213">
        <v>0</v>
      </c>
      <c r="K20" s="214">
        <v>0</v>
      </c>
      <c r="L20" s="207">
        <f t="shared" si="2"/>
        <v>1</v>
      </c>
      <c r="M20" s="212">
        <v>0</v>
      </c>
      <c r="N20" s="213">
        <v>1</v>
      </c>
      <c r="O20" s="213">
        <v>0</v>
      </c>
      <c r="P20" s="214">
        <v>0</v>
      </c>
      <c r="Q20" s="207">
        <v>1</v>
      </c>
    </row>
    <row r="21" spans="2:17" ht="13.5" customHeight="1" x14ac:dyDescent="0.2">
      <c r="B21" s="211" t="s">
        <v>200</v>
      </c>
      <c r="C21" s="207">
        <f t="shared" si="0"/>
        <v>286</v>
      </c>
      <c r="D21" s="207">
        <f t="shared" si="1"/>
        <v>116</v>
      </c>
      <c r="E21" s="212">
        <v>0</v>
      </c>
      <c r="F21" s="213">
        <v>38</v>
      </c>
      <c r="G21" s="213">
        <v>0</v>
      </c>
      <c r="H21" s="213">
        <v>7</v>
      </c>
      <c r="I21" s="213">
        <v>71</v>
      </c>
      <c r="J21" s="213">
        <v>0</v>
      </c>
      <c r="K21" s="214">
        <v>0</v>
      </c>
      <c r="L21" s="207">
        <f t="shared" si="2"/>
        <v>170</v>
      </c>
      <c r="M21" s="212">
        <v>8</v>
      </c>
      <c r="N21" s="213">
        <v>155</v>
      </c>
      <c r="O21" s="213">
        <v>0</v>
      </c>
      <c r="P21" s="214">
        <v>7</v>
      </c>
      <c r="Q21" s="207">
        <v>111</v>
      </c>
    </row>
    <row r="22" spans="2:17" ht="13.5" customHeight="1" x14ac:dyDescent="0.2">
      <c r="B22" s="211" t="s">
        <v>201</v>
      </c>
      <c r="C22" s="207">
        <f t="shared" si="0"/>
        <v>121</v>
      </c>
      <c r="D22" s="207">
        <f t="shared" si="1"/>
        <v>47</v>
      </c>
      <c r="E22" s="212">
        <v>0</v>
      </c>
      <c r="F22" s="213">
        <v>21</v>
      </c>
      <c r="G22" s="213">
        <v>0</v>
      </c>
      <c r="H22" s="213">
        <v>0</v>
      </c>
      <c r="I22" s="213">
        <v>26</v>
      </c>
      <c r="J22" s="213">
        <v>0</v>
      </c>
      <c r="K22" s="214">
        <v>0</v>
      </c>
      <c r="L22" s="207">
        <f t="shared" si="2"/>
        <v>74</v>
      </c>
      <c r="M22" s="212">
        <v>7</v>
      </c>
      <c r="N22" s="213">
        <v>66</v>
      </c>
      <c r="O22" s="213">
        <v>1</v>
      </c>
      <c r="P22" s="214">
        <v>0</v>
      </c>
      <c r="Q22" s="207">
        <v>41</v>
      </c>
    </row>
    <row r="23" spans="2:17" ht="13.5" customHeight="1" x14ac:dyDescent="0.2">
      <c r="B23" s="211" t="s">
        <v>202</v>
      </c>
      <c r="C23" s="207">
        <f t="shared" si="0"/>
        <v>9</v>
      </c>
      <c r="D23" s="207">
        <f t="shared" si="1"/>
        <v>2</v>
      </c>
      <c r="E23" s="212">
        <v>0</v>
      </c>
      <c r="F23" s="213">
        <v>1</v>
      </c>
      <c r="G23" s="213">
        <v>1</v>
      </c>
      <c r="H23" s="213">
        <v>0</v>
      </c>
      <c r="I23" s="213">
        <v>0</v>
      </c>
      <c r="J23" s="213">
        <v>0</v>
      </c>
      <c r="K23" s="214">
        <v>0</v>
      </c>
      <c r="L23" s="207">
        <f t="shared" si="2"/>
        <v>7</v>
      </c>
      <c r="M23" s="212">
        <v>0</v>
      </c>
      <c r="N23" s="213">
        <v>7</v>
      </c>
      <c r="O23" s="213">
        <v>0</v>
      </c>
      <c r="P23" s="214">
        <v>0</v>
      </c>
      <c r="Q23" s="207">
        <v>4</v>
      </c>
    </row>
    <row r="24" spans="2:17" ht="13.5" customHeight="1" x14ac:dyDescent="0.2">
      <c r="B24" s="211" t="s">
        <v>203</v>
      </c>
      <c r="C24" s="207">
        <f t="shared" si="0"/>
        <v>232</v>
      </c>
      <c r="D24" s="207">
        <f t="shared" si="1"/>
        <v>89</v>
      </c>
      <c r="E24" s="212">
        <v>2</v>
      </c>
      <c r="F24" s="213">
        <v>20</v>
      </c>
      <c r="G24" s="213">
        <v>0</v>
      </c>
      <c r="H24" s="213">
        <v>3</v>
      </c>
      <c r="I24" s="213">
        <v>64</v>
      </c>
      <c r="J24" s="213">
        <v>0</v>
      </c>
      <c r="K24" s="214">
        <v>0</v>
      </c>
      <c r="L24" s="207">
        <f t="shared" si="2"/>
        <v>143</v>
      </c>
      <c r="M24" s="212">
        <v>4</v>
      </c>
      <c r="N24" s="213">
        <v>133</v>
      </c>
      <c r="O24" s="213">
        <v>0</v>
      </c>
      <c r="P24" s="214">
        <v>6</v>
      </c>
      <c r="Q24" s="207">
        <v>102</v>
      </c>
    </row>
    <row r="25" spans="2:17" ht="13.5" customHeight="1" x14ac:dyDescent="0.2">
      <c r="B25" s="211" t="s">
        <v>204</v>
      </c>
      <c r="C25" s="207">
        <f t="shared" si="0"/>
        <v>30</v>
      </c>
      <c r="D25" s="207">
        <f t="shared" si="1"/>
        <v>14</v>
      </c>
      <c r="E25" s="212">
        <v>2</v>
      </c>
      <c r="F25" s="213">
        <v>5</v>
      </c>
      <c r="G25" s="213">
        <v>2</v>
      </c>
      <c r="H25" s="213">
        <v>2</v>
      </c>
      <c r="I25" s="213">
        <v>3</v>
      </c>
      <c r="J25" s="213">
        <v>0</v>
      </c>
      <c r="K25" s="214">
        <v>0</v>
      </c>
      <c r="L25" s="207">
        <f t="shared" si="2"/>
        <v>16</v>
      </c>
      <c r="M25" s="212">
        <v>9</v>
      </c>
      <c r="N25" s="213">
        <v>7</v>
      </c>
      <c r="O25" s="213">
        <v>0</v>
      </c>
      <c r="P25" s="214">
        <v>0</v>
      </c>
      <c r="Q25" s="207">
        <v>12</v>
      </c>
    </row>
    <row r="26" spans="2:17" ht="13.5" customHeight="1" x14ac:dyDescent="0.2">
      <c r="B26" s="211" t="s">
        <v>205</v>
      </c>
      <c r="C26" s="207">
        <f t="shared" si="0"/>
        <v>3</v>
      </c>
      <c r="D26" s="207">
        <f t="shared" si="1"/>
        <v>0</v>
      </c>
      <c r="E26" s="212">
        <v>0</v>
      </c>
      <c r="F26" s="213">
        <v>0</v>
      </c>
      <c r="G26" s="213">
        <v>0</v>
      </c>
      <c r="H26" s="213">
        <v>0</v>
      </c>
      <c r="I26" s="213">
        <v>0</v>
      </c>
      <c r="J26" s="213">
        <v>0</v>
      </c>
      <c r="K26" s="214">
        <v>0</v>
      </c>
      <c r="L26" s="207">
        <f t="shared" si="2"/>
        <v>3</v>
      </c>
      <c r="M26" s="212">
        <v>3</v>
      </c>
      <c r="N26" s="213">
        <v>0</v>
      </c>
      <c r="O26" s="213">
        <v>0</v>
      </c>
      <c r="P26" s="214">
        <v>0</v>
      </c>
      <c r="Q26" s="207">
        <v>1</v>
      </c>
    </row>
    <row r="27" spans="2:17" ht="13.5" customHeight="1" x14ac:dyDescent="0.2">
      <c r="B27" s="211" t="s">
        <v>206</v>
      </c>
      <c r="C27" s="207">
        <f t="shared" si="0"/>
        <v>134</v>
      </c>
      <c r="D27" s="207">
        <f t="shared" si="1"/>
        <v>30</v>
      </c>
      <c r="E27" s="212">
        <v>0</v>
      </c>
      <c r="F27" s="213">
        <v>14</v>
      </c>
      <c r="G27" s="213">
        <v>0</v>
      </c>
      <c r="H27" s="213">
        <v>1</v>
      </c>
      <c r="I27" s="213">
        <v>15</v>
      </c>
      <c r="J27" s="213">
        <v>0</v>
      </c>
      <c r="K27" s="214">
        <v>0</v>
      </c>
      <c r="L27" s="207">
        <f t="shared" si="2"/>
        <v>104</v>
      </c>
      <c r="M27" s="212">
        <v>1</v>
      </c>
      <c r="N27" s="213">
        <v>103</v>
      </c>
      <c r="O27" s="213">
        <v>0</v>
      </c>
      <c r="P27" s="214">
        <v>0</v>
      </c>
      <c r="Q27" s="207">
        <v>52</v>
      </c>
    </row>
    <row r="28" spans="2:17" ht="13.5" customHeight="1" x14ac:dyDescent="0.2">
      <c r="B28" s="211" t="s">
        <v>207</v>
      </c>
      <c r="C28" s="207">
        <f t="shared" si="0"/>
        <v>81</v>
      </c>
      <c r="D28" s="207">
        <f t="shared" si="1"/>
        <v>45</v>
      </c>
      <c r="E28" s="212">
        <v>2</v>
      </c>
      <c r="F28" s="213">
        <v>22</v>
      </c>
      <c r="G28" s="213">
        <v>0</v>
      </c>
      <c r="H28" s="213">
        <v>3</v>
      </c>
      <c r="I28" s="213">
        <v>18</v>
      </c>
      <c r="J28" s="213">
        <v>0</v>
      </c>
      <c r="K28" s="214">
        <v>0</v>
      </c>
      <c r="L28" s="207">
        <f t="shared" si="2"/>
        <v>36</v>
      </c>
      <c r="M28" s="212">
        <v>2</v>
      </c>
      <c r="N28" s="213">
        <v>34</v>
      </c>
      <c r="O28" s="213">
        <v>0</v>
      </c>
      <c r="P28" s="214">
        <v>0</v>
      </c>
      <c r="Q28" s="207">
        <v>23</v>
      </c>
    </row>
    <row r="29" spans="2:17" ht="13.5" customHeight="1" x14ac:dyDescent="0.2">
      <c r="B29" s="211" t="s">
        <v>208</v>
      </c>
      <c r="C29" s="207">
        <f t="shared" si="0"/>
        <v>62</v>
      </c>
      <c r="D29" s="207">
        <f t="shared" si="1"/>
        <v>25</v>
      </c>
      <c r="E29" s="212">
        <v>2</v>
      </c>
      <c r="F29" s="213">
        <v>14</v>
      </c>
      <c r="G29" s="213">
        <v>3</v>
      </c>
      <c r="H29" s="213">
        <v>2</v>
      </c>
      <c r="I29" s="213">
        <v>4</v>
      </c>
      <c r="J29" s="213">
        <v>0</v>
      </c>
      <c r="K29" s="214">
        <v>0</v>
      </c>
      <c r="L29" s="207">
        <f t="shared" si="2"/>
        <v>37</v>
      </c>
      <c r="M29" s="212">
        <v>8</v>
      </c>
      <c r="N29" s="213">
        <v>29</v>
      </c>
      <c r="O29" s="213">
        <v>0</v>
      </c>
      <c r="P29" s="214">
        <v>0</v>
      </c>
      <c r="Q29" s="207">
        <v>26</v>
      </c>
    </row>
    <row r="30" spans="2:17" s="220" customFormat="1" ht="15" customHeight="1" x14ac:dyDescent="0.2">
      <c r="B30" s="215" t="s">
        <v>1</v>
      </c>
      <c r="C30" s="216">
        <f>SUM(C5:C29)</f>
        <v>2793</v>
      </c>
      <c r="D30" s="216">
        <f t="shared" ref="D30:Q30" si="3">SUM(D5:D29)</f>
        <v>716</v>
      </c>
      <c r="E30" s="217">
        <v>64</v>
      </c>
      <c r="F30" s="218">
        <v>205</v>
      </c>
      <c r="G30" s="218">
        <v>35</v>
      </c>
      <c r="H30" s="218">
        <v>74</v>
      </c>
      <c r="I30" s="218">
        <v>327</v>
      </c>
      <c r="J30" s="218">
        <v>3</v>
      </c>
      <c r="K30" s="219">
        <v>8</v>
      </c>
      <c r="L30" s="216">
        <f t="shared" si="3"/>
        <v>2077</v>
      </c>
      <c r="M30" s="217">
        <v>1232</v>
      </c>
      <c r="N30" s="218">
        <v>821</v>
      </c>
      <c r="O30" s="218">
        <v>6</v>
      </c>
      <c r="P30" s="219">
        <v>18</v>
      </c>
      <c r="Q30" s="216">
        <f t="shared" si="3"/>
        <v>1609</v>
      </c>
    </row>
    <row r="31" spans="2:17" ht="4.5" customHeight="1" x14ac:dyDescent="0.2"/>
    <row r="32" spans="2:17" ht="11.25" customHeight="1" x14ac:dyDescent="0.2">
      <c r="B32" s="1363" t="s">
        <v>209</v>
      </c>
      <c r="C32" s="1364"/>
      <c r="D32" s="1364"/>
      <c r="E32" s="1364"/>
      <c r="F32" s="1364"/>
      <c r="G32" s="1364"/>
      <c r="H32" s="1364"/>
      <c r="I32" s="1364"/>
      <c r="J32" s="1364"/>
      <c r="K32" s="1364"/>
      <c r="L32" s="1364"/>
      <c r="M32" s="1364"/>
      <c r="N32" s="1364"/>
      <c r="O32" s="1364"/>
      <c r="P32" s="1364"/>
      <c r="Q32" s="1364"/>
    </row>
    <row r="35" spans="6:9" x14ac:dyDescent="0.2">
      <c r="F35" s="222"/>
      <c r="I35" s="222"/>
    </row>
  </sheetData>
  <sheetProtection algorithmName="SHA-512" hashValue="k4BEQKcCPmaSVDR/BvdUl6t8O7zppAN+MdFiwPSXI1Q8D/TUAPo9NIs1iDkmJx11xaB3+C7kFc8jLPZj6i2RSg==" saltValue="tyUjkaWfIWvM2Jg0zNpOfQ==" spinCount="100000" sheet="1" objects="1" scenarios="1"/>
  <mergeCells count="7">
    <mergeCell ref="B32:Q32"/>
    <mergeCell ref="B2:Q2"/>
    <mergeCell ref="B3:B4"/>
    <mergeCell ref="C3:C4"/>
    <mergeCell ref="D3:K3"/>
    <mergeCell ref="L3:P3"/>
    <mergeCell ref="Q3:Q4"/>
  </mergeCells>
  <printOptions horizontalCentered="1"/>
  <pageMargins left="0.59055118110236227" right="0.59055118110236227" top="0.70866141732283472" bottom="0.70866141732283472" header="0.39370078740157483" footer="0.39370078740157483"/>
  <pageSetup paperSize="9" firstPageNumber="74" orientation="landscape" useFirstPageNumber="1" r:id="rId1"/>
  <headerFooter scaleWithDoc="0" alignWithMargins="0">
    <oddHeader>&amp;R&amp;"Times New Roman,Kurzíva"&amp;10T 15e</oddHeader>
    <oddFooter>&amp;L&amp;"Times New Roman,Kurzíva"&amp;10CVTI SR&amp;C&amp;"Times New Roman,Normálne"&amp;10&amp;P&amp;R&amp;"Times New Roman,Kurzíva"&amp;10PK na VŠ SR  2024   1. stupeň</oddFooter>
  </headerFooter>
  <ignoredErrors>
    <ignoredError sqref="L5:L29" formulaRang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N20"/>
  <sheetViews>
    <sheetView showGridLines="0" showRowColHeaders="0" zoomScaleNormal="100" workbookViewId="0"/>
  </sheetViews>
  <sheetFormatPr defaultColWidth="9.140625" defaultRowHeight="12.75" x14ac:dyDescent="0.2"/>
  <cols>
    <col min="1" max="1" width="2.85546875" style="169" customWidth="1"/>
    <col min="2" max="2" width="34.28515625" style="199" customWidth="1"/>
    <col min="3" max="10" width="9.7109375" style="199" customWidth="1"/>
    <col min="11" max="11" width="7.140625" style="199" customWidth="1"/>
    <col min="12" max="12" width="9.7109375" style="199" customWidth="1"/>
    <col min="13" max="256" width="9.140625" style="169"/>
    <col min="257" max="257" width="35.140625" style="169" customWidth="1"/>
    <col min="258" max="258" width="7.140625" style="169" customWidth="1"/>
    <col min="259" max="266" width="9.7109375" style="169" customWidth="1"/>
    <col min="267" max="267" width="7.140625" style="169" customWidth="1"/>
    <col min="268" max="268" width="9.7109375" style="169" customWidth="1"/>
    <col min="269" max="512" width="9.140625" style="169"/>
    <col min="513" max="513" width="35.140625" style="169" customWidth="1"/>
    <col min="514" max="514" width="7.140625" style="169" customWidth="1"/>
    <col min="515" max="522" width="9.7109375" style="169" customWidth="1"/>
    <col min="523" max="523" width="7.140625" style="169" customWidth="1"/>
    <col min="524" max="524" width="9.7109375" style="169" customWidth="1"/>
    <col min="525" max="768" width="9.140625" style="169"/>
    <col min="769" max="769" width="35.140625" style="169" customWidth="1"/>
    <col min="770" max="770" width="7.140625" style="169" customWidth="1"/>
    <col min="771" max="778" width="9.7109375" style="169" customWidth="1"/>
    <col min="779" max="779" width="7.140625" style="169" customWidth="1"/>
    <col min="780" max="780" width="9.7109375" style="169" customWidth="1"/>
    <col min="781" max="1024" width="9.140625" style="169"/>
    <col min="1025" max="1025" width="35.140625" style="169" customWidth="1"/>
    <col min="1026" max="1026" width="7.140625" style="169" customWidth="1"/>
    <col min="1027" max="1034" width="9.7109375" style="169" customWidth="1"/>
    <col min="1035" max="1035" width="7.140625" style="169" customWidth="1"/>
    <col min="1036" max="1036" width="9.7109375" style="169" customWidth="1"/>
    <col min="1037" max="1280" width="9.140625" style="169"/>
    <col min="1281" max="1281" width="35.140625" style="169" customWidth="1"/>
    <col min="1282" max="1282" width="7.140625" style="169" customWidth="1"/>
    <col min="1283" max="1290" width="9.7109375" style="169" customWidth="1"/>
    <col min="1291" max="1291" width="7.140625" style="169" customWidth="1"/>
    <col min="1292" max="1292" width="9.7109375" style="169" customWidth="1"/>
    <col min="1293" max="1536" width="9.140625" style="169"/>
    <col min="1537" max="1537" width="35.140625" style="169" customWidth="1"/>
    <col min="1538" max="1538" width="7.140625" style="169" customWidth="1"/>
    <col min="1539" max="1546" width="9.7109375" style="169" customWidth="1"/>
    <col min="1547" max="1547" width="7.140625" style="169" customWidth="1"/>
    <col min="1548" max="1548" width="9.7109375" style="169" customWidth="1"/>
    <col min="1549" max="1792" width="9.140625" style="169"/>
    <col min="1793" max="1793" width="35.140625" style="169" customWidth="1"/>
    <col min="1794" max="1794" width="7.140625" style="169" customWidth="1"/>
    <col min="1795" max="1802" width="9.7109375" style="169" customWidth="1"/>
    <col min="1803" max="1803" width="7.140625" style="169" customWidth="1"/>
    <col min="1804" max="1804" width="9.7109375" style="169" customWidth="1"/>
    <col min="1805" max="2048" width="9.140625" style="169"/>
    <col min="2049" max="2049" width="35.140625" style="169" customWidth="1"/>
    <col min="2050" max="2050" width="7.140625" style="169" customWidth="1"/>
    <col min="2051" max="2058" width="9.7109375" style="169" customWidth="1"/>
    <col min="2059" max="2059" width="7.140625" style="169" customWidth="1"/>
    <col min="2060" max="2060" width="9.7109375" style="169" customWidth="1"/>
    <col min="2061" max="2304" width="9.140625" style="169"/>
    <col min="2305" max="2305" width="35.140625" style="169" customWidth="1"/>
    <col min="2306" max="2306" width="7.140625" style="169" customWidth="1"/>
    <col min="2307" max="2314" width="9.7109375" style="169" customWidth="1"/>
    <col min="2315" max="2315" width="7.140625" style="169" customWidth="1"/>
    <col min="2316" max="2316" width="9.7109375" style="169" customWidth="1"/>
    <col min="2317" max="2560" width="9.140625" style="169"/>
    <col min="2561" max="2561" width="35.140625" style="169" customWidth="1"/>
    <col min="2562" max="2562" width="7.140625" style="169" customWidth="1"/>
    <col min="2563" max="2570" width="9.7109375" style="169" customWidth="1"/>
    <col min="2571" max="2571" width="7.140625" style="169" customWidth="1"/>
    <col min="2572" max="2572" width="9.7109375" style="169" customWidth="1"/>
    <col min="2573" max="2816" width="9.140625" style="169"/>
    <col min="2817" max="2817" width="35.140625" style="169" customWidth="1"/>
    <col min="2818" max="2818" width="7.140625" style="169" customWidth="1"/>
    <col min="2819" max="2826" width="9.7109375" style="169" customWidth="1"/>
    <col min="2827" max="2827" width="7.140625" style="169" customWidth="1"/>
    <col min="2828" max="2828" width="9.7109375" style="169" customWidth="1"/>
    <col min="2829" max="3072" width="9.140625" style="169"/>
    <col min="3073" max="3073" width="35.140625" style="169" customWidth="1"/>
    <col min="3074" max="3074" width="7.140625" style="169" customWidth="1"/>
    <col min="3075" max="3082" width="9.7109375" style="169" customWidth="1"/>
    <col min="3083" max="3083" width="7.140625" style="169" customWidth="1"/>
    <col min="3084" max="3084" width="9.7109375" style="169" customWidth="1"/>
    <col min="3085" max="3328" width="9.140625" style="169"/>
    <col min="3329" max="3329" width="35.140625" style="169" customWidth="1"/>
    <col min="3330" max="3330" width="7.140625" style="169" customWidth="1"/>
    <col min="3331" max="3338" width="9.7109375" style="169" customWidth="1"/>
    <col min="3339" max="3339" width="7.140625" style="169" customWidth="1"/>
    <col min="3340" max="3340" width="9.7109375" style="169" customWidth="1"/>
    <col min="3341" max="3584" width="9.140625" style="169"/>
    <col min="3585" max="3585" width="35.140625" style="169" customWidth="1"/>
    <col min="3586" max="3586" width="7.140625" style="169" customWidth="1"/>
    <col min="3587" max="3594" width="9.7109375" style="169" customWidth="1"/>
    <col min="3595" max="3595" width="7.140625" style="169" customWidth="1"/>
    <col min="3596" max="3596" width="9.7109375" style="169" customWidth="1"/>
    <col min="3597" max="3840" width="9.140625" style="169"/>
    <col min="3841" max="3841" width="35.140625" style="169" customWidth="1"/>
    <col min="3842" max="3842" width="7.140625" style="169" customWidth="1"/>
    <col min="3843" max="3850" width="9.7109375" style="169" customWidth="1"/>
    <col min="3851" max="3851" width="7.140625" style="169" customWidth="1"/>
    <col min="3852" max="3852" width="9.7109375" style="169" customWidth="1"/>
    <col min="3853" max="4096" width="9.140625" style="169"/>
    <col min="4097" max="4097" width="35.140625" style="169" customWidth="1"/>
    <col min="4098" max="4098" width="7.140625" style="169" customWidth="1"/>
    <col min="4099" max="4106" width="9.7109375" style="169" customWidth="1"/>
    <col min="4107" max="4107" width="7.140625" style="169" customWidth="1"/>
    <col min="4108" max="4108" width="9.7109375" style="169" customWidth="1"/>
    <col min="4109" max="4352" width="9.140625" style="169"/>
    <col min="4353" max="4353" width="35.140625" style="169" customWidth="1"/>
    <col min="4354" max="4354" width="7.140625" style="169" customWidth="1"/>
    <col min="4355" max="4362" width="9.7109375" style="169" customWidth="1"/>
    <col min="4363" max="4363" width="7.140625" style="169" customWidth="1"/>
    <col min="4364" max="4364" width="9.7109375" style="169" customWidth="1"/>
    <col min="4365" max="4608" width="9.140625" style="169"/>
    <col min="4609" max="4609" width="35.140625" style="169" customWidth="1"/>
    <col min="4610" max="4610" width="7.140625" style="169" customWidth="1"/>
    <col min="4611" max="4618" width="9.7109375" style="169" customWidth="1"/>
    <col min="4619" max="4619" width="7.140625" style="169" customWidth="1"/>
    <col min="4620" max="4620" width="9.7109375" style="169" customWidth="1"/>
    <col min="4621" max="4864" width="9.140625" style="169"/>
    <col min="4865" max="4865" width="35.140625" style="169" customWidth="1"/>
    <col min="4866" max="4866" width="7.140625" style="169" customWidth="1"/>
    <col min="4867" max="4874" width="9.7109375" style="169" customWidth="1"/>
    <col min="4875" max="4875" width="7.140625" style="169" customWidth="1"/>
    <col min="4876" max="4876" width="9.7109375" style="169" customWidth="1"/>
    <col min="4877" max="5120" width="9.140625" style="169"/>
    <col min="5121" max="5121" width="35.140625" style="169" customWidth="1"/>
    <col min="5122" max="5122" width="7.140625" style="169" customWidth="1"/>
    <col min="5123" max="5130" width="9.7109375" style="169" customWidth="1"/>
    <col min="5131" max="5131" width="7.140625" style="169" customWidth="1"/>
    <col min="5132" max="5132" width="9.7109375" style="169" customWidth="1"/>
    <col min="5133" max="5376" width="9.140625" style="169"/>
    <col min="5377" max="5377" width="35.140625" style="169" customWidth="1"/>
    <col min="5378" max="5378" width="7.140625" style="169" customWidth="1"/>
    <col min="5379" max="5386" width="9.7109375" style="169" customWidth="1"/>
    <col min="5387" max="5387" width="7.140625" style="169" customWidth="1"/>
    <col min="5388" max="5388" width="9.7109375" style="169" customWidth="1"/>
    <col min="5389" max="5632" width="9.140625" style="169"/>
    <col min="5633" max="5633" width="35.140625" style="169" customWidth="1"/>
    <col min="5634" max="5634" width="7.140625" style="169" customWidth="1"/>
    <col min="5635" max="5642" width="9.7109375" style="169" customWidth="1"/>
    <col min="5643" max="5643" width="7.140625" style="169" customWidth="1"/>
    <col min="5644" max="5644" width="9.7109375" style="169" customWidth="1"/>
    <col min="5645" max="5888" width="9.140625" style="169"/>
    <col min="5889" max="5889" width="35.140625" style="169" customWidth="1"/>
    <col min="5890" max="5890" width="7.140625" style="169" customWidth="1"/>
    <col min="5891" max="5898" width="9.7109375" style="169" customWidth="1"/>
    <col min="5899" max="5899" width="7.140625" style="169" customWidth="1"/>
    <col min="5900" max="5900" width="9.7109375" style="169" customWidth="1"/>
    <col min="5901" max="6144" width="9.140625" style="169"/>
    <col min="6145" max="6145" width="35.140625" style="169" customWidth="1"/>
    <col min="6146" max="6146" width="7.140625" style="169" customWidth="1"/>
    <col min="6147" max="6154" width="9.7109375" style="169" customWidth="1"/>
    <col min="6155" max="6155" width="7.140625" style="169" customWidth="1"/>
    <col min="6156" max="6156" width="9.7109375" style="169" customWidth="1"/>
    <col min="6157" max="6400" width="9.140625" style="169"/>
    <col min="6401" max="6401" width="35.140625" style="169" customWidth="1"/>
    <col min="6402" max="6402" width="7.140625" style="169" customWidth="1"/>
    <col min="6403" max="6410" width="9.7109375" style="169" customWidth="1"/>
    <col min="6411" max="6411" width="7.140625" style="169" customWidth="1"/>
    <col min="6412" max="6412" width="9.7109375" style="169" customWidth="1"/>
    <col min="6413" max="6656" width="9.140625" style="169"/>
    <col min="6657" max="6657" width="35.140625" style="169" customWidth="1"/>
    <col min="6658" max="6658" width="7.140625" style="169" customWidth="1"/>
    <col min="6659" max="6666" width="9.7109375" style="169" customWidth="1"/>
    <col min="6667" max="6667" width="7.140625" style="169" customWidth="1"/>
    <col min="6668" max="6668" width="9.7109375" style="169" customWidth="1"/>
    <col min="6669" max="6912" width="9.140625" style="169"/>
    <col min="6913" max="6913" width="35.140625" style="169" customWidth="1"/>
    <col min="6914" max="6914" width="7.140625" style="169" customWidth="1"/>
    <col min="6915" max="6922" width="9.7109375" style="169" customWidth="1"/>
    <col min="6923" max="6923" width="7.140625" style="169" customWidth="1"/>
    <col min="6924" max="6924" width="9.7109375" style="169" customWidth="1"/>
    <col min="6925" max="7168" width="9.140625" style="169"/>
    <col min="7169" max="7169" width="35.140625" style="169" customWidth="1"/>
    <col min="7170" max="7170" width="7.140625" style="169" customWidth="1"/>
    <col min="7171" max="7178" width="9.7109375" style="169" customWidth="1"/>
    <col min="7179" max="7179" width="7.140625" style="169" customWidth="1"/>
    <col min="7180" max="7180" width="9.7109375" style="169" customWidth="1"/>
    <col min="7181" max="7424" width="9.140625" style="169"/>
    <col min="7425" max="7425" width="35.140625" style="169" customWidth="1"/>
    <col min="7426" max="7426" width="7.140625" style="169" customWidth="1"/>
    <col min="7427" max="7434" width="9.7109375" style="169" customWidth="1"/>
    <col min="7435" max="7435" width="7.140625" style="169" customWidth="1"/>
    <col min="7436" max="7436" width="9.7109375" style="169" customWidth="1"/>
    <col min="7437" max="7680" width="9.140625" style="169"/>
    <col min="7681" max="7681" width="35.140625" style="169" customWidth="1"/>
    <col min="7682" max="7682" width="7.140625" style="169" customWidth="1"/>
    <col min="7683" max="7690" width="9.7109375" style="169" customWidth="1"/>
    <col min="7691" max="7691" width="7.140625" style="169" customWidth="1"/>
    <col min="7692" max="7692" width="9.7109375" style="169" customWidth="1"/>
    <col min="7693" max="7936" width="9.140625" style="169"/>
    <col min="7937" max="7937" width="35.140625" style="169" customWidth="1"/>
    <col min="7938" max="7938" width="7.140625" style="169" customWidth="1"/>
    <col min="7939" max="7946" width="9.7109375" style="169" customWidth="1"/>
    <col min="7947" max="7947" width="7.140625" style="169" customWidth="1"/>
    <col min="7948" max="7948" width="9.7109375" style="169" customWidth="1"/>
    <col min="7949" max="8192" width="9.140625" style="169"/>
    <col min="8193" max="8193" width="35.140625" style="169" customWidth="1"/>
    <col min="8194" max="8194" width="7.140625" style="169" customWidth="1"/>
    <col min="8195" max="8202" width="9.7109375" style="169" customWidth="1"/>
    <col min="8203" max="8203" width="7.140625" style="169" customWidth="1"/>
    <col min="8204" max="8204" width="9.7109375" style="169" customWidth="1"/>
    <col min="8205" max="8448" width="9.140625" style="169"/>
    <col min="8449" max="8449" width="35.140625" style="169" customWidth="1"/>
    <col min="8450" max="8450" width="7.140625" style="169" customWidth="1"/>
    <col min="8451" max="8458" width="9.7109375" style="169" customWidth="1"/>
    <col min="8459" max="8459" width="7.140625" style="169" customWidth="1"/>
    <col min="8460" max="8460" width="9.7109375" style="169" customWidth="1"/>
    <col min="8461" max="8704" width="9.140625" style="169"/>
    <col min="8705" max="8705" width="35.140625" style="169" customWidth="1"/>
    <col min="8706" max="8706" width="7.140625" style="169" customWidth="1"/>
    <col min="8707" max="8714" width="9.7109375" style="169" customWidth="1"/>
    <col min="8715" max="8715" width="7.140625" style="169" customWidth="1"/>
    <col min="8716" max="8716" width="9.7109375" style="169" customWidth="1"/>
    <col min="8717" max="8960" width="9.140625" style="169"/>
    <col min="8961" max="8961" width="35.140625" style="169" customWidth="1"/>
    <col min="8962" max="8962" width="7.140625" style="169" customWidth="1"/>
    <col min="8963" max="8970" width="9.7109375" style="169" customWidth="1"/>
    <col min="8971" max="8971" width="7.140625" style="169" customWidth="1"/>
    <col min="8972" max="8972" width="9.7109375" style="169" customWidth="1"/>
    <col min="8973" max="9216" width="9.140625" style="169"/>
    <col min="9217" max="9217" width="35.140625" style="169" customWidth="1"/>
    <col min="9218" max="9218" width="7.140625" style="169" customWidth="1"/>
    <col min="9219" max="9226" width="9.7109375" style="169" customWidth="1"/>
    <col min="9227" max="9227" width="7.140625" style="169" customWidth="1"/>
    <col min="9228" max="9228" width="9.7109375" style="169" customWidth="1"/>
    <col min="9229" max="9472" width="9.140625" style="169"/>
    <col min="9473" max="9473" width="35.140625" style="169" customWidth="1"/>
    <col min="9474" max="9474" width="7.140625" style="169" customWidth="1"/>
    <col min="9475" max="9482" width="9.7109375" style="169" customWidth="1"/>
    <col min="9483" max="9483" width="7.140625" style="169" customWidth="1"/>
    <col min="9484" max="9484" width="9.7109375" style="169" customWidth="1"/>
    <col min="9485" max="9728" width="9.140625" style="169"/>
    <col min="9729" max="9729" width="35.140625" style="169" customWidth="1"/>
    <col min="9730" max="9730" width="7.140625" style="169" customWidth="1"/>
    <col min="9731" max="9738" width="9.7109375" style="169" customWidth="1"/>
    <col min="9739" max="9739" width="7.140625" style="169" customWidth="1"/>
    <col min="9740" max="9740" width="9.7109375" style="169" customWidth="1"/>
    <col min="9741" max="9984" width="9.140625" style="169"/>
    <col min="9985" max="9985" width="35.140625" style="169" customWidth="1"/>
    <col min="9986" max="9986" width="7.140625" style="169" customWidth="1"/>
    <col min="9987" max="9994" width="9.7109375" style="169" customWidth="1"/>
    <col min="9995" max="9995" width="7.140625" style="169" customWidth="1"/>
    <col min="9996" max="9996" width="9.7109375" style="169" customWidth="1"/>
    <col min="9997" max="10240" width="9.140625" style="169"/>
    <col min="10241" max="10241" width="35.140625" style="169" customWidth="1"/>
    <col min="10242" max="10242" width="7.140625" style="169" customWidth="1"/>
    <col min="10243" max="10250" width="9.7109375" style="169" customWidth="1"/>
    <col min="10251" max="10251" width="7.140625" style="169" customWidth="1"/>
    <col min="10252" max="10252" width="9.7109375" style="169" customWidth="1"/>
    <col min="10253" max="10496" width="9.140625" style="169"/>
    <col min="10497" max="10497" width="35.140625" style="169" customWidth="1"/>
    <col min="10498" max="10498" width="7.140625" style="169" customWidth="1"/>
    <col min="10499" max="10506" width="9.7109375" style="169" customWidth="1"/>
    <col min="10507" max="10507" width="7.140625" style="169" customWidth="1"/>
    <col min="10508" max="10508" width="9.7109375" style="169" customWidth="1"/>
    <col min="10509" max="10752" width="9.140625" style="169"/>
    <col min="10753" max="10753" width="35.140625" style="169" customWidth="1"/>
    <col min="10754" max="10754" width="7.140625" style="169" customWidth="1"/>
    <col min="10755" max="10762" width="9.7109375" style="169" customWidth="1"/>
    <col min="10763" max="10763" width="7.140625" style="169" customWidth="1"/>
    <col min="10764" max="10764" width="9.7109375" style="169" customWidth="1"/>
    <col min="10765" max="11008" width="9.140625" style="169"/>
    <col min="11009" max="11009" width="35.140625" style="169" customWidth="1"/>
    <col min="11010" max="11010" width="7.140625" style="169" customWidth="1"/>
    <col min="11011" max="11018" width="9.7109375" style="169" customWidth="1"/>
    <col min="11019" max="11019" width="7.140625" style="169" customWidth="1"/>
    <col min="11020" max="11020" width="9.7109375" style="169" customWidth="1"/>
    <col min="11021" max="11264" width="9.140625" style="169"/>
    <col min="11265" max="11265" width="35.140625" style="169" customWidth="1"/>
    <col min="11266" max="11266" width="7.140625" style="169" customWidth="1"/>
    <col min="11267" max="11274" width="9.7109375" style="169" customWidth="1"/>
    <col min="11275" max="11275" width="7.140625" style="169" customWidth="1"/>
    <col min="11276" max="11276" width="9.7109375" style="169" customWidth="1"/>
    <col min="11277" max="11520" width="9.140625" style="169"/>
    <col min="11521" max="11521" width="35.140625" style="169" customWidth="1"/>
    <col min="11522" max="11522" width="7.140625" style="169" customWidth="1"/>
    <col min="11523" max="11530" width="9.7109375" style="169" customWidth="1"/>
    <col min="11531" max="11531" width="7.140625" style="169" customWidth="1"/>
    <col min="11532" max="11532" width="9.7109375" style="169" customWidth="1"/>
    <col min="11533" max="11776" width="9.140625" style="169"/>
    <col min="11777" max="11777" width="35.140625" style="169" customWidth="1"/>
    <col min="11778" max="11778" width="7.140625" style="169" customWidth="1"/>
    <col min="11779" max="11786" width="9.7109375" style="169" customWidth="1"/>
    <col min="11787" max="11787" width="7.140625" style="169" customWidth="1"/>
    <col min="11788" max="11788" width="9.7109375" style="169" customWidth="1"/>
    <col min="11789" max="12032" width="9.140625" style="169"/>
    <col min="12033" max="12033" width="35.140625" style="169" customWidth="1"/>
    <col min="12034" max="12034" width="7.140625" style="169" customWidth="1"/>
    <col min="12035" max="12042" width="9.7109375" style="169" customWidth="1"/>
    <col min="12043" max="12043" width="7.140625" style="169" customWidth="1"/>
    <col min="12044" max="12044" width="9.7109375" style="169" customWidth="1"/>
    <col min="12045" max="12288" width="9.140625" style="169"/>
    <col min="12289" max="12289" width="35.140625" style="169" customWidth="1"/>
    <col min="12290" max="12290" width="7.140625" style="169" customWidth="1"/>
    <col min="12291" max="12298" width="9.7109375" style="169" customWidth="1"/>
    <col min="12299" max="12299" width="7.140625" style="169" customWidth="1"/>
    <col min="12300" max="12300" width="9.7109375" style="169" customWidth="1"/>
    <col min="12301" max="12544" width="9.140625" style="169"/>
    <col min="12545" max="12545" width="35.140625" style="169" customWidth="1"/>
    <col min="12546" max="12546" width="7.140625" style="169" customWidth="1"/>
    <col min="12547" max="12554" width="9.7109375" style="169" customWidth="1"/>
    <col min="12555" max="12555" width="7.140625" style="169" customWidth="1"/>
    <col min="12556" max="12556" width="9.7109375" style="169" customWidth="1"/>
    <col min="12557" max="12800" width="9.140625" style="169"/>
    <col min="12801" max="12801" width="35.140625" style="169" customWidth="1"/>
    <col min="12802" max="12802" width="7.140625" style="169" customWidth="1"/>
    <col min="12803" max="12810" width="9.7109375" style="169" customWidth="1"/>
    <col min="12811" max="12811" width="7.140625" style="169" customWidth="1"/>
    <col min="12812" max="12812" width="9.7109375" style="169" customWidth="1"/>
    <col min="12813" max="13056" width="9.140625" style="169"/>
    <col min="13057" max="13057" width="35.140625" style="169" customWidth="1"/>
    <col min="13058" max="13058" width="7.140625" style="169" customWidth="1"/>
    <col min="13059" max="13066" width="9.7109375" style="169" customWidth="1"/>
    <col min="13067" max="13067" width="7.140625" style="169" customWidth="1"/>
    <col min="13068" max="13068" width="9.7109375" style="169" customWidth="1"/>
    <col min="13069" max="13312" width="9.140625" style="169"/>
    <col min="13313" max="13313" width="35.140625" style="169" customWidth="1"/>
    <col min="13314" max="13314" width="7.140625" style="169" customWidth="1"/>
    <col min="13315" max="13322" width="9.7109375" style="169" customWidth="1"/>
    <col min="13323" max="13323" width="7.140625" style="169" customWidth="1"/>
    <col min="13324" max="13324" width="9.7109375" style="169" customWidth="1"/>
    <col min="13325" max="13568" width="9.140625" style="169"/>
    <col min="13569" max="13569" width="35.140625" style="169" customWidth="1"/>
    <col min="13570" max="13570" width="7.140625" style="169" customWidth="1"/>
    <col min="13571" max="13578" width="9.7109375" style="169" customWidth="1"/>
    <col min="13579" max="13579" width="7.140625" style="169" customWidth="1"/>
    <col min="13580" max="13580" width="9.7109375" style="169" customWidth="1"/>
    <col min="13581" max="13824" width="9.140625" style="169"/>
    <col min="13825" max="13825" width="35.140625" style="169" customWidth="1"/>
    <col min="13826" max="13826" width="7.140625" style="169" customWidth="1"/>
    <col min="13827" max="13834" width="9.7109375" style="169" customWidth="1"/>
    <col min="13835" max="13835" width="7.140625" style="169" customWidth="1"/>
    <col min="13836" max="13836" width="9.7109375" style="169" customWidth="1"/>
    <col min="13837" max="14080" width="9.140625" style="169"/>
    <col min="14081" max="14081" width="35.140625" style="169" customWidth="1"/>
    <col min="14082" max="14082" width="7.140625" style="169" customWidth="1"/>
    <col min="14083" max="14090" width="9.7109375" style="169" customWidth="1"/>
    <col min="14091" max="14091" width="7.140625" style="169" customWidth="1"/>
    <col min="14092" max="14092" width="9.7109375" style="169" customWidth="1"/>
    <col min="14093" max="14336" width="9.140625" style="169"/>
    <col min="14337" max="14337" width="35.140625" style="169" customWidth="1"/>
    <col min="14338" max="14338" width="7.140625" style="169" customWidth="1"/>
    <col min="14339" max="14346" width="9.7109375" style="169" customWidth="1"/>
    <col min="14347" max="14347" width="7.140625" style="169" customWidth="1"/>
    <col min="14348" max="14348" width="9.7109375" style="169" customWidth="1"/>
    <col min="14349" max="14592" width="9.140625" style="169"/>
    <col min="14593" max="14593" width="35.140625" style="169" customWidth="1"/>
    <col min="14594" max="14594" width="7.140625" style="169" customWidth="1"/>
    <col min="14595" max="14602" width="9.7109375" style="169" customWidth="1"/>
    <col min="14603" max="14603" width="7.140625" style="169" customWidth="1"/>
    <col min="14604" max="14604" width="9.7109375" style="169" customWidth="1"/>
    <col min="14605" max="14848" width="9.140625" style="169"/>
    <col min="14849" max="14849" width="35.140625" style="169" customWidth="1"/>
    <col min="14850" max="14850" width="7.140625" style="169" customWidth="1"/>
    <col min="14851" max="14858" width="9.7109375" style="169" customWidth="1"/>
    <col min="14859" max="14859" width="7.140625" style="169" customWidth="1"/>
    <col min="14860" max="14860" width="9.7109375" style="169" customWidth="1"/>
    <col min="14861" max="15104" width="9.140625" style="169"/>
    <col min="15105" max="15105" width="35.140625" style="169" customWidth="1"/>
    <col min="15106" max="15106" width="7.140625" style="169" customWidth="1"/>
    <col min="15107" max="15114" width="9.7109375" style="169" customWidth="1"/>
    <col min="15115" max="15115" width="7.140625" style="169" customWidth="1"/>
    <col min="15116" max="15116" width="9.7109375" style="169" customWidth="1"/>
    <col min="15117" max="15360" width="9.140625" style="169"/>
    <col min="15361" max="15361" width="35.140625" style="169" customWidth="1"/>
    <col min="15362" max="15362" width="7.140625" style="169" customWidth="1"/>
    <col min="15363" max="15370" width="9.7109375" style="169" customWidth="1"/>
    <col min="15371" max="15371" width="7.140625" style="169" customWidth="1"/>
    <col min="15372" max="15372" width="9.7109375" style="169" customWidth="1"/>
    <col min="15373" max="15616" width="9.140625" style="169"/>
    <col min="15617" max="15617" width="35.140625" style="169" customWidth="1"/>
    <col min="15618" max="15618" width="7.140625" style="169" customWidth="1"/>
    <col min="15619" max="15626" width="9.7109375" style="169" customWidth="1"/>
    <col min="15627" max="15627" width="7.140625" style="169" customWidth="1"/>
    <col min="15628" max="15628" width="9.7109375" style="169" customWidth="1"/>
    <col min="15629" max="15872" width="9.140625" style="169"/>
    <col min="15873" max="15873" width="35.140625" style="169" customWidth="1"/>
    <col min="15874" max="15874" width="7.140625" style="169" customWidth="1"/>
    <col min="15875" max="15882" width="9.7109375" style="169" customWidth="1"/>
    <col min="15883" max="15883" width="7.140625" style="169" customWidth="1"/>
    <col min="15884" max="15884" width="9.7109375" style="169" customWidth="1"/>
    <col min="15885" max="16128" width="9.140625" style="169"/>
    <col min="16129" max="16129" width="35.140625" style="169" customWidth="1"/>
    <col min="16130" max="16130" width="7.140625" style="169" customWidth="1"/>
    <col min="16131" max="16138" width="9.7109375" style="169" customWidth="1"/>
    <col min="16139" max="16139" width="7.140625" style="169" customWidth="1"/>
    <col min="16140" max="16140" width="9.7109375" style="169" customWidth="1"/>
    <col min="16141" max="16384" width="9.140625" style="169"/>
  </cols>
  <sheetData>
    <row r="1" spans="2:14" s="165" customFormat="1" ht="60.6" customHeight="1" x14ac:dyDescent="0.25">
      <c r="B1" s="1376" t="s">
        <v>145</v>
      </c>
      <c r="C1" s="1377"/>
      <c r="D1" s="1377"/>
      <c r="E1" s="1377"/>
      <c r="F1" s="1377"/>
      <c r="G1" s="1377"/>
      <c r="H1" s="1377"/>
      <c r="I1" s="1377"/>
      <c r="J1" s="1377"/>
      <c r="K1" s="1377"/>
      <c r="L1" s="1378"/>
    </row>
    <row r="2" spans="2:14" ht="23.25" customHeight="1" x14ac:dyDescent="0.2">
      <c r="B2" s="166"/>
      <c r="C2" s="1379" t="s">
        <v>146</v>
      </c>
      <c r="D2" s="1380"/>
      <c r="E2" s="1380"/>
      <c r="F2" s="1380"/>
      <c r="G2" s="1380"/>
      <c r="H2" s="1380"/>
      <c r="I2" s="1380"/>
      <c r="J2" s="1380"/>
      <c r="K2" s="167"/>
      <c r="L2" s="168"/>
    </row>
    <row r="3" spans="2:14" ht="123.75" customHeight="1" x14ac:dyDescent="0.2">
      <c r="B3" s="170"/>
      <c r="C3" s="171" t="s">
        <v>147</v>
      </c>
      <c r="D3" s="171" t="s">
        <v>148</v>
      </c>
      <c r="E3" s="171" t="s">
        <v>149</v>
      </c>
      <c r="F3" s="171" t="s">
        <v>150</v>
      </c>
      <c r="G3" s="171" t="s">
        <v>151</v>
      </c>
      <c r="H3" s="171" t="s">
        <v>152</v>
      </c>
      <c r="I3" s="171" t="s">
        <v>153</v>
      </c>
      <c r="J3" s="171" t="s">
        <v>154</v>
      </c>
      <c r="K3" s="172" t="s">
        <v>104</v>
      </c>
      <c r="L3" s="172" t="s">
        <v>1</v>
      </c>
    </row>
    <row r="4" spans="2:14" ht="15" customHeight="1" x14ac:dyDescent="0.2">
      <c r="B4" s="173"/>
      <c r="C4" s="174"/>
      <c r="D4" s="174"/>
      <c r="E4" s="174"/>
      <c r="F4" s="174"/>
      <c r="G4" s="174"/>
      <c r="H4" s="174"/>
      <c r="I4" s="174"/>
      <c r="J4" s="174"/>
      <c r="K4" s="174"/>
      <c r="L4" s="175"/>
    </row>
    <row r="5" spans="2:14" ht="15" customHeight="1" x14ac:dyDescent="0.2">
      <c r="B5" s="176" t="s">
        <v>155</v>
      </c>
      <c r="C5" s="177">
        <v>10454</v>
      </c>
      <c r="D5" s="177">
        <v>6922</v>
      </c>
      <c r="E5" s="177">
        <v>7407</v>
      </c>
      <c r="F5" s="177">
        <v>8186</v>
      </c>
      <c r="G5" s="177">
        <v>10910</v>
      </c>
      <c r="H5" s="177">
        <v>7282</v>
      </c>
      <c r="I5" s="177">
        <v>11306</v>
      </c>
      <c r="J5" s="177">
        <v>9688</v>
      </c>
      <c r="K5" s="177">
        <v>188</v>
      </c>
      <c r="L5" s="178">
        <f>SUM(C5:K5)</f>
        <v>72343</v>
      </c>
    </row>
    <row r="6" spans="2:14" ht="15" customHeight="1" x14ac:dyDescent="0.2">
      <c r="B6" s="179" t="s">
        <v>156</v>
      </c>
      <c r="C6" s="180">
        <v>5904</v>
      </c>
      <c r="D6" s="180">
        <v>4040</v>
      </c>
      <c r="E6" s="180">
        <v>4235</v>
      </c>
      <c r="F6" s="180">
        <v>4788</v>
      </c>
      <c r="G6" s="180">
        <v>6018</v>
      </c>
      <c r="H6" s="180">
        <v>4282</v>
      </c>
      <c r="I6" s="180">
        <v>6101</v>
      </c>
      <c r="J6" s="180">
        <v>5480</v>
      </c>
      <c r="K6" s="180">
        <v>140</v>
      </c>
      <c r="L6" s="180">
        <f>SUM(C6:K6)</f>
        <v>40988</v>
      </c>
      <c r="N6" s="181"/>
    </row>
    <row r="7" spans="2:14" s="184" customFormat="1" ht="15" customHeight="1" x14ac:dyDescent="0.2">
      <c r="B7" s="182" t="s">
        <v>157</v>
      </c>
      <c r="C7" s="183">
        <f>(C6*100000)/736385</f>
        <v>801.75451699858093</v>
      </c>
      <c r="D7" s="183">
        <f>(D6*100000)/565900</f>
        <v>713.90705071567413</v>
      </c>
      <c r="E7" s="183">
        <f>(E6*100000)/565572</f>
        <v>748.7994455171048</v>
      </c>
      <c r="F7" s="183">
        <f>(F6*100000)/665600</f>
        <v>719.35096153846155</v>
      </c>
      <c r="G7" s="183">
        <f>(G6*100000)/686063</f>
        <v>877.17891797109007</v>
      </c>
      <c r="H7" s="183">
        <f>(H6*100000)/611124</f>
        <v>700.67613119432394</v>
      </c>
      <c r="I7" s="183">
        <f>(I6*100000)/810008</f>
        <v>753.20243750679003</v>
      </c>
      <c r="J7" s="183">
        <f>(J6*100000)/778799</f>
        <v>703.64753935225906</v>
      </c>
      <c r="K7" s="183"/>
      <c r="L7" s="183">
        <f>(L6*100000)/5419451</f>
        <v>756.31277042637714</v>
      </c>
      <c r="M7" s="1141"/>
      <c r="N7" s="181"/>
    </row>
    <row r="8" spans="2:14" ht="15" customHeight="1" x14ac:dyDescent="0.2">
      <c r="B8" s="185"/>
      <c r="C8" s="186"/>
      <c r="D8" s="186"/>
      <c r="E8" s="186"/>
      <c r="F8" s="186"/>
      <c r="G8" s="186"/>
      <c r="H8" s="186"/>
      <c r="I8" s="186"/>
      <c r="J8" s="186"/>
      <c r="K8" s="186"/>
      <c r="L8" s="187"/>
      <c r="M8" s="1142"/>
      <c r="N8" s="181"/>
    </row>
    <row r="9" spans="2:14" ht="15" customHeight="1" x14ac:dyDescent="0.2">
      <c r="B9" s="176" t="s">
        <v>158</v>
      </c>
      <c r="C9" s="178">
        <v>6088</v>
      </c>
      <c r="D9" s="178">
        <v>4466</v>
      </c>
      <c r="E9" s="178">
        <v>4697</v>
      </c>
      <c r="F9" s="178">
        <v>5548</v>
      </c>
      <c r="G9" s="178">
        <v>6931</v>
      </c>
      <c r="H9" s="178">
        <v>4805</v>
      </c>
      <c r="I9" s="178">
        <v>7620</v>
      </c>
      <c r="J9" s="178">
        <v>6496</v>
      </c>
      <c r="K9" s="178">
        <v>114</v>
      </c>
      <c r="L9" s="178">
        <f>SUM(C9:K9)</f>
        <v>46765</v>
      </c>
      <c r="M9" s="1142"/>
      <c r="N9" s="181"/>
    </row>
    <row r="10" spans="2:14" ht="15" customHeight="1" x14ac:dyDescent="0.2">
      <c r="B10" s="179" t="s">
        <v>159</v>
      </c>
      <c r="C10" s="180">
        <v>4805</v>
      </c>
      <c r="D10" s="180">
        <v>3410</v>
      </c>
      <c r="E10" s="180">
        <v>3597</v>
      </c>
      <c r="F10" s="180">
        <v>4168</v>
      </c>
      <c r="G10" s="180">
        <v>5095</v>
      </c>
      <c r="H10" s="180">
        <v>3673</v>
      </c>
      <c r="I10" s="180">
        <v>5392</v>
      </c>
      <c r="J10" s="180">
        <v>4821</v>
      </c>
      <c r="K10" s="180">
        <v>97</v>
      </c>
      <c r="L10" s="180">
        <f>SUM(C10:K10)</f>
        <v>35058</v>
      </c>
      <c r="M10" s="1142"/>
      <c r="N10" s="181"/>
    </row>
    <row r="11" spans="2:14" s="184" customFormat="1" ht="15" customHeight="1" x14ac:dyDescent="0.2">
      <c r="B11" s="182" t="s">
        <v>160</v>
      </c>
      <c r="C11" s="183">
        <f>(C10*100000)/736385</f>
        <v>652.51193329576245</v>
      </c>
      <c r="D11" s="183">
        <f>(D10*100000)/565900</f>
        <v>602.57996112387343</v>
      </c>
      <c r="E11" s="183">
        <f>(E10*100000)/565572</f>
        <v>635.9932952833592</v>
      </c>
      <c r="F11" s="183">
        <f>(F10*100000)/665600</f>
        <v>626.20192307692309</v>
      </c>
      <c r="G11" s="183">
        <f>(G10*100000)/686063</f>
        <v>742.64316833876774</v>
      </c>
      <c r="H11" s="183">
        <f>(H10*100000)/611124</f>
        <v>601.0236875004091</v>
      </c>
      <c r="I11" s="183">
        <f>(I10*100000)/810008</f>
        <v>665.67243780308343</v>
      </c>
      <c r="J11" s="183">
        <f>(J10*100000)/778799</f>
        <v>619.03007066008047</v>
      </c>
      <c r="K11" s="183"/>
      <c r="L11" s="183">
        <f>(L10*100000)/5419451</f>
        <v>646.89209294446982</v>
      </c>
      <c r="M11" s="1141"/>
      <c r="N11" s="181"/>
    </row>
    <row r="12" spans="2:14" ht="15" customHeight="1" x14ac:dyDescent="0.2">
      <c r="B12" s="185"/>
      <c r="C12" s="186"/>
      <c r="D12" s="186"/>
      <c r="E12" s="186"/>
      <c r="F12" s="186"/>
      <c r="G12" s="186"/>
      <c r="H12" s="186"/>
      <c r="I12" s="186"/>
      <c r="J12" s="186"/>
      <c r="K12" s="186"/>
      <c r="L12" s="187"/>
      <c r="M12" s="1142"/>
      <c r="N12" s="181"/>
    </row>
    <row r="13" spans="2:14" ht="15" customHeight="1" x14ac:dyDescent="0.2">
      <c r="B13" s="176" t="s">
        <v>161</v>
      </c>
      <c r="C13" s="178">
        <v>4213</v>
      </c>
      <c r="D13" s="178">
        <v>3077</v>
      </c>
      <c r="E13" s="178">
        <v>3262</v>
      </c>
      <c r="F13" s="178">
        <v>3778</v>
      </c>
      <c r="G13" s="178">
        <v>4584</v>
      </c>
      <c r="H13" s="178">
        <v>3238</v>
      </c>
      <c r="I13" s="178">
        <v>4879</v>
      </c>
      <c r="J13" s="178">
        <v>4277</v>
      </c>
      <c r="K13" s="178">
        <v>76</v>
      </c>
      <c r="L13" s="178">
        <f>SUM(C13:K13)</f>
        <v>31384</v>
      </c>
      <c r="M13" s="1142"/>
      <c r="N13" s="181"/>
    </row>
    <row r="14" spans="2:14" ht="15" customHeight="1" x14ac:dyDescent="0.2">
      <c r="B14" s="179" t="s">
        <v>162</v>
      </c>
      <c r="C14" s="180">
        <v>4178</v>
      </c>
      <c r="D14" s="180">
        <v>3057</v>
      </c>
      <c r="E14" s="180">
        <v>3239</v>
      </c>
      <c r="F14" s="180">
        <v>3751</v>
      </c>
      <c r="G14" s="180">
        <v>4546</v>
      </c>
      <c r="H14" s="180">
        <v>3218</v>
      </c>
      <c r="I14" s="180">
        <v>4840</v>
      </c>
      <c r="J14" s="180">
        <v>4241</v>
      </c>
      <c r="K14" s="180">
        <v>74</v>
      </c>
      <c r="L14" s="180">
        <f>SUM(C14:K14)</f>
        <v>31144</v>
      </c>
      <c r="M14" s="1142"/>
      <c r="N14" s="181"/>
    </row>
    <row r="15" spans="2:14" s="184" customFormat="1" ht="15" customHeight="1" x14ac:dyDescent="0.2">
      <c r="B15" s="188" t="s">
        <v>163</v>
      </c>
      <c r="C15" s="189">
        <f>(C14*100000)/736385</f>
        <v>567.36625542345371</v>
      </c>
      <c r="D15" s="189">
        <f>(D14*100000)/565900</f>
        <v>540.2014490192613</v>
      </c>
      <c r="E15" s="189">
        <f>(E14*100000)/565572</f>
        <v>572.69454640611627</v>
      </c>
      <c r="F15" s="189">
        <f>(F14*100000)/665600</f>
        <v>563.55168269230774</v>
      </c>
      <c r="G15" s="189">
        <f>(G14*100000)/686063</f>
        <v>662.62136276114586</v>
      </c>
      <c r="H15" s="189">
        <f>(H14*100000)/611124</f>
        <v>526.57071232679459</v>
      </c>
      <c r="I15" s="189">
        <f>(I14*100000)/810008</f>
        <v>597.52496271641758</v>
      </c>
      <c r="J15" s="189">
        <f>(J14*100000)/778799</f>
        <v>544.55642598411146</v>
      </c>
      <c r="K15" s="189"/>
      <c r="L15" s="189">
        <f>(L14*100000)/5419451</f>
        <v>574.6707553957034</v>
      </c>
      <c r="M15" s="1141"/>
    </row>
    <row r="16" spans="2:14" ht="15" customHeight="1" x14ac:dyDescent="0.2">
      <c r="B16" s="185"/>
      <c r="C16" s="186"/>
      <c r="D16" s="186"/>
      <c r="E16" s="186"/>
      <c r="F16" s="186"/>
      <c r="G16" s="186"/>
      <c r="H16" s="186"/>
      <c r="I16" s="186"/>
      <c r="J16" s="186"/>
      <c r="K16" s="186"/>
      <c r="L16" s="187"/>
      <c r="N16" s="181"/>
    </row>
    <row r="17" spans="2:14" s="184" customFormat="1" ht="30" customHeight="1" x14ac:dyDescent="0.2">
      <c r="B17" s="190" t="s">
        <v>164</v>
      </c>
      <c r="C17" s="191">
        <f>C14*100/L14</f>
        <v>13.415104032879528</v>
      </c>
      <c r="D17" s="191">
        <f>D14*100/L14</f>
        <v>9.8156948368867205</v>
      </c>
      <c r="E17" s="191">
        <f>E14*100/L14</f>
        <v>10.400077061392242</v>
      </c>
      <c r="F17" s="191">
        <f>F14*100/L14</f>
        <v>12.044053429231955</v>
      </c>
      <c r="G17" s="191">
        <f>G14*100/L14</f>
        <v>14.596712047264321</v>
      </c>
      <c r="H17" s="191">
        <f>H14*100/L14</f>
        <v>10.332648343180066</v>
      </c>
      <c r="I17" s="191">
        <f>I14*100/L14</f>
        <v>15.54071410223478</v>
      </c>
      <c r="J17" s="191">
        <f>J14*100/L14</f>
        <v>13.617390187516055</v>
      </c>
      <c r="K17" s="191">
        <f>K14*100/L14</f>
        <v>0.23760595941433341</v>
      </c>
      <c r="L17" s="191">
        <f>SUM(C17:K17)</f>
        <v>99.999999999999986</v>
      </c>
      <c r="N17" s="192"/>
    </row>
    <row r="18" spans="2:14" ht="15" customHeight="1" x14ac:dyDescent="0.2">
      <c r="B18" s="193"/>
      <c r="C18" s="194"/>
      <c r="D18" s="194"/>
      <c r="E18" s="194"/>
      <c r="F18" s="194"/>
      <c r="G18" s="194"/>
      <c r="H18" s="194"/>
      <c r="I18" s="194"/>
      <c r="J18" s="194"/>
      <c r="K18" s="194"/>
      <c r="L18" s="195"/>
    </row>
    <row r="20" spans="2:14" s="198" customFormat="1" ht="11.25" x14ac:dyDescent="0.2">
      <c r="B20" s="196" t="s">
        <v>165</v>
      </c>
      <c r="C20" s="197"/>
      <c r="D20" s="197"/>
      <c r="E20" s="197"/>
      <c r="F20" s="197"/>
      <c r="G20" s="197"/>
      <c r="H20" s="197"/>
      <c r="I20" s="197"/>
      <c r="J20" s="197"/>
      <c r="K20" s="197"/>
      <c r="L20" s="197"/>
    </row>
  </sheetData>
  <sheetProtection algorithmName="SHA-512" hashValue="y7TxpR80b0m7EIkDV5rqZvWu9zhUMFh57O4h2wLy+qZdAhlrNeFIiMin7M2L0gE3yeynoZz/dkYh09kfkMlC0w==" saltValue="MsV6v2ygA1dGXVNP3QmvNA==" spinCount="100000" sheet="1" objects="1" scenarios="1"/>
  <mergeCells count="2">
    <mergeCell ref="B1:L1"/>
    <mergeCell ref="C2:J2"/>
  </mergeCells>
  <printOptions horizontalCentered="1"/>
  <pageMargins left="0.59055118110236227" right="0.59055118110236227" top="0.70866141732283472" bottom="0.70866141732283472" header="0.39370078740157483" footer="0.39370078740157483"/>
  <pageSetup paperSize="9" firstPageNumber="75" orientation="landscape" useFirstPageNumber="1" r:id="rId1"/>
  <headerFooter alignWithMargins="0">
    <oddHeader>&amp;R&amp;"Times New Roman,Kurzíva"&amp;10T 18</oddHeader>
    <oddFooter>&amp;L&amp;"Times New Roman,Kurzíva"&amp;10CVTI SR&amp;C&amp;"Times New Roman,Normálne"&amp;10&amp;P&amp;R&amp;"Times New Roman,Kurzíva"&amp;10PK na VŠ SR  2024   1. stupeň</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Q44"/>
  <sheetViews>
    <sheetView showGridLines="0" showRowColHeaders="0" zoomScaleNormal="100" workbookViewId="0">
      <pane ySplit="4" topLeftCell="A5" activePane="bottomLeft" state="frozen"/>
      <selection pane="bottomLeft"/>
    </sheetView>
  </sheetViews>
  <sheetFormatPr defaultRowHeight="12.75" x14ac:dyDescent="0.2"/>
  <cols>
    <col min="1" max="1" width="2.7109375" style="65" customWidth="1"/>
    <col min="2" max="2" width="21.7109375" style="65" customWidth="1"/>
    <col min="3" max="3" width="9.28515625" style="65" bestFit="1" customWidth="1"/>
    <col min="4" max="4" width="8.7109375" style="65" customWidth="1"/>
    <col min="5" max="6" width="9.28515625" style="65" bestFit="1" customWidth="1"/>
    <col min="7" max="7" width="8.7109375" style="65" customWidth="1"/>
    <col min="8" max="8" width="9.28515625" style="65" bestFit="1" customWidth="1"/>
    <col min="9" max="10" width="8.7109375" style="65" customWidth="1"/>
    <col min="11" max="11" width="6.7109375" style="65" customWidth="1"/>
    <col min="12" max="13" width="7.7109375" style="65" customWidth="1"/>
    <col min="14" max="14" width="6.7109375" style="65" customWidth="1"/>
    <col min="15" max="15" width="7.7109375" style="65" customWidth="1"/>
    <col min="16" max="16" width="6.7109375" style="65" customWidth="1"/>
    <col min="17" max="17" width="7.28515625" style="65" customWidth="1"/>
    <col min="18" max="16384" width="9.140625" style="65"/>
  </cols>
  <sheetData>
    <row r="1" spans="1:17" ht="51" customHeight="1" x14ac:dyDescent="0.2">
      <c r="A1" s="64"/>
      <c r="B1" s="1381" t="s">
        <v>96</v>
      </c>
      <c r="C1" s="1382"/>
      <c r="D1" s="1382"/>
      <c r="E1" s="1382"/>
      <c r="F1" s="1382"/>
      <c r="G1" s="1382"/>
      <c r="H1" s="1382"/>
      <c r="I1" s="1382"/>
      <c r="J1" s="1382"/>
      <c r="K1" s="1382"/>
      <c r="L1" s="1382"/>
      <c r="M1" s="1382"/>
      <c r="N1" s="1382"/>
      <c r="O1" s="1382"/>
      <c r="P1" s="1382"/>
      <c r="Q1" s="1227"/>
    </row>
    <row r="2" spans="1:17" ht="24" customHeight="1" x14ac:dyDescent="0.2">
      <c r="A2" s="64"/>
      <c r="B2" s="66"/>
      <c r="C2" s="67"/>
      <c r="D2" s="67"/>
      <c r="E2" s="67"/>
      <c r="F2" s="67"/>
      <c r="G2" s="67"/>
      <c r="H2" s="67"/>
      <c r="I2" s="67"/>
      <c r="J2" s="67"/>
      <c r="K2" s="67"/>
      <c r="L2" s="67"/>
      <c r="M2" s="67"/>
      <c r="N2" s="67"/>
      <c r="O2" s="67"/>
      <c r="P2" s="67"/>
      <c r="Q2" s="68"/>
    </row>
    <row r="3" spans="1:17" ht="30" customHeight="1" x14ac:dyDescent="0.2">
      <c r="A3" s="64"/>
      <c r="B3" s="1383" t="s">
        <v>97</v>
      </c>
      <c r="C3" s="69" t="s">
        <v>98</v>
      </c>
      <c r="D3" s="69"/>
      <c r="E3" s="69"/>
      <c r="F3" s="69"/>
      <c r="G3" s="69"/>
      <c r="H3" s="69"/>
      <c r="I3" s="69"/>
      <c r="J3" s="69"/>
      <c r="K3" s="70"/>
      <c r="L3" s="1384" t="s">
        <v>99</v>
      </c>
      <c r="M3" s="1385" t="s">
        <v>100</v>
      </c>
      <c r="N3" s="1385" t="s">
        <v>101</v>
      </c>
      <c r="O3" s="1386"/>
      <c r="P3" s="1387"/>
      <c r="Q3" s="1388" t="s">
        <v>102</v>
      </c>
    </row>
    <row r="4" spans="1:17" ht="30" customHeight="1" x14ac:dyDescent="0.2">
      <c r="A4" s="64"/>
      <c r="B4" s="1298"/>
      <c r="C4" s="71" t="s">
        <v>2</v>
      </c>
      <c r="D4" s="71" t="s">
        <v>3</v>
      </c>
      <c r="E4" s="71" t="s">
        <v>4</v>
      </c>
      <c r="F4" s="71" t="s">
        <v>5</v>
      </c>
      <c r="G4" s="71" t="s">
        <v>6</v>
      </c>
      <c r="H4" s="72" t="s">
        <v>103</v>
      </c>
      <c r="I4" s="71" t="s">
        <v>7</v>
      </c>
      <c r="J4" s="71" t="s">
        <v>8</v>
      </c>
      <c r="K4" s="73" t="s">
        <v>104</v>
      </c>
      <c r="L4" s="74" t="s">
        <v>0</v>
      </c>
      <c r="M4" s="75" t="s">
        <v>105</v>
      </c>
      <c r="N4" s="76" t="s">
        <v>106</v>
      </c>
      <c r="O4" s="77" t="s">
        <v>107</v>
      </c>
      <c r="P4" s="78" t="s">
        <v>108</v>
      </c>
      <c r="Q4" s="1389"/>
    </row>
    <row r="5" spans="1:17" ht="4.1500000000000004" customHeight="1" x14ac:dyDescent="0.2">
      <c r="A5" s="79"/>
      <c r="B5" s="80"/>
      <c r="C5" s="81"/>
      <c r="D5" s="81"/>
      <c r="E5" s="81"/>
      <c r="F5" s="81"/>
      <c r="G5" s="81"/>
      <c r="H5" s="81"/>
      <c r="I5" s="81"/>
      <c r="J5" s="81"/>
      <c r="K5" s="82"/>
      <c r="L5" s="82"/>
      <c r="M5" s="83"/>
      <c r="N5" s="83"/>
      <c r="O5" s="83"/>
      <c r="P5" s="83"/>
      <c r="Q5" s="84"/>
    </row>
    <row r="6" spans="1:17" ht="18" customHeight="1" x14ac:dyDescent="0.2">
      <c r="A6" s="79"/>
      <c r="B6" s="85" t="s">
        <v>109</v>
      </c>
      <c r="C6" s="86">
        <v>3965</v>
      </c>
      <c r="D6" s="86">
        <v>1586</v>
      </c>
      <c r="E6" s="86">
        <v>1591</v>
      </c>
      <c r="F6" s="86">
        <v>1465</v>
      </c>
      <c r="G6" s="86">
        <v>2172</v>
      </c>
      <c r="H6" s="86">
        <v>1257</v>
      </c>
      <c r="I6" s="86">
        <v>1538</v>
      </c>
      <c r="J6" s="86">
        <v>1005</v>
      </c>
      <c r="K6" s="87">
        <v>46</v>
      </c>
      <c r="L6" s="88">
        <v>3561</v>
      </c>
      <c r="M6" s="89">
        <v>71</v>
      </c>
      <c r="N6" s="90">
        <f t="shared" ref="N6:N41" si="0">M6*100/L6</f>
        <v>1.9938219601235607</v>
      </c>
      <c r="O6" s="91">
        <v>1765</v>
      </c>
      <c r="P6" s="92">
        <f>O6*100/L6</f>
        <v>49.56472900870542</v>
      </c>
      <c r="Q6" s="93">
        <f>L6*100/(C6+D6+E6+F6+G6+H6+I6+J6+K6+L6)</f>
        <v>19.580996370834708</v>
      </c>
    </row>
    <row r="7" spans="1:17" ht="18" customHeight="1" x14ac:dyDescent="0.2">
      <c r="A7" s="79"/>
      <c r="B7" s="94" t="s">
        <v>110</v>
      </c>
      <c r="C7" s="95">
        <v>1413</v>
      </c>
      <c r="D7" s="95">
        <v>990</v>
      </c>
      <c r="E7" s="95">
        <v>585</v>
      </c>
      <c r="F7" s="95">
        <v>787</v>
      </c>
      <c r="G7" s="95">
        <v>588</v>
      </c>
      <c r="H7" s="95">
        <v>417</v>
      </c>
      <c r="I7" s="95">
        <v>438</v>
      </c>
      <c r="J7" s="95">
        <v>189</v>
      </c>
      <c r="K7" s="96">
        <v>14</v>
      </c>
      <c r="L7" s="97">
        <v>3477</v>
      </c>
      <c r="M7" s="98">
        <v>16</v>
      </c>
      <c r="N7" s="99">
        <f t="shared" si="0"/>
        <v>0.46016681046879493</v>
      </c>
      <c r="O7" s="100">
        <v>2574</v>
      </c>
      <c r="P7" s="101">
        <f t="shared" ref="P7:P44" si="1">O7*100/L7</f>
        <v>74.029335634167381</v>
      </c>
      <c r="Q7" s="102">
        <f t="shared" ref="Q7:Q44" si="2">L7*100/(C7+D7+E7+F7+G7+H7+I7+J7+K7+L7)</f>
        <v>39.076196898179369</v>
      </c>
    </row>
    <row r="8" spans="1:17" ht="18" customHeight="1" x14ac:dyDescent="0.2">
      <c r="A8" s="79"/>
      <c r="B8" s="103" t="s">
        <v>111</v>
      </c>
      <c r="C8" s="104">
        <v>1104</v>
      </c>
      <c r="D8" s="104">
        <v>461</v>
      </c>
      <c r="E8" s="104">
        <v>317</v>
      </c>
      <c r="F8" s="104">
        <v>365</v>
      </c>
      <c r="G8" s="104">
        <v>369</v>
      </c>
      <c r="H8" s="104">
        <v>224</v>
      </c>
      <c r="I8" s="104">
        <v>432</v>
      </c>
      <c r="J8" s="104">
        <v>410</v>
      </c>
      <c r="K8" s="105">
        <v>12</v>
      </c>
      <c r="L8" s="106">
        <v>727</v>
      </c>
      <c r="M8" s="107">
        <v>6</v>
      </c>
      <c r="N8" s="108">
        <f t="shared" si="0"/>
        <v>0.82530949105914719</v>
      </c>
      <c r="O8" s="109">
        <v>498</v>
      </c>
      <c r="P8" s="110">
        <f t="shared" si="1"/>
        <v>68.500687757909219</v>
      </c>
      <c r="Q8" s="111">
        <f t="shared" si="2"/>
        <v>16.444243383849809</v>
      </c>
    </row>
    <row r="9" spans="1:17" ht="18" customHeight="1" x14ac:dyDescent="0.2">
      <c r="A9" s="79"/>
      <c r="B9" s="103" t="s">
        <v>112</v>
      </c>
      <c r="C9" s="104">
        <v>104</v>
      </c>
      <c r="D9" s="112">
        <v>245</v>
      </c>
      <c r="E9" s="104">
        <v>162</v>
      </c>
      <c r="F9" s="104">
        <v>954</v>
      </c>
      <c r="G9" s="104">
        <v>144</v>
      </c>
      <c r="H9" s="104">
        <v>189</v>
      </c>
      <c r="I9" s="104">
        <v>108</v>
      </c>
      <c r="J9" s="104">
        <v>79</v>
      </c>
      <c r="K9" s="105">
        <v>1</v>
      </c>
      <c r="L9" s="106">
        <v>227</v>
      </c>
      <c r="M9" s="107">
        <v>0</v>
      </c>
      <c r="N9" s="108">
        <f t="shared" si="0"/>
        <v>0</v>
      </c>
      <c r="O9" s="109">
        <v>120</v>
      </c>
      <c r="P9" s="110">
        <f t="shared" si="1"/>
        <v>52.863436123348016</v>
      </c>
      <c r="Q9" s="111">
        <f t="shared" si="2"/>
        <v>10.25756891098057</v>
      </c>
    </row>
    <row r="10" spans="1:17" ht="18" customHeight="1" x14ac:dyDescent="0.2">
      <c r="A10" s="79"/>
      <c r="B10" s="103" t="s">
        <v>113</v>
      </c>
      <c r="C10" s="104">
        <v>30</v>
      </c>
      <c r="D10" s="113">
        <v>29</v>
      </c>
      <c r="E10" s="104">
        <v>85</v>
      </c>
      <c r="F10" s="104">
        <v>59</v>
      </c>
      <c r="G10" s="104">
        <v>111</v>
      </c>
      <c r="H10" s="104">
        <v>408</v>
      </c>
      <c r="I10" s="104">
        <v>92</v>
      </c>
      <c r="J10" s="104">
        <v>55</v>
      </c>
      <c r="K10" s="105">
        <v>0</v>
      </c>
      <c r="L10" s="106">
        <v>117</v>
      </c>
      <c r="M10" s="107">
        <v>31</v>
      </c>
      <c r="N10" s="108">
        <f t="shared" si="0"/>
        <v>26.495726495726494</v>
      </c>
      <c r="O10" s="109">
        <v>69</v>
      </c>
      <c r="P10" s="110">
        <f t="shared" si="1"/>
        <v>58.974358974358971</v>
      </c>
      <c r="Q10" s="111">
        <f t="shared" si="2"/>
        <v>11.866125760649087</v>
      </c>
    </row>
    <row r="11" spans="1:17" ht="18" customHeight="1" x14ac:dyDescent="0.2">
      <c r="A11" s="79"/>
      <c r="B11" s="103" t="s">
        <v>114</v>
      </c>
      <c r="C11" s="104">
        <v>153</v>
      </c>
      <c r="D11" s="113">
        <v>61</v>
      </c>
      <c r="E11" s="104">
        <v>42</v>
      </c>
      <c r="F11" s="104">
        <v>49</v>
      </c>
      <c r="G11" s="104">
        <v>71</v>
      </c>
      <c r="H11" s="104">
        <v>48</v>
      </c>
      <c r="I11" s="104">
        <v>38</v>
      </c>
      <c r="J11" s="104">
        <v>19</v>
      </c>
      <c r="K11" s="105">
        <v>0</v>
      </c>
      <c r="L11" s="106">
        <v>129</v>
      </c>
      <c r="M11" s="107">
        <v>23</v>
      </c>
      <c r="N11" s="108">
        <f t="shared" si="0"/>
        <v>17.829457364341085</v>
      </c>
      <c r="O11" s="109">
        <v>80</v>
      </c>
      <c r="P11" s="110">
        <f t="shared" si="1"/>
        <v>62.015503875968989</v>
      </c>
      <c r="Q11" s="111">
        <f t="shared" si="2"/>
        <v>21.147540983606557</v>
      </c>
    </row>
    <row r="12" spans="1:17" ht="18" customHeight="1" x14ac:dyDescent="0.2">
      <c r="A12" s="79"/>
      <c r="B12" s="103" t="s">
        <v>115</v>
      </c>
      <c r="C12" s="104">
        <v>206</v>
      </c>
      <c r="D12" s="113">
        <v>56</v>
      </c>
      <c r="E12" s="104">
        <v>58</v>
      </c>
      <c r="F12" s="104">
        <v>87</v>
      </c>
      <c r="G12" s="104">
        <v>90</v>
      </c>
      <c r="H12" s="104">
        <v>65</v>
      </c>
      <c r="I12" s="104">
        <v>93</v>
      </c>
      <c r="J12" s="104">
        <v>79</v>
      </c>
      <c r="K12" s="105">
        <v>5</v>
      </c>
      <c r="L12" s="106">
        <v>146</v>
      </c>
      <c r="M12" s="107">
        <v>40</v>
      </c>
      <c r="N12" s="108">
        <f t="shared" si="0"/>
        <v>27.397260273972602</v>
      </c>
      <c r="O12" s="109">
        <v>77</v>
      </c>
      <c r="P12" s="110">
        <f t="shared" si="1"/>
        <v>52.739726027397261</v>
      </c>
      <c r="Q12" s="111">
        <f t="shared" si="2"/>
        <v>16.497175141242938</v>
      </c>
    </row>
    <row r="13" spans="1:17" ht="18" customHeight="1" x14ac:dyDescent="0.2">
      <c r="A13" s="79"/>
      <c r="B13" s="103" t="s">
        <v>116</v>
      </c>
      <c r="C13" s="104">
        <v>58</v>
      </c>
      <c r="D13" s="113">
        <v>46</v>
      </c>
      <c r="E13" s="104">
        <v>62</v>
      </c>
      <c r="F13" s="104">
        <v>61</v>
      </c>
      <c r="G13" s="104">
        <v>107</v>
      </c>
      <c r="H13" s="104">
        <v>94</v>
      </c>
      <c r="I13" s="104">
        <v>189</v>
      </c>
      <c r="J13" s="104">
        <v>225</v>
      </c>
      <c r="K13" s="105">
        <v>7</v>
      </c>
      <c r="L13" s="106">
        <v>302</v>
      </c>
      <c r="M13" s="107">
        <v>22</v>
      </c>
      <c r="N13" s="108">
        <f t="shared" si="0"/>
        <v>7.2847682119205297</v>
      </c>
      <c r="O13" s="109">
        <v>35</v>
      </c>
      <c r="P13" s="110">
        <f t="shared" si="1"/>
        <v>11.589403973509933</v>
      </c>
      <c r="Q13" s="111">
        <f t="shared" si="2"/>
        <v>26.238053866203302</v>
      </c>
    </row>
    <row r="14" spans="1:17" ht="18" customHeight="1" x14ac:dyDescent="0.2">
      <c r="A14" s="79"/>
      <c r="B14" s="103" t="s">
        <v>117</v>
      </c>
      <c r="C14" s="104">
        <v>26</v>
      </c>
      <c r="D14" s="113">
        <v>26</v>
      </c>
      <c r="E14" s="104">
        <v>25</v>
      </c>
      <c r="F14" s="104">
        <v>34</v>
      </c>
      <c r="G14" s="104">
        <v>98</v>
      </c>
      <c r="H14" s="104">
        <v>150</v>
      </c>
      <c r="I14" s="104">
        <v>1379</v>
      </c>
      <c r="J14" s="104">
        <v>1823</v>
      </c>
      <c r="K14" s="105">
        <v>7</v>
      </c>
      <c r="L14" s="106">
        <v>5830</v>
      </c>
      <c r="M14" s="107">
        <v>5</v>
      </c>
      <c r="N14" s="108">
        <f t="shared" si="0"/>
        <v>8.5763293310463118E-2</v>
      </c>
      <c r="O14" s="109">
        <v>5355</v>
      </c>
      <c r="P14" s="110">
        <f t="shared" si="1"/>
        <v>91.85248713550601</v>
      </c>
      <c r="Q14" s="111">
        <f t="shared" si="2"/>
        <v>62.034475420302194</v>
      </c>
    </row>
    <row r="15" spans="1:17" ht="18" customHeight="1" x14ac:dyDescent="0.2">
      <c r="A15" s="79"/>
      <c r="B15" s="103" t="s">
        <v>118</v>
      </c>
      <c r="C15" s="104">
        <v>107</v>
      </c>
      <c r="D15" s="113">
        <v>159</v>
      </c>
      <c r="E15" s="104">
        <v>605</v>
      </c>
      <c r="F15" s="104">
        <v>144</v>
      </c>
      <c r="G15" s="104">
        <v>1960</v>
      </c>
      <c r="H15" s="104">
        <v>299</v>
      </c>
      <c r="I15" s="104">
        <v>278</v>
      </c>
      <c r="J15" s="104">
        <v>170</v>
      </c>
      <c r="K15" s="105">
        <v>6</v>
      </c>
      <c r="L15" s="106">
        <v>751</v>
      </c>
      <c r="M15" s="107">
        <v>30</v>
      </c>
      <c r="N15" s="108">
        <f t="shared" si="0"/>
        <v>3.9946737683089215</v>
      </c>
      <c r="O15" s="109">
        <v>500</v>
      </c>
      <c r="P15" s="110">
        <f t="shared" si="1"/>
        <v>66.577896138482018</v>
      </c>
      <c r="Q15" s="111">
        <f t="shared" si="2"/>
        <v>16.767135521321723</v>
      </c>
    </row>
    <row r="16" spans="1:17" ht="18" customHeight="1" x14ac:dyDescent="0.2">
      <c r="A16" s="79"/>
      <c r="B16" s="103" t="s">
        <v>119</v>
      </c>
      <c r="C16" s="95">
        <v>48</v>
      </c>
      <c r="D16" s="95">
        <v>37</v>
      </c>
      <c r="E16" s="95">
        <v>68</v>
      </c>
      <c r="F16" s="95">
        <v>39</v>
      </c>
      <c r="G16" s="95">
        <v>247</v>
      </c>
      <c r="H16" s="95">
        <v>259</v>
      </c>
      <c r="I16" s="95">
        <v>1642</v>
      </c>
      <c r="J16" s="95">
        <v>2362</v>
      </c>
      <c r="K16" s="96">
        <v>8</v>
      </c>
      <c r="L16" s="97">
        <v>1505</v>
      </c>
      <c r="M16" s="98">
        <v>11</v>
      </c>
      <c r="N16" s="99">
        <f t="shared" si="0"/>
        <v>0.73089700996677742</v>
      </c>
      <c r="O16" s="100">
        <v>589</v>
      </c>
      <c r="P16" s="101">
        <f t="shared" si="1"/>
        <v>39.136212624584715</v>
      </c>
      <c r="Q16" s="102">
        <f t="shared" si="2"/>
        <v>24.215607401448111</v>
      </c>
    </row>
    <row r="17" spans="1:17" ht="18" customHeight="1" x14ac:dyDescent="0.2">
      <c r="A17" s="79"/>
      <c r="B17" s="103" t="s">
        <v>120</v>
      </c>
      <c r="C17" s="104">
        <v>425</v>
      </c>
      <c r="D17" s="104">
        <v>762</v>
      </c>
      <c r="E17" s="104">
        <v>688</v>
      </c>
      <c r="F17" s="104">
        <v>368</v>
      </c>
      <c r="G17" s="104">
        <v>731</v>
      </c>
      <c r="H17" s="104">
        <v>207</v>
      </c>
      <c r="I17" s="104">
        <v>356</v>
      </c>
      <c r="J17" s="104">
        <v>176</v>
      </c>
      <c r="K17" s="105">
        <v>6</v>
      </c>
      <c r="L17" s="106">
        <v>182</v>
      </c>
      <c r="M17" s="107">
        <v>18</v>
      </c>
      <c r="N17" s="108">
        <f t="shared" si="0"/>
        <v>9.8901098901098905</v>
      </c>
      <c r="O17" s="109">
        <v>114</v>
      </c>
      <c r="P17" s="110">
        <f t="shared" si="1"/>
        <v>62.637362637362635</v>
      </c>
      <c r="Q17" s="111">
        <f t="shared" si="2"/>
        <v>4.6654703922071263</v>
      </c>
    </row>
    <row r="18" spans="1:17" ht="18" customHeight="1" x14ac:dyDescent="0.2">
      <c r="A18" s="79"/>
      <c r="B18" s="103" t="s">
        <v>121</v>
      </c>
      <c r="C18" s="95">
        <v>76</v>
      </c>
      <c r="D18" s="95">
        <v>62</v>
      </c>
      <c r="E18" s="95">
        <v>262</v>
      </c>
      <c r="F18" s="95">
        <v>249</v>
      </c>
      <c r="G18" s="95">
        <v>785</v>
      </c>
      <c r="H18" s="95">
        <v>1375</v>
      </c>
      <c r="I18" s="95">
        <v>392</v>
      </c>
      <c r="J18" s="95">
        <v>262</v>
      </c>
      <c r="K18" s="96">
        <v>5</v>
      </c>
      <c r="L18" s="97">
        <v>533</v>
      </c>
      <c r="M18" s="98">
        <v>11</v>
      </c>
      <c r="N18" s="99">
        <f t="shared" si="0"/>
        <v>2.0637898686679175</v>
      </c>
      <c r="O18" s="100">
        <v>395</v>
      </c>
      <c r="P18" s="101">
        <f t="shared" si="1"/>
        <v>74.108818011257043</v>
      </c>
      <c r="Q18" s="102">
        <f t="shared" si="2"/>
        <v>13.321669582604349</v>
      </c>
    </row>
    <row r="19" spans="1:17" ht="18" customHeight="1" x14ac:dyDescent="0.2">
      <c r="A19" s="79"/>
      <c r="B19" s="103" t="s">
        <v>122</v>
      </c>
      <c r="C19" s="104">
        <v>152</v>
      </c>
      <c r="D19" s="104">
        <v>420</v>
      </c>
      <c r="E19" s="104">
        <v>561</v>
      </c>
      <c r="F19" s="104">
        <v>1740</v>
      </c>
      <c r="G19" s="104">
        <v>425</v>
      </c>
      <c r="H19" s="104">
        <v>555</v>
      </c>
      <c r="I19" s="104">
        <v>233</v>
      </c>
      <c r="J19" s="104">
        <v>149</v>
      </c>
      <c r="K19" s="105">
        <v>8</v>
      </c>
      <c r="L19" s="106">
        <v>1335</v>
      </c>
      <c r="M19" s="107">
        <v>5</v>
      </c>
      <c r="N19" s="108">
        <f t="shared" si="0"/>
        <v>0.37453183520599254</v>
      </c>
      <c r="O19" s="109">
        <v>994</v>
      </c>
      <c r="P19" s="110">
        <f t="shared" si="1"/>
        <v>74.456928838951313</v>
      </c>
      <c r="Q19" s="111">
        <f t="shared" si="2"/>
        <v>23.93330942990319</v>
      </c>
    </row>
    <row r="20" spans="1:17" ht="18" customHeight="1" x14ac:dyDescent="0.2">
      <c r="A20" s="79"/>
      <c r="B20" s="94" t="s">
        <v>123</v>
      </c>
      <c r="C20" s="104">
        <v>20</v>
      </c>
      <c r="D20" s="104">
        <v>15</v>
      </c>
      <c r="E20" s="104">
        <v>54</v>
      </c>
      <c r="F20" s="104">
        <v>31</v>
      </c>
      <c r="G20" s="104">
        <v>187</v>
      </c>
      <c r="H20" s="104">
        <v>106</v>
      </c>
      <c r="I20" s="104">
        <v>2366</v>
      </c>
      <c r="J20" s="104">
        <v>1221</v>
      </c>
      <c r="K20" s="105">
        <v>10</v>
      </c>
      <c r="L20" s="106">
        <v>1659</v>
      </c>
      <c r="M20" s="107">
        <v>8</v>
      </c>
      <c r="N20" s="108">
        <f t="shared" si="0"/>
        <v>0.4822182037371911</v>
      </c>
      <c r="O20" s="109">
        <v>1549</v>
      </c>
      <c r="P20" s="110">
        <f t="shared" si="1"/>
        <v>93.369499698613623</v>
      </c>
      <c r="Q20" s="111">
        <f t="shared" si="2"/>
        <v>29.264420532721822</v>
      </c>
    </row>
    <row r="21" spans="1:17" ht="18" customHeight="1" x14ac:dyDescent="0.2">
      <c r="A21" s="79"/>
      <c r="B21" s="103" t="s">
        <v>124</v>
      </c>
      <c r="C21" s="95">
        <v>9</v>
      </c>
      <c r="D21" s="95">
        <v>3</v>
      </c>
      <c r="E21" s="95">
        <v>21</v>
      </c>
      <c r="F21" s="95">
        <v>30</v>
      </c>
      <c r="G21" s="95">
        <v>49</v>
      </c>
      <c r="H21" s="95">
        <v>69</v>
      </c>
      <c r="I21" s="95">
        <v>51</v>
      </c>
      <c r="J21" s="95">
        <v>29</v>
      </c>
      <c r="K21" s="96">
        <v>0</v>
      </c>
      <c r="L21" s="97">
        <v>31</v>
      </c>
      <c r="M21" s="98">
        <v>0</v>
      </c>
      <c r="N21" s="99">
        <f t="shared" si="0"/>
        <v>0</v>
      </c>
      <c r="O21" s="100">
        <v>21</v>
      </c>
      <c r="P21" s="101">
        <f t="shared" si="1"/>
        <v>67.741935483870961</v>
      </c>
      <c r="Q21" s="102">
        <f t="shared" si="2"/>
        <v>10.616438356164384</v>
      </c>
    </row>
    <row r="22" spans="1:17" ht="18" customHeight="1" x14ac:dyDescent="0.2">
      <c r="A22" s="79"/>
      <c r="B22" s="103" t="s">
        <v>125</v>
      </c>
      <c r="C22" s="95">
        <v>46</v>
      </c>
      <c r="D22" s="95">
        <v>69</v>
      </c>
      <c r="E22" s="95">
        <v>687</v>
      </c>
      <c r="F22" s="95">
        <v>56</v>
      </c>
      <c r="G22" s="95">
        <v>235</v>
      </c>
      <c r="H22" s="95">
        <v>46</v>
      </c>
      <c r="I22" s="95">
        <v>68</v>
      </c>
      <c r="J22" s="95">
        <v>42</v>
      </c>
      <c r="K22" s="96">
        <v>3</v>
      </c>
      <c r="L22" s="97">
        <v>419</v>
      </c>
      <c r="M22" s="98">
        <v>25</v>
      </c>
      <c r="N22" s="99">
        <f t="shared" si="0"/>
        <v>5.9665871121718377</v>
      </c>
      <c r="O22" s="100">
        <v>133</v>
      </c>
      <c r="P22" s="101">
        <f t="shared" si="1"/>
        <v>31.742243436754176</v>
      </c>
      <c r="Q22" s="102">
        <f t="shared" si="2"/>
        <v>25.074805505685219</v>
      </c>
    </row>
    <row r="23" spans="1:17" ht="18" customHeight="1" x14ac:dyDescent="0.2">
      <c r="A23" s="79"/>
      <c r="B23" s="103" t="s">
        <v>126</v>
      </c>
      <c r="C23" s="95">
        <v>536</v>
      </c>
      <c r="D23" s="95">
        <v>808</v>
      </c>
      <c r="E23" s="95">
        <v>494</v>
      </c>
      <c r="F23" s="95">
        <v>361</v>
      </c>
      <c r="G23" s="95">
        <v>464</v>
      </c>
      <c r="H23" s="95">
        <v>241</v>
      </c>
      <c r="I23" s="95">
        <v>252</v>
      </c>
      <c r="J23" s="95">
        <v>168</v>
      </c>
      <c r="K23" s="96">
        <v>6</v>
      </c>
      <c r="L23" s="97">
        <v>369</v>
      </c>
      <c r="M23" s="98">
        <v>23</v>
      </c>
      <c r="N23" s="99">
        <f t="shared" si="0"/>
        <v>6.2330623306233059</v>
      </c>
      <c r="O23" s="100">
        <v>230</v>
      </c>
      <c r="P23" s="101">
        <f t="shared" si="1"/>
        <v>62.330623306233065</v>
      </c>
      <c r="Q23" s="102">
        <f t="shared" si="2"/>
        <v>9.9756690997566917</v>
      </c>
    </row>
    <row r="24" spans="1:17" ht="18" customHeight="1" x14ac:dyDescent="0.2">
      <c r="A24" s="79"/>
      <c r="B24" s="94" t="s">
        <v>127</v>
      </c>
      <c r="C24" s="104">
        <v>12</v>
      </c>
      <c r="D24" s="104">
        <v>19</v>
      </c>
      <c r="E24" s="104">
        <v>115</v>
      </c>
      <c r="F24" s="104">
        <v>21</v>
      </c>
      <c r="G24" s="104">
        <v>1053</v>
      </c>
      <c r="H24" s="104">
        <v>178</v>
      </c>
      <c r="I24" s="104">
        <v>469</v>
      </c>
      <c r="J24" s="104">
        <v>224</v>
      </c>
      <c r="K24" s="105">
        <v>0</v>
      </c>
      <c r="L24" s="106">
        <v>79</v>
      </c>
      <c r="M24" s="107">
        <v>2</v>
      </c>
      <c r="N24" s="108">
        <f t="shared" si="0"/>
        <v>2.5316455696202533</v>
      </c>
      <c r="O24" s="109">
        <v>50</v>
      </c>
      <c r="P24" s="110">
        <f t="shared" si="1"/>
        <v>63.291139240506332</v>
      </c>
      <c r="Q24" s="111">
        <f t="shared" si="2"/>
        <v>3.6405529953917051</v>
      </c>
    </row>
    <row r="25" spans="1:17" ht="18" customHeight="1" x14ac:dyDescent="0.2">
      <c r="A25" s="79"/>
      <c r="B25" s="114" t="s">
        <v>128</v>
      </c>
      <c r="C25" s="115">
        <v>3</v>
      </c>
      <c r="D25" s="115">
        <v>144</v>
      </c>
      <c r="E25" s="115">
        <v>1</v>
      </c>
      <c r="F25" s="115">
        <v>299</v>
      </c>
      <c r="G25" s="115">
        <v>0</v>
      </c>
      <c r="H25" s="115">
        <v>58</v>
      </c>
      <c r="I25" s="115">
        <v>0</v>
      </c>
      <c r="J25" s="115">
        <v>40</v>
      </c>
      <c r="K25" s="116">
        <v>1</v>
      </c>
      <c r="L25" s="117">
        <v>123</v>
      </c>
      <c r="M25" s="118">
        <v>0</v>
      </c>
      <c r="N25" s="119">
        <f t="shared" si="0"/>
        <v>0</v>
      </c>
      <c r="O25" s="120">
        <v>0</v>
      </c>
      <c r="P25" s="121">
        <f t="shared" si="1"/>
        <v>0</v>
      </c>
      <c r="Q25" s="122">
        <f t="shared" si="2"/>
        <v>18.385650224215247</v>
      </c>
    </row>
    <row r="26" spans="1:17" ht="21" customHeight="1" x14ac:dyDescent="0.2">
      <c r="A26" s="79"/>
      <c r="B26" s="123" t="s">
        <v>129</v>
      </c>
      <c r="C26" s="124">
        <f t="shared" ref="C26:M26" si="3">SUM(C6:C25)</f>
        <v>8493</v>
      </c>
      <c r="D26" s="124">
        <f t="shared" si="3"/>
        <v>5998</v>
      </c>
      <c r="E26" s="124">
        <f t="shared" si="3"/>
        <v>6483</v>
      </c>
      <c r="F26" s="124">
        <f t="shared" si="3"/>
        <v>7199</v>
      </c>
      <c r="G26" s="124">
        <f t="shared" si="3"/>
        <v>9886</v>
      </c>
      <c r="H26" s="124">
        <f t="shared" si="3"/>
        <v>6245</v>
      </c>
      <c r="I26" s="124">
        <f t="shared" si="3"/>
        <v>10414</v>
      </c>
      <c r="J26" s="124">
        <f t="shared" si="3"/>
        <v>8727</v>
      </c>
      <c r="K26" s="124">
        <f t="shared" si="3"/>
        <v>145</v>
      </c>
      <c r="L26" s="125">
        <f t="shared" si="3"/>
        <v>21502</v>
      </c>
      <c r="M26" s="126">
        <f t="shared" si="3"/>
        <v>347</v>
      </c>
      <c r="N26" s="127">
        <f t="shared" si="0"/>
        <v>1.6138033671286391</v>
      </c>
      <c r="O26" s="128">
        <f t="shared" ref="O26" si="4">SUM(O6:O25)</f>
        <v>15148</v>
      </c>
      <c r="P26" s="129">
        <f t="shared" si="1"/>
        <v>70.449260533903825</v>
      </c>
      <c r="Q26" s="130">
        <f t="shared" si="2"/>
        <v>25.269120481361352</v>
      </c>
    </row>
    <row r="27" spans="1:17" ht="4.1500000000000004" customHeight="1" x14ac:dyDescent="0.2">
      <c r="A27" s="79"/>
      <c r="B27" s="80"/>
      <c r="C27" s="81"/>
      <c r="D27" s="81"/>
      <c r="E27" s="81"/>
      <c r="F27" s="81"/>
      <c r="G27" s="81"/>
      <c r="H27" s="81"/>
      <c r="I27" s="81"/>
      <c r="J27" s="81"/>
      <c r="K27" s="82"/>
      <c r="L27" s="82"/>
      <c r="M27" s="83"/>
      <c r="N27" s="83"/>
      <c r="O27" s="83"/>
      <c r="P27" s="83"/>
      <c r="Q27" s="84"/>
    </row>
    <row r="28" spans="1:17" ht="18" customHeight="1" x14ac:dyDescent="0.2">
      <c r="A28" s="79"/>
      <c r="B28" s="131" t="s">
        <v>130</v>
      </c>
      <c r="C28" s="132">
        <v>29</v>
      </c>
      <c r="D28" s="132">
        <v>10</v>
      </c>
      <c r="E28" s="132">
        <v>5</v>
      </c>
      <c r="F28" s="132">
        <v>3</v>
      </c>
      <c r="G28" s="132">
        <v>5</v>
      </c>
      <c r="H28" s="132">
        <v>4</v>
      </c>
      <c r="I28" s="132">
        <v>3</v>
      </c>
      <c r="J28" s="132">
        <v>6</v>
      </c>
      <c r="K28" s="133">
        <v>0</v>
      </c>
      <c r="L28" s="134">
        <v>45</v>
      </c>
      <c r="M28" s="135">
        <v>1</v>
      </c>
      <c r="N28" s="136">
        <f t="shared" si="0"/>
        <v>2.2222222222222223</v>
      </c>
      <c r="O28" s="137">
        <v>11</v>
      </c>
      <c r="P28" s="138">
        <f t="shared" si="1"/>
        <v>24.444444444444443</v>
      </c>
      <c r="Q28" s="139">
        <f t="shared" si="2"/>
        <v>40.909090909090907</v>
      </c>
    </row>
    <row r="29" spans="1:17" ht="18" customHeight="1" x14ac:dyDescent="0.2">
      <c r="A29" s="79"/>
      <c r="B29" s="94" t="s">
        <v>131</v>
      </c>
      <c r="C29" s="95">
        <v>226</v>
      </c>
      <c r="D29" s="95">
        <v>179</v>
      </c>
      <c r="E29" s="95">
        <v>122</v>
      </c>
      <c r="F29" s="95">
        <v>208</v>
      </c>
      <c r="G29" s="95">
        <v>153</v>
      </c>
      <c r="H29" s="95">
        <v>178</v>
      </c>
      <c r="I29" s="95">
        <v>180</v>
      </c>
      <c r="J29" s="95">
        <v>301</v>
      </c>
      <c r="K29" s="96">
        <v>14</v>
      </c>
      <c r="L29" s="97">
        <v>564</v>
      </c>
      <c r="M29" s="98">
        <v>406</v>
      </c>
      <c r="N29" s="99">
        <f t="shared" si="0"/>
        <v>71.98581560283688</v>
      </c>
      <c r="O29" s="100">
        <v>40</v>
      </c>
      <c r="P29" s="101">
        <f t="shared" si="1"/>
        <v>7.0921985815602833</v>
      </c>
      <c r="Q29" s="102">
        <f t="shared" si="2"/>
        <v>26.541176470588237</v>
      </c>
    </row>
    <row r="30" spans="1:17" ht="18" customHeight="1" x14ac:dyDescent="0.2">
      <c r="A30" s="79"/>
      <c r="B30" s="103" t="s">
        <v>132</v>
      </c>
      <c r="C30" s="95">
        <v>209</v>
      </c>
      <c r="D30" s="95">
        <v>60</v>
      </c>
      <c r="E30" s="95">
        <v>38</v>
      </c>
      <c r="F30" s="95">
        <v>73</v>
      </c>
      <c r="G30" s="95">
        <v>73</v>
      </c>
      <c r="H30" s="95">
        <v>133</v>
      </c>
      <c r="I30" s="95">
        <v>92</v>
      </c>
      <c r="J30" s="95">
        <v>39</v>
      </c>
      <c r="K30" s="96">
        <v>5</v>
      </c>
      <c r="L30" s="97">
        <v>48</v>
      </c>
      <c r="M30" s="98">
        <v>2</v>
      </c>
      <c r="N30" s="99">
        <f t="shared" si="0"/>
        <v>4.166666666666667</v>
      </c>
      <c r="O30" s="100">
        <v>23</v>
      </c>
      <c r="P30" s="101">
        <f t="shared" si="1"/>
        <v>47.916666666666664</v>
      </c>
      <c r="Q30" s="102">
        <f t="shared" si="2"/>
        <v>6.2337662337662341</v>
      </c>
    </row>
    <row r="31" spans="1:17" ht="18" customHeight="1" x14ac:dyDescent="0.2">
      <c r="A31" s="79"/>
      <c r="B31" s="94" t="s">
        <v>133</v>
      </c>
      <c r="C31" s="95">
        <v>674</v>
      </c>
      <c r="D31" s="95">
        <v>144</v>
      </c>
      <c r="E31" s="95">
        <v>136</v>
      </c>
      <c r="F31" s="95">
        <v>172</v>
      </c>
      <c r="G31" s="95">
        <v>154</v>
      </c>
      <c r="H31" s="95">
        <v>120</v>
      </c>
      <c r="I31" s="95">
        <v>111</v>
      </c>
      <c r="J31" s="95">
        <v>102</v>
      </c>
      <c r="K31" s="96">
        <v>9</v>
      </c>
      <c r="L31" s="97">
        <v>93</v>
      </c>
      <c r="M31" s="98">
        <v>29</v>
      </c>
      <c r="N31" s="99">
        <f t="shared" si="0"/>
        <v>31.182795698924732</v>
      </c>
      <c r="O31" s="100">
        <v>33</v>
      </c>
      <c r="P31" s="101">
        <f t="shared" si="1"/>
        <v>35.483870967741936</v>
      </c>
      <c r="Q31" s="102">
        <f t="shared" si="2"/>
        <v>5.4227405247813412</v>
      </c>
    </row>
    <row r="32" spans="1:17" ht="18" customHeight="1" x14ac:dyDescent="0.2">
      <c r="A32" s="79"/>
      <c r="B32" s="94" t="s">
        <v>134</v>
      </c>
      <c r="C32" s="95">
        <v>37</v>
      </c>
      <c r="D32" s="95">
        <v>31</v>
      </c>
      <c r="E32" s="95">
        <v>9</v>
      </c>
      <c r="F32" s="95">
        <v>25</v>
      </c>
      <c r="G32" s="95">
        <v>9</v>
      </c>
      <c r="H32" s="95">
        <v>13</v>
      </c>
      <c r="I32" s="95">
        <v>12</v>
      </c>
      <c r="J32" s="95">
        <v>10</v>
      </c>
      <c r="K32" s="96">
        <v>6</v>
      </c>
      <c r="L32" s="97">
        <v>58</v>
      </c>
      <c r="M32" s="98">
        <v>51</v>
      </c>
      <c r="N32" s="99">
        <f t="shared" si="0"/>
        <v>87.931034482758619</v>
      </c>
      <c r="O32" s="100">
        <v>5</v>
      </c>
      <c r="P32" s="101">
        <f t="shared" si="1"/>
        <v>8.6206896551724146</v>
      </c>
      <c r="Q32" s="102">
        <f t="shared" si="2"/>
        <v>27.61904761904762</v>
      </c>
    </row>
    <row r="33" spans="1:17" ht="18" customHeight="1" x14ac:dyDescent="0.2">
      <c r="A33" s="79"/>
      <c r="B33" s="103" t="s">
        <v>135</v>
      </c>
      <c r="C33" s="104">
        <v>0</v>
      </c>
      <c r="D33" s="104">
        <v>0</v>
      </c>
      <c r="E33" s="104">
        <v>0</v>
      </c>
      <c r="F33" s="104">
        <v>0</v>
      </c>
      <c r="G33" s="104">
        <v>2</v>
      </c>
      <c r="H33" s="104">
        <v>2</v>
      </c>
      <c r="I33" s="104">
        <v>55</v>
      </c>
      <c r="J33" s="104">
        <v>17</v>
      </c>
      <c r="K33" s="105">
        <v>0</v>
      </c>
      <c r="L33" s="106">
        <v>93</v>
      </c>
      <c r="M33" s="107">
        <v>2</v>
      </c>
      <c r="N33" s="108">
        <f t="shared" si="0"/>
        <v>2.150537634408602</v>
      </c>
      <c r="O33" s="109">
        <v>88</v>
      </c>
      <c r="P33" s="110">
        <f t="shared" si="1"/>
        <v>94.623655913978496</v>
      </c>
      <c r="Q33" s="111">
        <f t="shared" si="2"/>
        <v>55.029585798816569</v>
      </c>
    </row>
    <row r="34" spans="1:17" ht="18" customHeight="1" x14ac:dyDescent="0.2">
      <c r="A34" s="79"/>
      <c r="B34" s="94" t="s">
        <v>136</v>
      </c>
      <c r="C34" s="104">
        <v>44</v>
      </c>
      <c r="D34" s="104">
        <v>38</v>
      </c>
      <c r="E34" s="104">
        <v>222</v>
      </c>
      <c r="F34" s="104">
        <v>73</v>
      </c>
      <c r="G34" s="104">
        <v>90</v>
      </c>
      <c r="H34" s="104">
        <v>96</v>
      </c>
      <c r="I34" s="104">
        <v>119</v>
      </c>
      <c r="J34" s="104">
        <v>186</v>
      </c>
      <c r="K34" s="105">
        <v>6</v>
      </c>
      <c r="L34" s="106">
        <v>448</v>
      </c>
      <c r="M34" s="107">
        <v>436</v>
      </c>
      <c r="N34" s="108">
        <f t="shared" si="0"/>
        <v>97.321428571428569</v>
      </c>
      <c r="O34" s="109">
        <v>3</v>
      </c>
      <c r="P34" s="110">
        <f t="shared" si="1"/>
        <v>0.6696428571428571</v>
      </c>
      <c r="Q34" s="111">
        <f t="shared" si="2"/>
        <v>33.888048411497728</v>
      </c>
    </row>
    <row r="35" spans="1:17" ht="18" customHeight="1" x14ac:dyDescent="0.2">
      <c r="A35" s="79"/>
      <c r="B35" s="94" t="s">
        <v>137</v>
      </c>
      <c r="C35" s="95">
        <v>26</v>
      </c>
      <c r="D35" s="95">
        <v>3</v>
      </c>
      <c r="E35" s="95">
        <v>11</v>
      </c>
      <c r="F35" s="95">
        <v>2</v>
      </c>
      <c r="G35" s="95">
        <v>4</v>
      </c>
      <c r="H35" s="95">
        <v>0</v>
      </c>
      <c r="I35" s="95">
        <v>1</v>
      </c>
      <c r="J35" s="95">
        <v>3</v>
      </c>
      <c r="K35" s="96">
        <v>0</v>
      </c>
      <c r="L35" s="97">
        <v>11</v>
      </c>
      <c r="M35" s="98">
        <v>0</v>
      </c>
      <c r="N35" s="99">
        <f t="shared" si="0"/>
        <v>0</v>
      </c>
      <c r="O35" s="100">
        <v>4</v>
      </c>
      <c r="P35" s="101">
        <f t="shared" si="1"/>
        <v>36.363636363636367</v>
      </c>
      <c r="Q35" s="102">
        <f t="shared" si="2"/>
        <v>18.032786885245901</v>
      </c>
    </row>
    <row r="36" spans="1:17" ht="18" customHeight="1" x14ac:dyDescent="0.2">
      <c r="A36" s="79"/>
      <c r="B36" s="94" t="s">
        <v>138</v>
      </c>
      <c r="C36" s="104">
        <v>12</v>
      </c>
      <c r="D36" s="104">
        <v>4</v>
      </c>
      <c r="E36" s="104">
        <v>1</v>
      </c>
      <c r="F36" s="104">
        <v>2</v>
      </c>
      <c r="G36" s="104">
        <v>8</v>
      </c>
      <c r="H36" s="104">
        <v>8</v>
      </c>
      <c r="I36" s="104">
        <v>59</v>
      </c>
      <c r="J36" s="104">
        <v>111</v>
      </c>
      <c r="K36" s="105">
        <v>0</v>
      </c>
      <c r="L36" s="106">
        <v>61</v>
      </c>
      <c r="M36" s="107">
        <v>51</v>
      </c>
      <c r="N36" s="108">
        <f t="shared" si="0"/>
        <v>83.606557377049185</v>
      </c>
      <c r="O36" s="109">
        <v>4</v>
      </c>
      <c r="P36" s="110">
        <f t="shared" si="1"/>
        <v>6.557377049180328</v>
      </c>
      <c r="Q36" s="111">
        <f t="shared" si="2"/>
        <v>22.93233082706767</v>
      </c>
    </row>
    <row r="37" spans="1:17" ht="18" customHeight="1" x14ac:dyDescent="0.2">
      <c r="A37" s="79"/>
      <c r="B37" s="103" t="s">
        <v>139</v>
      </c>
      <c r="C37" s="95">
        <v>1</v>
      </c>
      <c r="D37" s="95">
        <v>0</v>
      </c>
      <c r="E37" s="95">
        <v>1</v>
      </c>
      <c r="F37" s="95">
        <v>4</v>
      </c>
      <c r="G37" s="95">
        <v>0</v>
      </c>
      <c r="H37" s="95">
        <v>1</v>
      </c>
      <c r="I37" s="95">
        <v>0</v>
      </c>
      <c r="J37" s="95">
        <v>0</v>
      </c>
      <c r="K37" s="96">
        <v>0</v>
      </c>
      <c r="L37" s="97">
        <v>0</v>
      </c>
      <c r="M37" s="98">
        <v>0</v>
      </c>
      <c r="N37" s="108"/>
      <c r="O37" s="100">
        <v>0</v>
      </c>
      <c r="P37" s="110"/>
      <c r="Q37" s="111">
        <f t="shared" si="2"/>
        <v>0</v>
      </c>
    </row>
    <row r="38" spans="1:17" ht="21" customHeight="1" x14ac:dyDescent="0.2">
      <c r="A38" s="79"/>
      <c r="B38" s="123" t="s">
        <v>140</v>
      </c>
      <c r="C38" s="124">
        <f t="shared" ref="C38:M38" si="5">SUM(C28:C37)</f>
        <v>1258</v>
      </c>
      <c r="D38" s="124">
        <f t="shared" si="5"/>
        <v>469</v>
      </c>
      <c r="E38" s="124">
        <f t="shared" si="5"/>
        <v>545</v>
      </c>
      <c r="F38" s="124">
        <f t="shared" si="5"/>
        <v>562</v>
      </c>
      <c r="G38" s="124">
        <f t="shared" si="5"/>
        <v>498</v>
      </c>
      <c r="H38" s="124">
        <f t="shared" si="5"/>
        <v>555</v>
      </c>
      <c r="I38" s="124">
        <f t="shared" si="5"/>
        <v>632</v>
      </c>
      <c r="J38" s="124">
        <f t="shared" si="5"/>
        <v>775</v>
      </c>
      <c r="K38" s="124">
        <f t="shared" si="5"/>
        <v>40</v>
      </c>
      <c r="L38" s="140">
        <f t="shared" si="5"/>
        <v>1421</v>
      </c>
      <c r="M38" s="141">
        <f t="shared" si="5"/>
        <v>978</v>
      </c>
      <c r="N38" s="142">
        <f>M38*100/L38</f>
        <v>68.82477128782547</v>
      </c>
      <c r="O38" s="143">
        <f t="shared" ref="O38" si="6">SUM(O28:O37)</f>
        <v>211</v>
      </c>
      <c r="P38" s="144">
        <f t="shared" si="1"/>
        <v>14.848698099929628</v>
      </c>
      <c r="Q38" s="130">
        <f t="shared" si="2"/>
        <v>21.036269430051814</v>
      </c>
    </row>
    <row r="39" spans="1:17" ht="4.1500000000000004" customHeight="1" x14ac:dyDescent="0.2">
      <c r="A39" s="79"/>
      <c r="B39" s="80"/>
      <c r="C39" s="81"/>
      <c r="D39" s="81"/>
      <c r="E39" s="81"/>
      <c r="F39" s="81"/>
      <c r="G39" s="81"/>
      <c r="H39" s="81"/>
      <c r="I39" s="81"/>
      <c r="J39" s="81"/>
      <c r="K39" s="82"/>
      <c r="L39" s="82"/>
      <c r="M39" s="83"/>
      <c r="N39" s="83"/>
      <c r="O39" s="83"/>
      <c r="P39" s="83"/>
      <c r="Q39" s="84"/>
    </row>
    <row r="40" spans="1:17" ht="18" customHeight="1" x14ac:dyDescent="0.2">
      <c r="A40" s="79"/>
      <c r="B40" s="131" t="s">
        <v>141</v>
      </c>
      <c r="C40" s="145">
        <v>141</v>
      </c>
      <c r="D40" s="145">
        <v>130</v>
      </c>
      <c r="E40" s="86">
        <v>142</v>
      </c>
      <c r="F40" s="86">
        <v>109</v>
      </c>
      <c r="G40" s="86">
        <v>175</v>
      </c>
      <c r="H40" s="86">
        <v>101</v>
      </c>
      <c r="I40" s="86">
        <v>115</v>
      </c>
      <c r="J40" s="86">
        <v>88</v>
      </c>
      <c r="K40" s="87">
        <v>0</v>
      </c>
      <c r="L40" s="88">
        <v>1</v>
      </c>
      <c r="M40" s="89">
        <v>0</v>
      </c>
      <c r="N40" s="136">
        <f t="shared" si="0"/>
        <v>0</v>
      </c>
      <c r="O40" s="91">
        <v>1</v>
      </c>
      <c r="P40" s="136">
        <f t="shared" si="1"/>
        <v>100</v>
      </c>
      <c r="Q40" s="93">
        <f t="shared" si="2"/>
        <v>9.9800399201596807E-2</v>
      </c>
    </row>
    <row r="41" spans="1:17" ht="18" customHeight="1" x14ac:dyDescent="0.2">
      <c r="A41" s="79"/>
      <c r="B41" s="146" t="s">
        <v>142</v>
      </c>
      <c r="C41" s="147">
        <v>562</v>
      </c>
      <c r="D41" s="147">
        <v>325</v>
      </c>
      <c r="E41" s="148">
        <v>237</v>
      </c>
      <c r="F41" s="148">
        <v>316</v>
      </c>
      <c r="G41" s="148">
        <v>351</v>
      </c>
      <c r="H41" s="148">
        <v>381</v>
      </c>
      <c r="I41" s="148">
        <v>145</v>
      </c>
      <c r="J41" s="148">
        <v>98</v>
      </c>
      <c r="K41" s="149">
        <v>3</v>
      </c>
      <c r="L41" s="150">
        <v>141</v>
      </c>
      <c r="M41" s="151">
        <v>6</v>
      </c>
      <c r="N41" s="152">
        <f t="shared" si="0"/>
        <v>4.2553191489361701</v>
      </c>
      <c r="O41" s="153">
        <v>73</v>
      </c>
      <c r="P41" s="154">
        <f t="shared" si="1"/>
        <v>51.773049645390074</v>
      </c>
      <c r="Q41" s="155">
        <f t="shared" si="2"/>
        <v>5.5099648300117234</v>
      </c>
    </row>
    <row r="42" spans="1:17" ht="20.25" customHeight="1" x14ac:dyDescent="0.2">
      <c r="A42" s="79"/>
      <c r="B42" s="123" t="s">
        <v>143</v>
      </c>
      <c r="C42" s="124">
        <f t="shared" ref="C42:M42" si="7">SUM(C40:C41)</f>
        <v>703</v>
      </c>
      <c r="D42" s="124">
        <f t="shared" si="7"/>
        <v>455</v>
      </c>
      <c r="E42" s="124">
        <f t="shared" si="7"/>
        <v>379</v>
      </c>
      <c r="F42" s="124">
        <f t="shared" si="7"/>
        <v>425</v>
      </c>
      <c r="G42" s="124">
        <f t="shared" si="7"/>
        <v>526</v>
      </c>
      <c r="H42" s="124">
        <f t="shared" si="7"/>
        <v>482</v>
      </c>
      <c r="I42" s="124">
        <f t="shared" si="7"/>
        <v>260</v>
      </c>
      <c r="J42" s="124">
        <f t="shared" si="7"/>
        <v>186</v>
      </c>
      <c r="K42" s="124">
        <f t="shared" si="7"/>
        <v>3</v>
      </c>
      <c r="L42" s="140">
        <f t="shared" si="7"/>
        <v>142</v>
      </c>
      <c r="M42" s="141">
        <f t="shared" si="7"/>
        <v>6</v>
      </c>
      <c r="N42" s="142">
        <f>M42*100/L42</f>
        <v>4.225352112676056</v>
      </c>
      <c r="O42" s="143">
        <f t="shared" ref="O42" si="8">SUM(O40:O41)</f>
        <v>74</v>
      </c>
      <c r="P42" s="144">
        <f t="shared" si="1"/>
        <v>52.112676056338032</v>
      </c>
      <c r="Q42" s="130">
        <f t="shared" si="2"/>
        <v>3.9876439202471214</v>
      </c>
    </row>
    <row r="43" spans="1:17" ht="4.1500000000000004" customHeight="1" x14ac:dyDescent="0.2">
      <c r="A43" s="79"/>
      <c r="B43" s="80"/>
      <c r="C43" s="81"/>
      <c r="D43" s="81"/>
      <c r="E43" s="81"/>
      <c r="F43" s="81"/>
      <c r="G43" s="81"/>
      <c r="H43" s="81"/>
      <c r="I43" s="81"/>
      <c r="J43" s="81"/>
      <c r="K43" s="82"/>
      <c r="L43" s="82"/>
      <c r="M43" s="83"/>
      <c r="N43" s="83"/>
      <c r="O43" s="83"/>
      <c r="P43" s="83"/>
      <c r="Q43" s="84"/>
    </row>
    <row r="44" spans="1:17" ht="21" customHeight="1" x14ac:dyDescent="0.2">
      <c r="A44" s="79"/>
      <c r="B44" s="156" t="s">
        <v>144</v>
      </c>
      <c r="C44" s="157">
        <f t="shared" ref="C44:M44" si="9">SUM(C26,C38,C42)</f>
        <v>10454</v>
      </c>
      <c r="D44" s="157">
        <f t="shared" si="9"/>
        <v>6922</v>
      </c>
      <c r="E44" s="157">
        <f t="shared" si="9"/>
        <v>7407</v>
      </c>
      <c r="F44" s="157">
        <f t="shared" si="9"/>
        <v>8186</v>
      </c>
      <c r="G44" s="157">
        <f t="shared" si="9"/>
        <v>10910</v>
      </c>
      <c r="H44" s="157">
        <f t="shared" si="9"/>
        <v>7282</v>
      </c>
      <c r="I44" s="157">
        <f t="shared" si="9"/>
        <v>11306</v>
      </c>
      <c r="J44" s="157">
        <f t="shared" si="9"/>
        <v>9688</v>
      </c>
      <c r="K44" s="157">
        <f t="shared" si="9"/>
        <v>188</v>
      </c>
      <c r="L44" s="158">
        <f t="shared" si="9"/>
        <v>23065</v>
      </c>
      <c r="M44" s="159">
        <f t="shared" si="9"/>
        <v>1331</v>
      </c>
      <c r="N44" s="160">
        <f>M44*100/L44</f>
        <v>5.7706481682202471</v>
      </c>
      <c r="O44" s="161">
        <f t="shared" ref="O44" si="10">SUM(O26,O38,O42)</f>
        <v>15433</v>
      </c>
      <c r="P44" s="162">
        <f t="shared" si="1"/>
        <v>66.910903967049649</v>
      </c>
      <c r="Q44" s="163">
        <f t="shared" si="2"/>
        <v>24.175121583095756</v>
      </c>
    </row>
  </sheetData>
  <sheetProtection algorithmName="SHA-512" hashValue="Q0xcogulBvelSUNx4m8lvds+QG0GNQk21makLw0Wavqtvt21v9ej+ESkNZOb+6goyDSdmPRdE+BkEIt2m+xm2Q==" saltValue="X05kTC9e0gNc3jXKNeQssQ==" spinCount="100000" sheet="1" objects="1" scenarios="1"/>
  <mergeCells count="4">
    <mergeCell ref="B1:Q1"/>
    <mergeCell ref="B3:B4"/>
    <mergeCell ref="L3:P3"/>
    <mergeCell ref="Q3:Q4"/>
  </mergeCells>
  <printOptions horizontalCentered="1"/>
  <pageMargins left="0.59055118110236227" right="0.59055118110236227" top="0.70866141732283472" bottom="0.70866141732283472" header="0.39370078740157483" footer="0.39370078740157483"/>
  <pageSetup paperSize="9" scale="92" firstPageNumber="76" orientation="landscape" useFirstPageNumber="1" r:id="rId1"/>
  <headerFooter>
    <oddHeader>&amp;R&amp;"Times New Roman,Kurzíva"&amp;10T 17</oddHeader>
    <oddFooter>&amp;L&amp;"Times New Roman,Kurzíva"&amp;10CVTI SR&amp;C&amp;"Times New Roman,Normálne"&amp;10&amp;P&amp;R&amp;"Times New Roman,Kurzíva"&amp;10PK na VŠ SR  2024   1. stupeň</oddFooter>
  </headerFooter>
  <rowBreaks count="1" manualBreakCount="1">
    <brk id="26" min="1" max="1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N67"/>
  <sheetViews>
    <sheetView showGridLines="0" showRowColHeaders="0" zoomScaleNormal="100" workbookViewId="0">
      <pane ySplit="4" topLeftCell="A5" activePane="bottomLeft" state="frozen"/>
      <selection pane="bottomLeft"/>
    </sheetView>
  </sheetViews>
  <sheetFormatPr defaultRowHeight="12.75" x14ac:dyDescent="0.2"/>
  <cols>
    <col min="1" max="1" width="2.85546875" style="46" customWidth="1"/>
    <col min="2" max="2" width="36.5703125" style="46" customWidth="1"/>
    <col min="3" max="16384" width="9.140625" style="46"/>
  </cols>
  <sheetData>
    <row r="1" spans="2:14" ht="36.75" customHeight="1" x14ac:dyDescent="0.2">
      <c r="B1" s="1396" t="s">
        <v>24</v>
      </c>
      <c r="C1" s="1397"/>
      <c r="D1" s="1397"/>
      <c r="E1" s="1397"/>
      <c r="F1" s="1397"/>
      <c r="G1" s="1397"/>
      <c r="H1" s="1397"/>
      <c r="I1" s="1397"/>
      <c r="J1" s="1397"/>
      <c r="K1" s="1397"/>
      <c r="L1" s="1397"/>
      <c r="M1" s="1397"/>
      <c r="N1" s="1398"/>
    </row>
    <row r="2" spans="2:14" ht="22.5" customHeight="1" x14ac:dyDescent="0.2">
      <c r="B2" s="1399" t="s">
        <v>25</v>
      </c>
      <c r="C2" s="1402" t="s">
        <v>26</v>
      </c>
      <c r="D2" s="1391"/>
      <c r="E2" s="1391"/>
      <c r="F2" s="1391"/>
      <c r="G2" s="1402" t="s">
        <v>27</v>
      </c>
      <c r="H2" s="1391"/>
      <c r="I2" s="1391"/>
      <c r="J2" s="1391"/>
      <c r="K2" s="1402" t="s">
        <v>28</v>
      </c>
      <c r="L2" s="1391"/>
      <c r="M2" s="1391"/>
      <c r="N2" s="1391"/>
    </row>
    <row r="3" spans="2:14" ht="12.75" customHeight="1" x14ac:dyDescent="0.2">
      <c r="B3" s="1400"/>
      <c r="C3" s="1392" t="s">
        <v>29</v>
      </c>
      <c r="D3" s="1394" t="s">
        <v>30</v>
      </c>
      <c r="E3" s="1390" t="s">
        <v>31</v>
      </c>
      <c r="F3" s="1391"/>
      <c r="G3" s="1392" t="s">
        <v>29</v>
      </c>
      <c r="H3" s="1394" t="s">
        <v>32</v>
      </c>
      <c r="I3" s="1390" t="s">
        <v>31</v>
      </c>
      <c r="J3" s="1391"/>
      <c r="K3" s="1392" t="s">
        <v>29</v>
      </c>
      <c r="L3" s="1394" t="s">
        <v>33</v>
      </c>
      <c r="M3" s="1390" t="s">
        <v>31</v>
      </c>
      <c r="N3" s="1391"/>
    </row>
    <row r="4" spans="2:14" ht="37.5" customHeight="1" x14ac:dyDescent="0.2">
      <c r="B4" s="1401"/>
      <c r="C4" s="1393"/>
      <c r="D4" s="1395"/>
      <c r="E4" s="47" t="s">
        <v>11</v>
      </c>
      <c r="F4" s="48" t="s">
        <v>34</v>
      </c>
      <c r="G4" s="1393"/>
      <c r="H4" s="1395"/>
      <c r="I4" s="47" t="s">
        <v>11</v>
      </c>
      <c r="J4" s="48" t="s">
        <v>34</v>
      </c>
      <c r="K4" s="1393"/>
      <c r="L4" s="1395"/>
      <c r="M4" s="47" t="s">
        <v>11</v>
      </c>
      <c r="N4" s="48" t="s">
        <v>34</v>
      </c>
    </row>
    <row r="5" spans="2:14" ht="13.5" customHeight="1" x14ac:dyDescent="0.2">
      <c r="B5" s="49" t="s">
        <v>35</v>
      </c>
      <c r="C5" s="50">
        <v>74242</v>
      </c>
      <c r="D5" s="51">
        <v>77.815277544859967</v>
      </c>
      <c r="E5" s="50">
        <v>15600</v>
      </c>
      <c r="F5" s="52">
        <v>21.012364968616147</v>
      </c>
      <c r="G5" s="50">
        <v>49331</v>
      </c>
      <c r="H5" s="51">
        <v>79.149953470461767</v>
      </c>
      <c r="I5" s="50">
        <v>11112</v>
      </c>
      <c r="J5" s="52">
        <v>22.525389714378381</v>
      </c>
      <c r="K5" s="50">
        <v>32640</v>
      </c>
      <c r="L5" s="51">
        <v>78.734079505982251</v>
      </c>
      <c r="M5" s="50">
        <v>7111</v>
      </c>
      <c r="N5" s="52">
        <v>21.786151960784313</v>
      </c>
    </row>
    <row r="6" spans="2:14" ht="13.5" customHeight="1" x14ac:dyDescent="0.2">
      <c r="B6" s="53" t="s">
        <v>36</v>
      </c>
      <c r="C6" s="54">
        <v>12126</v>
      </c>
      <c r="D6" s="55">
        <v>12.709626027167532</v>
      </c>
      <c r="E6" s="54">
        <v>2827</v>
      </c>
      <c r="F6" s="56">
        <v>23.313541151245257</v>
      </c>
      <c r="G6" s="54">
        <v>6682</v>
      </c>
      <c r="H6" s="55">
        <v>10.721047395950325</v>
      </c>
      <c r="I6" s="54">
        <v>1486</v>
      </c>
      <c r="J6" s="56">
        <v>22.238850643519903</v>
      </c>
      <c r="K6" s="54">
        <v>4652</v>
      </c>
      <c r="L6" s="55">
        <v>11.221536086453106</v>
      </c>
      <c r="M6" s="54">
        <v>1043</v>
      </c>
      <c r="N6" s="56">
        <v>22.420464316423043</v>
      </c>
    </row>
    <row r="7" spans="2:14" ht="13.5" customHeight="1" x14ac:dyDescent="0.2">
      <c r="B7" s="53" t="s">
        <v>37</v>
      </c>
      <c r="C7" s="54">
        <v>3409</v>
      </c>
      <c r="D7" s="55">
        <v>3.5730756330706019</v>
      </c>
      <c r="E7" s="54">
        <v>2865</v>
      </c>
      <c r="F7" s="56">
        <v>84.042241126430042</v>
      </c>
      <c r="G7" s="54">
        <v>1993</v>
      </c>
      <c r="H7" s="55">
        <v>3.19770240349132</v>
      </c>
      <c r="I7" s="54">
        <v>1642</v>
      </c>
      <c r="J7" s="56">
        <v>82.388359257400907</v>
      </c>
      <c r="K7" s="54">
        <v>1240</v>
      </c>
      <c r="L7" s="55">
        <v>2.9911231184870708</v>
      </c>
      <c r="M7" s="54">
        <v>1004</v>
      </c>
      <c r="N7" s="56">
        <v>80.967741935483872</v>
      </c>
    </row>
    <row r="8" spans="2:14" ht="13.5" customHeight="1" x14ac:dyDescent="0.2">
      <c r="B8" s="53" t="s">
        <v>38</v>
      </c>
      <c r="C8" s="54">
        <v>2340</v>
      </c>
      <c r="D8" s="55">
        <v>2.4526245178601376</v>
      </c>
      <c r="E8" s="54">
        <v>513</v>
      </c>
      <c r="F8" s="56">
        <v>21.923076923076923</v>
      </c>
      <c r="G8" s="54">
        <v>1951</v>
      </c>
      <c r="H8" s="55">
        <v>3.1303147963931583</v>
      </c>
      <c r="I8" s="54">
        <v>396</v>
      </c>
      <c r="J8" s="56">
        <v>20.297283444387492</v>
      </c>
      <c r="K8" s="54">
        <v>1184</v>
      </c>
      <c r="L8" s="55">
        <v>2.8560401389424932</v>
      </c>
      <c r="M8" s="54">
        <v>228</v>
      </c>
      <c r="N8" s="56">
        <v>19.256756756756758</v>
      </c>
    </row>
    <row r="9" spans="2:14" ht="13.5" customHeight="1" x14ac:dyDescent="0.2">
      <c r="B9" s="53" t="s">
        <v>39</v>
      </c>
      <c r="C9" s="54">
        <v>651</v>
      </c>
      <c r="D9" s="55">
        <v>0.68233271843032028</v>
      </c>
      <c r="E9" s="54">
        <v>109</v>
      </c>
      <c r="F9" s="56">
        <v>16.743471582181261</v>
      </c>
      <c r="G9" s="54">
        <v>565</v>
      </c>
      <c r="H9" s="55">
        <v>0.90652376215383623</v>
      </c>
      <c r="I9" s="54">
        <v>85</v>
      </c>
      <c r="J9" s="56">
        <v>15.044247787610619</v>
      </c>
      <c r="K9" s="54">
        <v>430</v>
      </c>
      <c r="L9" s="55">
        <v>1.0372443072172906</v>
      </c>
      <c r="M9" s="54">
        <v>77</v>
      </c>
      <c r="N9" s="56">
        <v>17.906976744186046</v>
      </c>
    </row>
    <row r="10" spans="2:14" ht="13.5" customHeight="1" x14ac:dyDescent="0.2">
      <c r="B10" s="53" t="s">
        <v>40</v>
      </c>
      <c r="C10" s="54">
        <v>606</v>
      </c>
      <c r="D10" s="55">
        <v>0.63516686231762531</v>
      </c>
      <c r="E10" s="54">
        <v>170</v>
      </c>
      <c r="F10" s="56">
        <v>28.052805280528052</v>
      </c>
      <c r="G10" s="54">
        <v>468</v>
      </c>
      <c r="H10" s="55">
        <v>0.75089047909379714</v>
      </c>
      <c r="I10" s="54">
        <v>144</v>
      </c>
      <c r="J10" s="56">
        <v>30.76923076923077</v>
      </c>
      <c r="K10" s="54">
        <v>376</v>
      </c>
      <c r="L10" s="55">
        <v>0.90698571979930531</v>
      </c>
      <c r="M10" s="54">
        <v>122</v>
      </c>
      <c r="N10" s="56">
        <v>32.446808510638299</v>
      </c>
    </row>
    <row r="11" spans="2:14" ht="13.5" customHeight="1" x14ac:dyDescent="0.2">
      <c r="B11" s="53" t="s">
        <v>41</v>
      </c>
      <c r="C11" s="54">
        <v>289</v>
      </c>
      <c r="D11" s="55">
        <v>0.30290960925708538</v>
      </c>
      <c r="E11" s="54">
        <v>77</v>
      </c>
      <c r="F11" s="56">
        <v>26.643598615916954</v>
      </c>
      <c r="G11" s="54">
        <v>149</v>
      </c>
      <c r="H11" s="55">
        <v>0.23906555851490549</v>
      </c>
      <c r="I11" s="54">
        <v>39</v>
      </c>
      <c r="J11" s="56">
        <v>26.174496644295303</v>
      </c>
      <c r="K11" s="54">
        <v>104</v>
      </c>
      <c r="L11" s="55">
        <v>0.25086839058278659</v>
      </c>
      <c r="M11" s="54">
        <v>27</v>
      </c>
      <c r="N11" s="56">
        <v>25.96153846153846</v>
      </c>
    </row>
    <row r="12" spans="2:14" ht="13.5" customHeight="1" x14ac:dyDescent="0.2">
      <c r="B12" s="53" t="s">
        <v>42</v>
      </c>
      <c r="C12" s="54">
        <v>213</v>
      </c>
      <c r="D12" s="55">
        <v>0.22325171893342277</v>
      </c>
      <c r="E12" s="54">
        <v>202</v>
      </c>
      <c r="F12" s="56">
        <v>94.835680751173712</v>
      </c>
      <c r="G12" s="54">
        <v>213</v>
      </c>
      <c r="H12" s="55">
        <v>0.34175143599781793</v>
      </c>
      <c r="I12" s="54">
        <v>202</v>
      </c>
      <c r="J12" s="56">
        <v>94.835680751173712</v>
      </c>
      <c r="K12" s="54">
        <v>190</v>
      </c>
      <c r="L12" s="55">
        <v>0.45831725202624468</v>
      </c>
      <c r="M12" s="54">
        <v>179</v>
      </c>
      <c r="N12" s="56">
        <v>94.21052631578948</v>
      </c>
    </row>
    <row r="13" spans="2:14" ht="13.5" customHeight="1" x14ac:dyDescent="0.2">
      <c r="B13" s="53" t="s">
        <v>43</v>
      </c>
      <c r="C13" s="54">
        <v>183</v>
      </c>
      <c r="D13" s="55">
        <v>0.19180781485829282</v>
      </c>
      <c r="E13" s="54">
        <v>182</v>
      </c>
      <c r="F13" s="56">
        <v>99.453551912568301</v>
      </c>
      <c r="G13" s="54">
        <v>113</v>
      </c>
      <c r="H13" s="55">
        <v>0.18130475243076727</v>
      </c>
      <c r="I13" s="54">
        <v>113</v>
      </c>
      <c r="J13" s="56">
        <v>100</v>
      </c>
      <c r="K13" s="54">
        <v>66</v>
      </c>
      <c r="L13" s="55">
        <v>0.15920494017753764</v>
      </c>
      <c r="M13" s="54">
        <v>66</v>
      </c>
      <c r="N13" s="56">
        <v>100</v>
      </c>
    </row>
    <row r="14" spans="2:14" ht="13.5" customHeight="1" x14ac:dyDescent="0.2">
      <c r="B14" s="53" t="s">
        <v>44</v>
      </c>
      <c r="C14" s="54">
        <v>115</v>
      </c>
      <c r="D14" s="55">
        <v>0.12053496562133155</v>
      </c>
      <c r="E14" s="54">
        <v>55</v>
      </c>
      <c r="F14" s="56">
        <v>47.826086956521742</v>
      </c>
      <c r="G14" s="54">
        <v>75</v>
      </c>
      <c r="H14" s="55">
        <v>0.120335012675288</v>
      </c>
      <c r="I14" s="54">
        <v>31</v>
      </c>
      <c r="J14" s="56">
        <v>41.333333333333336</v>
      </c>
      <c r="K14" s="54">
        <v>43</v>
      </c>
      <c r="L14" s="55">
        <v>0.10372443072172906</v>
      </c>
      <c r="M14" s="54">
        <v>18</v>
      </c>
      <c r="N14" s="56">
        <v>41.860465116279073</v>
      </c>
    </row>
    <row r="15" spans="2:14" ht="13.5" customHeight="1" x14ac:dyDescent="0.2">
      <c r="B15" s="53" t="s">
        <v>45</v>
      </c>
      <c r="C15" s="54">
        <v>110</v>
      </c>
      <c r="D15" s="55">
        <v>0.11529431494214322</v>
      </c>
      <c r="E15" s="54">
        <v>9</v>
      </c>
      <c r="F15" s="56">
        <v>8.1818181818181817</v>
      </c>
      <c r="G15" s="54">
        <v>89</v>
      </c>
      <c r="H15" s="55">
        <v>0.14279754837467509</v>
      </c>
      <c r="I15" s="54">
        <v>5</v>
      </c>
      <c r="J15" s="56">
        <v>5.617977528089888</v>
      </c>
      <c r="K15" s="54">
        <v>69</v>
      </c>
      <c r="L15" s="55">
        <v>0.16644152836742571</v>
      </c>
      <c r="M15" s="54">
        <v>4</v>
      </c>
      <c r="N15" s="56">
        <v>5.7971014492753623</v>
      </c>
    </row>
    <row r="16" spans="2:14" ht="13.5" customHeight="1" x14ac:dyDescent="0.2">
      <c r="B16" s="53" t="s">
        <v>46</v>
      </c>
      <c r="C16" s="54">
        <v>96</v>
      </c>
      <c r="D16" s="55">
        <v>0.1006204930404159</v>
      </c>
      <c r="E16" s="54">
        <v>11</v>
      </c>
      <c r="F16" s="56">
        <v>11.458333333333334</v>
      </c>
      <c r="G16" s="54">
        <v>27</v>
      </c>
      <c r="H16" s="55">
        <v>4.332060456310368E-2</v>
      </c>
      <c r="I16" s="54">
        <v>1</v>
      </c>
      <c r="J16" s="56">
        <v>3.7037037037037037</v>
      </c>
      <c r="K16" s="54">
        <v>21</v>
      </c>
      <c r="L16" s="55">
        <v>5.0656117329216516E-2</v>
      </c>
      <c r="M16" s="54">
        <v>0</v>
      </c>
      <c r="N16" s="56">
        <v>0</v>
      </c>
    </row>
    <row r="17" spans="2:14" ht="13.5" customHeight="1" x14ac:dyDescent="0.2">
      <c r="B17" s="53" t="s">
        <v>47</v>
      </c>
      <c r="C17" s="54">
        <v>93</v>
      </c>
      <c r="D17" s="55">
        <v>9.7476102632902906E-2</v>
      </c>
      <c r="E17" s="54">
        <v>12</v>
      </c>
      <c r="F17" s="56">
        <v>12.903225806451612</v>
      </c>
      <c r="G17" s="54">
        <v>26</v>
      </c>
      <c r="H17" s="55">
        <v>4.1716137727433177E-2</v>
      </c>
      <c r="I17" s="54">
        <v>2</v>
      </c>
      <c r="J17" s="56">
        <v>7.6923076923076925</v>
      </c>
      <c r="K17" s="54">
        <v>22</v>
      </c>
      <c r="L17" s="55">
        <v>5.3068313392512542E-2</v>
      </c>
      <c r="M17" s="54">
        <v>1</v>
      </c>
      <c r="N17" s="56">
        <v>4.5454545454545459</v>
      </c>
    </row>
    <row r="18" spans="2:14" ht="13.5" customHeight="1" x14ac:dyDescent="0.2">
      <c r="B18" s="53" t="s">
        <v>48</v>
      </c>
      <c r="C18" s="54">
        <v>89</v>
      </c>
      <c r="D18" s="55">
        <v>9.3283582089552244E-2</v>
      </c>
      <c r="E18" s="54">
        <v>18</v>
      </c>
      <c r="F18" s="56">
        <v>20.224719101123597</v>
      </c>
      <c r="G18" s="54">
        <v>39</v>
      </c>
      <c r="H18" s="55">
        <v>6.2574206591149761E-2</v>
      </c>
      <c r="I18" s="54">
        <v>5</v>
      </c>
      <c r="J18" s="56">
        <v>12.820512820512821</v>
      </c>
      <c r="K18" s="54">
        <v>24</v>
      </c>
      <c r="L18" s="55">
        <v>5.7892705519104595E-2</v>
      </c>
      <c r="M18" s="54">
        <v>5</v>
      </c>
      <c r="N18" s="56">
        <v>20.833333333333332</v>
      </c>
    </row>
    <row r="19" spans="2:14" ht="13.5" customHeight="1" x14ac:dyDescent="0.2">
      <c r="B19" s="53" t="s">
        <v>49</v>
      </c>
      <c r="C19" s="54">
        <v>83</v>
      </c>
      <c r="D19" s="55">
        <v>8.6994801274526246E-2</v>
      </c>
      <c r="E19" s="54">
        <v>76</v>
      </c>
      <c r="F19" s="56">
        <v>91.566265060240966</v>
      </c>
      <c r="G19" s="54">
        <v>55</v>
      </c>
      <c r="H19" s="55">
        <v>8.8245675961877865E-2</v>
      </c>
      <c r="I19" s="54">
        <v>49</v>
      </c>
      <c r="J19" s="56">
        <v>89.090909090909093</v>
      </c>
      <c r="K19" s="54">
        <v>37</v>
      </c>
      <c r="L19" s="55">
        <v>8.9251254341952913E-2</v>
      </c>
      <c r="M19" s="54">
        <v>35</v>
      </c>
      <c r="N19" s="56">
        <v>94.594594594594597</v>
      </c>
    </row>
    <row r="20" spans="2:14" ht="13.5" customHeight="1" x14ac:dyDescent="0.2">
      <c r="B20" s="53" t="s">
        <v>50</v>
      </c>
      <c r="C20" s="54">
        <v>77</v>
      </c>
      <c r="D20" s="55">
        <v>8.0706020459500247E-2</v>
      </c>
      <c r="E20" s="54">
        <v>44</v>
      </c>
      <c r="F20" s="56">
        <v>57.142857142857146</v>
      </c>
      <c r="G20" s="54">
        <v>53</v>
      </c>
      <c r="H20" s="55">
        <v>8.5036742290536857E-2</v>
      </c>
      <c r="I20" s="54">
        <v>25</v>
      </c>
      <c r="J20" s="56">
        <v>47.169811320754718</v>
      </c>
      <c r="K20" s="54">
        <v>36</v>
      </c>
      <c r="L20" s="55">
        <v>8.6839058278656886E-2</v>
      </c>
      <c r="M20" s="54">
        <v>18</v>
      </c>
      <c r="N20" s="56">
        <v>50</v>
      </c>
    </row>
    <row r="21" spans="2:14" ht="13.5" customHeight="1" x14ac:dyDescent="0.2">
      <c r="B21" s="53" t="s">
        <v>51</v>
      </c>
      <c r="C21" s="54">
        <v>73</v>
      </c>
      <c r="D21" s="55">
        <v>7.6513499916149585E-2</v>
      </c>
      <c r="E21" s="54">
        <v>48</v>
      </c>
      <c r="F21" s="56">
        <v>65.753424657534254</v>
      </c>
      <c r="G21" s="54">
        <v>47</v>
      </c>
      <c r="H21" s="55">
        <v>7.540994127651382E-2</v>
      </c>
      <c r="I21" s="54">
        <v>27</v>
      </c>
      <c r="J21" s="56">
        <v>57.446808510638299</v>
      </c>
      <c r="K21" s="54">
        <v>32</v>
      </c>
      <c r="L21" s="55">
        <v>7.7190274025472794E-2</v>
      </c>
      <c r="M21" s="54">
        <v>19</v>
      </c>
      <c r="N21" s="56">
        <v>59.375</v>
      </c>
    </row>
    <row r="22" spans="2:14" ht="13.5" customHeight="1" x14ac:dyDescent="0.2">
      <c r="B22" s="53" t="s">
        <v>52</v>
      </c>
      <c r="C22" s="54">
        <v>68</v>
      </c>
      <c r="D22" s="55">
        <v>7.1272849236961255E-2</v>
      </c>
      <c r="E22" s="54">
        <v>22</v>
      </c>
      <c r="F22" s="56">
        <v>32.352941176470587</v>
      </c>
      <c r="G22" s="54">
        <v>47</v>
      </c>
      <c r="H22" s="55">
        <v>7.540994127651382E-2</v>
      </c>
      <c r="I22" s="54">
        <v>17</v>
      </c>
      <c r="J22" s="56">
        <v>36.170212765957444</v>
      </c>
      <c r="K22" s="54">
        <v>27</v>
      </c>
      <c r="L22" s="55">
        <v>6.5129293708992661E-2</v>
      </c>
      <c r="M22" s="54">
        <v>9</v>
      </c>
      <c r="N22" s="56">
        <v>33.333333333333336</v>
      </c>
    </row>
    <row r="23" spans="2:14" ht="13.5" customHeight="1" x14ac:dyDescent="0.2">
      <c r="B23" s="53" t="s">
        <v>53</v>
      </c>
      <c r="C23" s="54">
        <v>56</v>
      </c>
      <c r="D23" s="55">
        <v>5.8695287606909272E-2</v>
      </c>
      <c r="E23" s="54">
        <v>43</v>
      </c>
      <c r="F23" s="56">
        <v>76.785714285714292</v>
      </c>
      <c r="G23" s="54">
        <v>53</v>
      </c>
      <c r="H23" s="55">
        <v>8.5036742290536857E-2</v>
      </c>
      <c r="I23" s="54">
        <v>40</v>
      </c>
      <c r="J23" s="56">
        <v>75.471698113207552</v>
      </c>
      <c r="K23" s="54">
        <v>28</v>
      </c>
      <c r="L23" s="55">
        <v>6.7541489772288688E-2</v>
      </c>
      <c r="M23" s="54">
        <v>21</v>
      </c>
      <c r="N23" s="56">
        <v>75</v>
      </c>
    </row>
    <row r="24" spans="2:14" ht="13.5" customHeight="1" x14ac:dyDescent="0.2">
      <c r="B24" s="53" t="s">
        <v>54</v>
      </c>
      <c r="C24" s="54">
        <v>54</v>
      </c>
      <c r="D24" s="55">
        <v>5.6599027335233941E-2</v>
      </c>
      <c r="E24" s="54">
        <v>5</v>
      </c>
      <c r="F24" s="56">
        <v>9.2592592592592595</v>
      </c>
      <c r="G24" s="54">
        <v>26</v>
      </c>
      <c r="H24" s="55">
        <v>4.1716137727433177E-2</v>
      </c>
      <c r="I24" s="54">
        <v>0</v>
      </c>
      <c r="J24" s="56">
        <v>0</v>
      </c>
      <c r="K24" s="54">
        <v>19</v>
      </c>
      <c r="L24" s="55">
        <v>4.583172520262447E-2</v>
      </c>
      <c r="M24" s="54">
        <v>0</v>
      </c>
      <c r="N24" s="56">
        <v>0</v>
      </c>
    </row>
    <row r="25" spans="2:14" ht="13.5" customHeight="1" x14ac:dyDescent="0.2">
      <c r="B25" s="53" t="s">
        <v>55</v>
      </c>
      <c r="C25" s="54">
        <v>53</v>
      </c>
      <c r="D25" s="55">
        <v>5.5550897199396279E-2</v>
      </c>
      <c r="E25" s="54">
        <v>53</v>
      </c>
      <c r="F25" s="56">
        <v>100</v>
      </c>
      <c r="G25" s="54">
        <v>51</v>
      </c>
      <c r="H25" s="55">
        <v>8.1827808619195835E-2</v>
      </c>
      <c r="I25" s="54">
        <v>51</v>
      </c>
      <c r="J25" s="56">
        <v>100</v>
      </c>
      <c r="K25" s="54">
        <v>36</v>
      </c>
      <c r="L25" s="55">
        <v>8.6839058278656886E-2</v>
      </c>
      <c r="M25" s="54">
        <v>36</v>
      </c>
      <c r="N25" s="56">
        <v>100</v>
      </c>
    </row>
    <row r="26" spans="2:14" ht="13.5" customHeight="1" x14ac:dyDescent="0.2">
      <c r="B26" s="53" t="s">
        <v>56</v>
      </c>
      <c r="C26" s="54">
        <v>47</v>
      </c>
      <c r="D26" s="55">
        <v>4.926211638437028E-2</v>
      </c>
      <c r="E26" s="54">
        <v>13</v>
      </c>
      <c r="F26" s="56">
        <v>27.659574468085108</v>
      </c>
      <c r="G26" s="54">
        <v>20</v>
      </c>
      <c r="H26" s="55">
        <v>3.2089336713410133E-2</v>
      </c>
      <c r="I26" s="54">
        <v>5</v>
      </c>
      <c r="J26" s="56">
        <v>25</v>
      </c>
      <c r="K26" s="54">
        <v>14</v>
      </c>
      <c r="L26" s="55">
        <v>3.3770744886144344E-2</v>
      </c>
      <c r="M26" s="54">
        <v>3</v>
      </c>
      <c r="N26" s="56">
        <v>21.428571428571427</v>
      </c>
    </row>
    <row r="27" spans="2:14" ht="13.5" customHeight="1" x14ac:dyDescent="0.2">
      <c r="B27" s="53" t="s">
        <v>57</v>
      </c>
      <c r="C27" s="54">
        <v>35</v>
      </c>
      <c r="D27" s="55">
        <v>3.6684554754318296E-2</v>
      </c>
      <c r="E27" s="54">
        <v>10</v>
      </c>
      <c r="F27" s="56">
        <v>28.571428571428573</v>
      </c>
      <c r="G27" s="54">
        <v>35</v>
      </c>
      <c r="H27" s="55">
        <v>5.6156339248467732E-2</v>
      </c>
      <c r="I27" s="54">
        <v>10</v>
      </c>
      <c r="J27" s="56">
        <v>28.571428571428573</v>
      </c>
      <c r="K27" s="54">
        <v>20</v>
      </c>
      <c r="L27" s="55">
        <v>4.8243921265920496E-2</v>
      </c>
      <c r="M27" s="54">
        <v>5</v>
      </c>
      <c r="N27" s="56">
        <v>25</v>
      </c>
    </row>
    <row r="28" spans="2:14" ht="13.5" customHeight="1" x14ac:dyDescent="0.2">
      <c r="B28" s="53" t="s">
        <v>58</v>
      </c>
      <c r="C28" s="54">
        <v>32</v>
      </c>
      <c r="D28" s="55">
        <v>3.3540164346805297E-2</v>
      </c>
      <c r="E28" s="54">
        <v>0</v>
      </c>
      <c r="F28" s="56">
        <v>0</v>
      </c>
      <c r="G28" s="54">
        <v>31</v>
      </c>
      <c r="H28" s="55">
        <v>4.973847190578571E-2</v>
      </c>
      <c r="I28" s="54">
        <v>0</v>
      </c>
      <c r="J28" s="56">
        <v>0</v>
      </c>
      <c r="K28" s="54">
        <v>29</v>
      </c>
      <c r="L28" s="55">
        <v>6.9953685835584714E-2</v>
      </c>
      <c r="M28" s="54">
        <v>0</v>
      </c>
      <c r="N28" s="56">
        <v>0</v>
      </c>
    </row>
    <row r="29" spans="2:14" ht="13.5" customHeight="1" x14ac:dyDescent="0.2">
      <c r="B29" s="53" t="s">
        <v>59</v>
      </c>
      <c r="C29" s="54">
        <v>30</v>
      </c>
      <c r="D29" s="55">
        <v>3.1443904075129966E-2</v>
      </c>
      <c r="E29" s="54">
        <v>19</v>
      </c>
      <c r="F29" s="56">
        <v>63.333333333333336</v>
      </c>
      <c r="G29" s="54">
        <v>30</v>
      </c>
      <c r="H29" s="55">
        <v>4.8134005070115199E-2</v>
      </c>
      <c r="I29" s="54">
        <v>19</v>
      </c>
      <c r="J29" s="56">
        <v>63.333333333333336</v>
      </c>
      <c r="K29" s="54">
        <v>18</v>
      </c>
      <c r="L29" s="55">
        <v>4.3419529139328443E-2</v>
      </c>
      <c r="M29" s="54">
        <v>14</v>
      </c>
      <c r="N29" s="56">
        <v>77.777777777777771</v>
      </c>
    </row>
    <row r="30" spans="2:14" ht="13.5" customHeight="1" x14ac:dyDescent="0.2">
      <c r="B30" s="53" t="s">
        <v>60</v>
      </c>
      <c r="C30" s="54">
        <v>28</v>
      </c>
      <c r="D30" s="55">
        <v>2.9347643803454636E-2</v>
      </c>
      <c r="E30" s="54">
        <v>26</v>
      </c>
      <c r="F30" s="56">
        <v>92.857142857142861</v>
      </c>
      <c r="G30" s="54">
        <v>28</v>
      </c>
      <c r="H30" s="55">
        <v>4.4925071398774184E-2</v>
      </c>
      <c r="I30" s="54">
        <v>26</v>
      </c>
      <c r="J30" s="56">
        <v>92.857142857142861</v>
      </c>
      <c r="K30" s="54">
        <v>9</v>
      </c>
      <c r="L30" s="55">
        <v>2.1709764569664221E-2</v>
      </c>
      <c r="M30" s="54">
        <v>9</v>
      </c>
      <c r="N30" s="56">
        <v>100</v>
      </c>
    </row>
    <row r="31" spans="2:14" ht="13.5" customHeight="1" x14ac:dyDescent="0.2">
      <c r="B31" s="53" t="s">
        <v>61</v>
      </c>
      <c r="C31" s="54">
        <v>24</v>
      </c>
      <c r="D31" s="55">
        <v>2.5155123260103975E-2</v>
      </c>
      <c r="E31" s="54">
        <v>6</v>
      </c>
      <c r="F31" s="56">
        <v>25</v>
      </c>
      <c r="G31" s="54">
        <v>16</v>
      </c>
      <c r="H31" s="55">
        <v>2.5671469370728107E-2</v>
      </c>
      <c r="I31" s="54">
        <v>1</v>
      </c>
      <c r="J31" s="56">
        <v>6.25</v>
      </c>
      <c r="K31" s="54">
        <v>11</v>
      </c>
      <c r="L31" s="55">
        <v>2.6534156696256271E-2</v>
      </c>
      <c r="M31" s="54">
        <v>1</v>
      </c>
      <c r="N31" s="56">
        <v>9.0909090909090917</v>
      </c>
    </row>
    <row r="32" spans="2:14" ht="13.5" customHeight="1" x14ac:dyDescent="0.2">
      <c r="B32" s="53" t="s">
        <v>62</v>
      </c>
      <c r="C32" s="54">
        <v>19</v>
      </c>
      <c r="D32" s="55">
        <v>1.9914472580915648E-2</v>
      </c>
      <c r="E32" s="54">
        <v>2</v>
      </c>
      <c r="F32" s="56">
        <v>10.526315789473685</v>
      </c>
      <c r="G32" s="54">
        <v>13</v>
      </c>
      <c r="H32" s="55">
        <v>2.0858068863716588E-2</v>
      </c>
      <c r="I32" s="54">
        <v>0</v>
      </c>
      <c r="J32" s="56">
        <v>0</v>
      </c>
      <c r="K32" s="54">
        <v>8</v>
      </c>
      <c r="L32" s="55">
        <v>1.9297568506368198E-2</v>
      </c>
      <c r="M32" s="54">
        <v>0</v>
      </c>
      <c r="N32" s="56">
        <v>0</v>
      </c>
    </row>
    <row r="33" spans="2:14" ht="13.5" customHeight="1" x14ac:dyDescent="0.2">
      <c r="B33" s="53" t="s">
        <v>63</v>
      </c>
      <c r="C33" s="54">
        <v>19</v>
      </c>
      <c r="D33" s="55">
        <v>1.9914472580915648E-2</v>
      </c>
      <c r="E33" s="54">
        <v>1</v>
      </c>
      <c r="F33" s="56">
        <v>5.2631578947368425</v>
      </c>
      <c r="G33" s="54">
        <v>9</v>
      </c>
      <c r="H33" s="55">
        <v>1.4440201521034561E-2</v>
      </c>
      <c r="I33" s="54">
        <v>1</v>
      </c>
      <c r="J33" s="56">
        <v>11.111111111111111</v>
      </c>
      <c r="K33" s="54">
        <v>8</v>
      </c>
      <c r="L33" s="55">
        <v>1.9297568506368198E-2</v>
      </c>
      <c r="M33" s="54">
        <v>1</v>
      </c>
      <c r="N33" s="56">
        <v>12.5</v>
      </c>
    </row>
    <row r="34" spans="2:14" ht="13.5" customHeight="1" x14ac:dyDescent="0.2">
      <c r="B34" s="53" t="s">
        <v>64</v>
      </c>
      <c r="C34" s="54">
        <v>12</v>
      </c>
      <c r="D34" s="55">
        <v>1.2577561630051987E-2</v>
      </c>
      <c r="E34" s="54">
        <v>2</v>
      </c>
      <c r="F34" s="56">
        <v>16.666666666666668</v>
      </c>
      <c r="G34" s="54">
        <v>12</v>
      </c>
      <c r="H34" s="55">
        <v>1.9253602028046081E-2</v>
      </c>
      <c r="I34" s="54">
        <v>2</v>
      </c>
      <c r="J34" s="56">
        <v>16.666666666666668</v>
      </c>
      <c r="K34" s="54">
        <v>6</v>
      </c>
      <c r="L34" s="55">
        <v>1.4473176379776149E-2</v>
      </c>
      <c r="M34" s="54">
        <v>0</v>
      </c>
      <c r="N34" s="56">
        <v>0</v>
      </c>
    </row>
    <row r="35" spans="2:14" ht="13.5" customHeight="1" x14ac:dyDescent="0.2">
      <c r="B35" s="53" t="s">
        <v>65</v>
      </c>
      <c r="C35" s="54">
        <v>11</v>
      </c>
      <c r="D35" s="55">
        <v>1.1529431494214322E-2</v>
      </c>
      <c r="E35" s="54">
        <v>2</v>
      </c>
      <c r="F35" s="56">
        <v>18.181818181818183</v>
      </c>
      <c r="G35" s="54">
        <v>4</v>
      </c>
      <c r="H35" s="55">
        <v>6.4178673426820267E-3</v>
      </c>
      <c r="I35" s="54">
        <v>1</v>
      </c>
      <c r="J35" s="56">
        <v>25</v>
      </c>
      <c r="K35" s="54">
        <v>4</v>
      </c>
      <c r="L35" s="55">
        <v>9.6487842531840992E-3</v>
      </c>
      <c r="M35" s="54">
        <v>1</v>
      </c>
      <c r="N35" s="56">
        <v>25</v>
      </c>
    </row>
    <row r="36" spans="2:14" ht="13.5" customHeight="1" x14ac:dyDescent="0.2">
      <c r="B36" s="53" t="s">
        <v>66</v>
      </c>
      <c r="C36" s="54">
        <v>10</v>
      </c>
      <c r="D36" s="55">
        <v>1.0481301358376657E-2</v>
      </c>
      <c r="E36" s="54">
        <v>4</v>
      </c>
      <c r="F36" s="56">
        <v>40</v>
      </c>
      <c r="G36" s="54">
        <v>8</v>
      </c>
      <c r="H36" s="55">
        <v>1.2835734685364053E-2</v>
      </c>
      <c r="I36" s="54">
        <v>3</v>
      </c>
      <c r="J36" s="56">
        <v>37.5</v>
      </c>
      <c r="K36" s="54">
        <v>7</v>
      </c>
      <c r="L36" s="55">
        <v>1.6885372443072172E-2</v>
      </c>
      <c r="M36" s="54">
        <v>2</v>
      </c>
      <c r="N36" s="56">
        <v>28.571428571428573</v>
      </c>
    </row>
    <row r="37" spans="2:14" ht="13.5" customHeight="1" x14ac:dyDescent="0.2">
      <c r="B37" s="53" t="s">
        <v>67</v>
      </c>
      <c r="C37" s="54">
        <v>10</v>
      </c>
      <c r="D37" s="55">
        <v>1.0481301358376657E-2</v>
      </c>
      <c r="E37" s="54">
        <v>1</v>
      </c>
      <c r="F37" s="56">
        <v>10</v>
      </c>
      <c r="G37" s="54">
        <v>6</v>
      </c>
      <c r="H37" s="55">
        <v>9.6268010140230405E-3</v>
      </c>
      <c r="I37" s="54">
        <v>0</v>
      </c>
      <c r="J37" s="56">
        <v>0</v>
      </c>
      <c r="K37" s="54">
        <v>4</v>
      </c>
      <c r="L37" s="55">
        <v>9.6487842531840992E-3</v>
      </c>
      <c r="M37" s="54">
        <v>0</v>
      </c>
      <c r="N37" s="56">
        <v>0</v>
      </c>
    </row>
    <row r="38" spans="2:14" ht="13.5" customHeight="1" x14ac:dyDescent="0.2">
      <c r="B38" s="49" t="s">
        <v>68</v>
      </c>
      <c r="C38" s="57">
        <v>9</v>
      </c>
      <c r="D38" s="58">
        <v>9.4331712225389896E-3</v>
      </c>
      <c r="E38" s="57">
        <v>2</v>
      </c>
      <c r="F38" s="59">
        <v>22.222222222222221</v>
      </c>
      <c r="G38" s="57">
        <v>6</v>
      </c>
      <c r="H38" s="58">
        <v>9.6268010140230405E-3</v>
      </c>
      <c r="I38" s="57">
        <v>0</v>
      </c>
      <c r="J38" s="59">
        <v>0</v>
      </c>
      <c r="K38" s="57">
        <v>4</v>
      </c>
      <c r="L38" s="58">
        <v>9.6487842531840992E-3</v>
      </c>
      <c r="M38" s="57">
        <v>0</v>
      </c>
      <c r="N38" s="59">
        <v>0</v>
      </c>
    </row>
    <row r="39" spans="2:14" ht="13.5" customHeight="1" x14ac:dyDescent="0.2">
      <c r="B39" s="53" t="s">
        <v>69</v>
      </c>
      <c r="C39" s="54">
        <v>9</v>
      </c>
      <c r="D39" s="55">
        <v>9.4331712225389896E-3</v>
      </c>
      <c r="E39" s="54">
        <v>1</v>
      </c>
      <c r="F39" s="56">
        <v>11.111111111111111</v>
      </c>
      <c r="G39" s="54">
        <v>5</v>
      </c>
      <c r="H39" s="55">
        <v>8.0223341783525332E-3</v>
      </c>
      <c r="I39" s="54">
        <v>1</v>
      </c>
      <c r="J39" s="56">
        <v>20</v>
      </c>
      <c r="K39" s="54">
        <v>3</v>
      </c>
      <c r="L39" s="55">
        <v>7.2365881898880744E-3</v>
      </c>
      <c r="M39" s="54">
        <v>1</v>
      </c>
      <c r="N39" s="56">
        <v>33.333333333333336</v>
      </c>
    </row>
    <row r="40" spans="2:14" ht="13.5" customHeight="1" x14ac:dyDescent="0.2">
      <c r="B40" s="53" t="s">
        <v>70</v>
      </c>
      <c r="C40" s="54">
        <v>9</v>
      </c>
      <c r="D40" s="55">
        <v>9.4331712225389896E-3</v>
      </c>
      <c r="E40" s="54">
        <v>3</v>
      </c>
      <c r="F40" s="56">
        <v>33.333333333333336</v>
      </c>
      <c r="G40" s="54">
        <v>4</v>
      </c>
      <c r="H40" s="55">
        <v>6.4178673426820267E-3</v>
      </c>
      <c r="I40" s="54">
        <v>2</v>
      </c>
      <c r="J40" s="56">
        <v>50</v>
      </c>
      <c r="K40" s="54">
        <v>2</v>
      </c>
      <c r="L40" s="55">
        <v>4.8243921265920496E-3</v>
      </c>
      <c r="M40" s="54">
        <v>1</v>
      </c>
      <c r="N40" s="56">
        <v>50</v>
      </c>
    </row>
    <row r="41" spans="2:14" ht="13.5" customHeight="1" x14ac:dyDescent="0.2">
      <c r="B41" s="53" t="s">
        <v>71</v>
      </c>
      <c r="C41" s="54">
        <v>9</v>
      </c>
      <c r="D41" s="55">
        <v>9.4331712225389896E-3</v>
      </c>
      <c r="E41" s="54">
        <v>0</v>
      </c>
      <c r="F41" s="56">
        <v>0</v>
      </c>
      <c r="G41" s="54">
        <v>3</v>
      </c>
      <c r="H41" s="55">
        <v>4.8134005070115202E-3</v>
      </c>
      <c r="I41" s="54">
        <v>0</v>
      </c>
      <c r="J41" s="56">
        <v>0</v>
      </c>
      <c r="K41" s="54">
        <v>2</v>
      </c>
      <c r="L41" s="55">
        <v>4.8243921265920496E-3</v>
      </c>
      <c r="M41" s="54">
        <v>0</v>
      </c>
      <c r="N41" s="56">
        <v>0</v>
      </c>
    </row>
    <row r="42" spans="2:14" ht="13.5" customHeight="1" x14ac:dyDescent="0.2">
      <c r="B42" s="53" t="s">
        <v>72</v>
      </c>
      <c r="C42" s="54">
        <v>8</v>
      </c>
      <c r="D42" s="55">
        <v>8.3850410867013243E-3</v>
      </c>
      <c r="E42" s="54">
        <v>8</v>
      </c>
      <c r="F42" s="56">
        <v>100</v>
      </c>
      <c r="G42" s="54">
        <v>8</v>
      </c>
      <c r="H42" s="55">
        <v>1.2835734685364053E-2</v>
      </c>
      <c r="I42" s="54">
        <v>8</v>
      </c>
      <c r="J42" s="56">
        <v>100</v>
      </c>
      <c r="K42" s="54">
        <v>4</v>
      </c>
      <c r="L42" s="55">
        <v>9.6487842531840992E-3</v>
      </c>
      <c r="M42" s="54">
        <v>4</v>
      </c>
      <c r="N42" s="56">
        <v>100</v>
      </c>
    </row>
    <row r="43" spans="2:14" ht="13.5" customHeight="1" x14ac:dyDescent="0.2">
      <c r="B43" s="53" t="s">
        <v>73</v>
      </c>
      <c r="C43" s="54">
        <v>7</v>
      </c>
      <c r="D43" s="55">
        <v>7.336910950863659E-3</v>
      </c>
      <c r="E43" s="54">
        <v>1</v>
      </c>
      <c r="F43" s="56">
        <v>14.285714285714286</v>
      </c>
      <c r="G43" s="54">
        <v>5</v>
      </c>
      <c r="H43" s="55">
        <v>8.0223341783525332E-3</v>
      </c>
      <c r="I43" s="54">
        <v>1</v>
      </c>
      <c r="J43" s="56">
        <v>20</v>
      </c>
      <c r="K43" s="54">
        <v>4</v>
      </c>
      <c r="L43" s="55">
        <v>9.6487842531840992E-3</v>
      </c>
      <c r="M43" s="54">
        <v>1</v>
      </c>
      <c r="N43" s="56">
        <v>25</v>
      </c>
    </row>
    <row r="44" spans="2:14" ht="13.5" customHeight="1" x14ac:dyDescent="0.2">
      <c r="B44" s="53" t="s">
        <v>74</v>
      </c>
      <c r="C44" s="54">
        <v>6</v>
      </c>
      <c r="D44" s="55">
        <v>6.2887808150259936E-3</v>
      </c>
      <c r="E44" s="54">
        <v>6</v>
      </c>
      <c r="F44" s="56">
        <v>100</v>
      </c>
      <c r="G44" s="54">
        <v>0</v>
      </c>
      <c r="H44" s="55">
        <v>0</v>
      </c>
      <c r="I44" s="54">
        <v>0</v>
      </c>
      <c r="J44" s="56"/>
      <c r="K44" s="54">
        <v>0</v>
      </c>
      <c r="L44" s="55">
        <v>0</v>
      </c>
      <c r="M44" s="54">
        <v>0</v>
      </c>
      <c r="N44" s="56"/>
    </row>
    <row r="45" spans="2:14" ht="13.5" customHeight="1" x14ac:dyDescent="0.2">
      <c r="B45" s="53" t="s">
        <v>75</v>
      </c>
      <c r="C45" s="54">
        <v>5</v>
      </c>
      <c r="D45" s="55">
        <v>5.2406506791883283E-3</v>
      </c>
      <c r="E45" s="54">
        <v>1</v>
      </c>
      <c r="F45" s="56">
        <v>20</v>
      </c>
      <c r="G45" s="54">
        <v>4</v>
      </c>
      <c r="H45" s="55">
        <v>6.4178673426820267E-3</v>
      </c>
      <c r="I45" s="54">
        <v>1</v>
      </c>
      <c r="J45" s="56">
        <v>25</v>
      </c>
      <c r="K45" s="54">
        <v>3</v>
      </c>
      <c r="L45" s="55">
        <v>7.2365881898880744E-3</v>
      </c>
      <c r="M45" s="54">
        <v>1</v>
      </c>
      <c r="N45" s="56">
        <v>33.333333333333336</v>
      </c>
    </row>
    <row r="46" spans="2:14" ht="13.5" customHeight="1" x14ac:dyDescent="0.2">
      <c r="B46" s="53" t="s">
        <v>76</v>
      </c>
      <c r="C46" s="54">
        <v>5</v>
      </c>
      <c r="D46" s="55">
        <v>5.2406506791883283E-3</v>
      </c>
      <c r="E46" s="54">
        <v>1</v>
      </c>
      <c r="F46" s="56">
        <v>20</v>
      </c>
      <c r="G46" s="54">
        <v>1</v>
      </c>
      <c r="H46" s="55">
        <v>1.6044668356705067E-3</v>
      </c>
      <c r="I46" s="54">
        <v>1</v>
      </c>
      <c r="J46" s="56">
        <v>100</v>
      </c>
      <c r="K46" s="54">
        <v>1</v>
      </c>
      <c r="L46" s="55">
        <v>2.4121960632960248E-3</v>
      </c>
      <c r="M46" s="54">
        <v>1</v>
      </c>
      <c r="N46" s="56">
        <v>100</v>
      </c>
    </row>
    <row r="47" spans="2:14" ht="13.5" customHeight="1" x14ac:dyDescent="0.2">
      <c r="B47" s="53" t="s">
        <v>77</v>
      </c>
      <c r="C47" s="54">
        <v>4</v>
      </c>
      <c r="D47" s="55">
        <v>4.1925205433506621E-3</v>
      </c>
      <c r="E47" s="54">
        <v>1</v>
      </c>
      <c r="F47" s="56">
        <v>25</v>
      </c>
      <c r="G47" s="54">
        <v>3</v>
      </c>
      <c r="H47" s="55">
        <v>4.8134005070115202E-3</v>
      </c>
      <c r="I47" s="54">
        <v>1</v>
      </c>
      <c r="J47" s="56">
        <v>33.333333333333336</v>
      </c>
      <c r="K47" s="54">
        <v>3</v>
      </c>
      <c r="L47" s="55">
        <v>7.2365881898880744E-3</v>
      </c>
      <c r="M47" s="54">
        <v>1</v>
      </c>
      <c r="N47" s="56">
        <v>33.333333333333336</v>
      </c>
    </row>
    <row r="48" spans="2:14" ht="13.5" customHeight="1" x14ac:dyDescent="0.2">
      <c r="B48" s="53" t="s">
        <v>78</v>
      </c>
      <c r="C48" s="54">
        <v>4</v>
      </c>
      <c r="D48" s="55">
        <v>4.1925205433506621E-3</v>
      </c>
      <c r="E48" s="54">
        <v>3</v>
      </c>
      <c r="F48" s="56">
        <v>75</v>
      </c>
      <c r="G48" s="54">
        <v>1</v>
      </c>
      <c r="H48" s="55">
        <v>1.6044668356705067E-3</v>
      </c>
      <c r="I48" s="54">
        <v>1</v>
      </c>
      <c r="J48" s="56">
        <v>100</v>
      </c>
      <c r="K48" s="54">
        <v>1</v>
      </c>
      <c r="L48" s="55">
        <v>2.4121960632960248E-3</v>
      </c>
      <c r="M48" s="54">
        <v>1</v>
      </c>
      <c r="N48" s="56">
        <v>100</v>
      </c>
    </row>
    <row r="49" spans="2:14" ht="13.5" customHeight="1" x14ac:dyDescent="0.2">
      <c r="B49" s="53" t="s">
        <v>79</v>
      </c>
      <c r="C49" s="54">
        <v>3</v>
      </c>
      <c r="D49" s="55">
        <v>3.1443904075129968E-3</v>
      </c>
      <c r="E49" s="54">
        <v>0</v>
      </c>
      <c r="F49" s="56">
        <v>0</v>
      </c>
      <c r="G49" s="54">
        <v>3</v>
      </c>
      <c r="H49" s="55">
        <v>4.8134005070115202E-3</v>
      </c>
      <c r="I49" s="54">
        <v>0</v>
      </c>
      <c r="J49" s="56">
        <v>0</v>
      </c>
      <c r="K49" s="54">
        <v>3</v>
      </c>
      <c r="L49" s="55">
        <v>7.2365881898880744E-3</v>
      </c>
      <c r="M49" s="54">
        <v>0</v>
      </c>
      <c r="N49" s="56">
        <v>0</v>
      </c>
    </row>
    <row r="50" spans="2:14" ht="13.5" customHeight="1" x14ac:dyDescent="0.2">
      <c r="B50" s="53" t="s">
        <v>80</v>
      </c>
      <c r="C50" s="54">
        <v>3</v>
      </c>
      <c r="D50" s="55">
        <v>3.1443904075129968E-3</v>
      </c>
      <c r="E50" s="54">
        <v>3</v>
      </c>
      <c r="F50" s="56">
        <v>100</v>
      </c>
      <c r="G50" s="54">
        <v>3</v>
      </c>
      <c r="H50" s="55">
        <v>4.8134005070115202E-3</v>
      </c>
      <c r="I50" s="54">
        <v>3</v>
      </c>
      <c r="J50" s="56">
        <v>100</v>
      </c>
      <c r="K50" s="54">
        <v>1</v>
      </c>
      <c r="L50" s="55">
        <v>2.4121960632960248E-3</v>
      </c>
      <c r="M50" s="54">
        <v>1</v>
      </c>
      <c r="N50" s="56">
        <v>100</v>
      </c>
    </row>
    <row r="51" spans="2:14" ht="13.5" customHeight="1" x14ac:dyDescent="0.2">
      <c r="B51" s="53" t="s">
        <v>81</v>
      </c>
      <c r="C51" s="54">
        <v>3</v>
      </c>
      <c r="D51" s="55">
        <v>3.1443904075129968E-3</v>
      </c>
      <c r="E51" s="54">
        <v>0</v>
      </c>
      <c r="F51" s="56">
        <v>0</v>
      </c>
      <c r="G51" s="54">
        <v>2</v>
      </c>
      <c r="H51" s="55">
        <v>3.2089336713410133E-3</v>
      </c>
      <c r="I51" s="54">
        <v>0</v>
      </c>
      <c r="J51" s="56">
        <v>0</v>
      </c>
      <c r="K51" s="54">
        <v>2</v>
      </c>
      <c r="L51" s="55">
        <v>4.8243921265920496E-3</v>
      </c>
      <c r="M51" s="54">
        <v>0</v>
      </c>
      <c r="N51" s="56">
        <v>0</v>
      </c>
    </row>
    <row r="52" spans="2:14" ht="13.5" customHeight="1" x14ac:dyDescent="0.2">
      <c r="B52" s="53" t="s">
        <v>82</v>
      </c>
      <c r="C52" s="54">
        <v>3</v>
      </c>
      <c r="D52" s="55">
        <v>3.1443904075129968E-3</v>
      </c>
      <c r="E52" s="54">
        <v>1</v>
      </c>
      <c r="F52" s="56">
        <v>33.333333333333336</v>
      </c>
      <c r="G52" s="54">
        <v>2</v>
      </c>
      <c r="H52" s="55">
        <v>3.2089336713410133E-3</v>
      </c>
      <c r="I52" s="54">
        <v>0</v>
      </c>
      <c r="J52" s="56">
        <v>0</v>
      </c>
      <c r="K52" s="54">
        <v>1</v>
      </c>
      <c r="L52" s="55">
        <v>2.4121960632960248E-3</v>
      </c>
      <c r="M52" s="54">
        <v>0</v>
      </c>
      <c r="N52" s="56">
        <v>0</v>
      </c>
    </row>
    <row r="53" spans="2:14" ht="13.5" customHeight="1" x14ac:dyDescent="0.2">
      <c r="B53" s="53" t="s">
        <v>83</v>
      </c>
      <c r="C53" s="54">
        <v>3</v>
      </c>
      <c r="D53" s="55">
        <v>3.1443904075129968E-3</v>
      </c>
      <c r="E53" s="54">
        <v>2</v>
      </c>
      <c r="F53" s="56">
        <v>66.666666666666671</v>
      </c>
      <c r="G53" s="54">
        <v>1</v>
      </c>
      <c r="H53" s="55">
        <v>1.6044668356705067E-3</v>
      </c>
      <c r="I53" s="54">
        <v>1</v>
      </c>
      <c r="J53" s="56">
        <v>100</v>
      </c>
      <c r="K53" s="54">
        <v>1</v>
      </c>
      <c r="L53" s="55">
        <v>2.4121960632960248E-3</v>
      </c>
      <c r="M53" s="54">
        <v>1</v>
      </c>
      <c r="N53" s="56">
        <v>100</v>
      </c>
    </row>
    <row r="54" spans="2:14" ht="13.5" customHeight="1" x14ac:dyDescent="0.2">
      <c r="B54" s="53" t="s">
        <v>84</v>
      </c>
      <c r="C54" s="54">
        <v>2</v>
      </c>
      <c r="D54" s="55">
        <v>2.0962602716753311E-3</v>
      </c>
      <c r="E54" s="54">
        <v>0</v>
      </c>
      <c r="F54" s="56">
        <v>0</v>
      </c>
      <c r="G54" s="54">
        <v>2</v>
      </c>
      <c r="H54" s="55">
        <v>3.2089336713410133E-3</v>
      </c>
      <c r="I54" s="54">
        <v>0</v>
      </c>
      <c r="J54" s="56">
        <v>0</v>
      </c>
      <c r="K54" s="54">
        <v>2</v>
      </c>
      <c r="L54" s="55">
        <v>4.8243921265920496E-3</v>
      </c>
      <c r="M54" s="54">
        <v>0</v>
      </c>
      <c r="N54" s="56">
        <v>0</v>
      </c>
    </row>
    <row r="55" spans="2:14" ht="13.5" customHeight="1" x14ac:dyDescent="0.2">
      <c r="B55" s="53" t="s">
        <v>85</v>
      </c>
      <c r="C55" s="54">
        <v>2</v>
      </c>
      <c r="D55" s="55">
        <v>2.0962602716753311E-3</v>
      </c>
      <c r="E55" s="54">
        <v>1</v>
      </c>
      <c r="F55" s="56">
        <v>50</v>
      </c>
      <c r="G55" s="54">
        <v>1</v>
      </c>
      <c r="H55" s="55">
        <v>1.6044668356705067E-3</v>
      </c>
      <c r="I55" s="54">
        <v>0</v>
      </c>
      <c r="J55" s="56">
        <v>0</v>
      </c>
      <c r="K55" s="54">
        <v>1</v>
      </c>
      <c r="L55" s="55">
        <v>2.4121960632960248E-3</v>
      </c>
      <c r="M55" s="54">
        <v>0</v>
      </c>
      <c r="N55" s="56">
        <v>0</v>
      </c>
    </row>
    <row r="56" spans="2:14" ht="13.5" customHeight="1" x14ac:dyDescent="0.2">
      <c r="B56" s="53" t="s">
        <v>86</v>
      </c>
      <c r="C56" s="54">
        <v>2</v>
      </c>
      <c r="D56" s="55">
        <v>2.0962602716753311E-3</v>
      </c>
      <c r="E56" s="54">
        <v>0</v>
      </c>
      <c r="F56" s="56">
        <v>0</v>
      </c>
      <c r="G56" s="54">
        <v>1</v>
      </c>
      <c r="H56" s="55">
        <v>1.6044668356705067E-3</v>
      </c>
      <c r="I56" s="54">
        <v>0</v>
      </c>
      <c r="J56" s="56">
        <v>0</v>
      </c>
      <c r="K56" s="54">
        <v>1</v>
      </c>
      <c r="L56" s="55">
        <v>2.4121960632960248E-3</v>
      </c>
      <c r="M56" s="54">
        <v>0</v>
      </c>
      <c r="N56" s="56">
        <v>0</v>
      </c>
    </row>
    <row r="57" spans="2:14" ht="13.5" customHeight="1" x14ac:dyDescent="0.2">
      <c r="B57" s="53" t="s">
        <v>87</v>
      </c>
      <c r="C57" s="54">
        <v>2</v>
      </c>
      <c r="D57" s="55">
        <v>2.0962602716753311E-3</v>
      </c>
      <c r="E57" s="54">
        <v>2</v>
      </c>
      <c r="F57" s="56">
        <v>100</v>
      </c>
      <c r="G57" s="54">
        <v>1</v>
      </c>
      <c r="H57" s="55">
        <v>1.6044668356705067E-3</v>
      </c>
      <c r="I57" s="54">
        <v>1</v>
      </c>
      <c r="J57" s="56">
        <v>100</v>
      </c>
      <c r="K57" s="54">
        <v>0</v>
      </c>
      <c r="L57" s="55">
        <v>0</v>
      </c>
      <c r="M57" s="54">
        <v>0</v>
      </c>
      <c r="N57" s="56"/>
    </row>
    <row r="58" spans="2:14" ht="13.5" customHeight="1" x14ac:dyDescent="0.2">
      <c r="B58" s="53" t="s">
        <v>88</v>
      </c>
      <c r="C58" s="54">
        <v>1</v>
      </c>
      <c r="D58" s="55">
        <v>1.0481301358376655E-3</v>
      </c>
      <c r="E58" s="54">
        <v>0</v>
      </c>
      <c r="F58" s="56">
        <v>0</v>
      </c>
      <c r="G58" s="54">
        <v>1</v>
      </c>
      <c r="H58" s="55">
        <v>1.6044668356705067E-3</v>
      </c>
      <c r="I58" s="54">
        <v>0</v>
      </c>
      <c r="J58" s="56">
        <v>0</v>
      </c>
      <c r="K58" s="54">
        <v>1</v>
      </c>
      <c r="L58" s="55">
        <v>2.4121960632960248E-3</v>
      </c>
      <c r="M58" s="54">
        <v>0</v>
      </c>
      <c r="N58" s="56">
        <v>0</v>
      </c>
    </row>
    <row r="59" spans="2:14" ht="13.5" customHeight="1" x14ac:dyDescent="0.2">
      <c r="B59" s="53" t="s">
        <v>89</v>
      </c>
      <c r="C59" s="54">
        <v>1</v>
      </c>
      <c r="D59" s="55">
        <v>1.0481301358376655E-3</v>
      </c>
      <c r="E59" s="54">
        <v>0</v>
      </c>
      <c r="F59" s="56">
        <v>0</v>
      </c>
      <c r="G59" s="54">
        <v>1</v>
      </c>
      <c r="H59" s="55">
        <v>1.6044668356705067E-3</v>
      </c>
      <c r="I59" s="54">
        <v>0</v>
      </c>
      <c r="J59" s="56">
        <v>0</v>
      </c>
      <c r="K59" s="54">
        <v>1</v>
      </c>
      <c r="L59" s="55">
        <v>2.4121960632960248E-3</v>
      </c>
      <c r="M59" s="54">
        <v>0</v>
      </c>
      <c r="N59" s="56">
        <v>0</v>
      </c>
    </row>
    <row r="60" spans="2:14" ht="13.5" customHeight="1" x14ac:dyDescent="0.2">
      <c r="B60" s="53" t="s">
        <v>90</v>
      </c>
      <c r="C60" s="54">
        <v>1</v>
      </c>
      <c r="D60" s="55">
        <v>1.0481301358376655E-3</v>
      </c>
      <c r="E60" s="54">
        <v>0</v>
      </c>
      <c r="F60" s="56">
        <v>0</v>
      </c>
      <c r="G60" s="54">
        <v>1</v>
      </c>
      <c r="H60" s="55">
        <v>1.6044668356705067E-3</v>
      </c>
      <c r="I60" s="54">
        <v>0</v>
      </c>
      <c r="J60" s="56">
        <v>0</v>
      </c>
      <c r="K60" s="54">
        <v>1</v>
      </c>
      <c r="L60" s="55">
        <v>2.4121960632960248E-3</v>
      </c>
      <c r="M60" s="54">
        <v>0</v>
      </c>
      <c r="N60" s="56">
        <v>0</v>
      </c>
    </row>
    <row r="61" spans="2:14" ht="13.5" customHeight="1" x14ac:dyDescent="0.2">
      <c r="B61" s="53" t="s">
        <v>91</v>
      </c>
      <c r="C61" s="54">
        <v>1</v>
      </c>
      <c r="D61" s="55">
        <v>1.0481301358376655E-3</v>
      </c>
      <c r="E61" s="54">
        <v>0</v>
      </c>
      <c r="F61" s="56">
        <v>0</v>
      </c>
      <c r="G61" s="54">
        <v>1</v>
      </c>
      <c r="H61" s="55">
        <v>1.6044668356705067E-3</v>
      </c>
      <c r="I61" s="54">
        <v>0</v>
      </c>
      <c r="J61" s="56">
        <v>0</v>
      </c>
      <c r="K61" s="54">
        <v>0</v>
      </c>
      <c r="L61" s="55">
        <v>0</v>
      </c>
      <c r="M61" s="54">
        <v>0</v>
      </c>
      <c r="N61" s="56"/>
    </row>
    <row r="62" spans="2:14" ht="13.5" customHeight="1" x14ac:dyDescent="0.2">
      <c r="B62" s="53" t="s">
        <v>92</v>
      </c>
      <c r="C62" s="54">
        <v>1</v>
      </c>
      <c r="D62" s="55">
        <v>1.0481301358376655E-3</v>
      </c>
      <c r="E62" s="54">
        <v>0</v>
      </c>
      <c r="F62" s="56">
        <v>0</v>
      </c>
      <c r="G62" s="54">
        <v>1</v>
      </c>
      <c r="H62" s="55">
        <v>1.6044668356705067E-3</v>
      </c>
      <c r="I62" s="54">
        <v>0</v>
      </c>
      <c r="J62" s="56">
        <v>0</v>
      </c>
      <c r="K62" s="54">
        <v>0</v>
      </c>
      <c r="L62" s="55">
        <v>0</v>
      </c>
      <c r="M62" s="54">
        <v>0</v>
      </c>
      <c r="N62" s="56"/>
    </row>
    <row r="63" spans="2:14" ht="13.5" customHeight="1" x14ac:dyDescent="0.2">
      <c r="B63" s="53" t="s">
        <v>93</v>
      </c>
      <c r="C63" s="54">
        <v>1</v>
      </c>
      <c r="D63" s="55">
        <v>1.0481301358376655E-3</v>
      </c>
      <c r="E63" s="54">
        <v>1</v>
      </c>
      <c r="F63" s="56">
        <v>100</v>
      </c>
      <c r="G63" s="54">
        <v>0</v>
      </c>
      <c r="H63" s="55">
        <v>0</v>
      </c>
      <c r="I63" s="54">
        <v>0</v>
      </c>
      <c r="J63" s="56"/>
      <c r="K63" s="54">
        <v>0</v>
      </c>
      <c r="L63" s="55">
        <v>0</v>
      </c>
      <c r="M63" s="54">
        <v>0</v>
      </c>
      <c r="N63" s="56"/>
    </row>
    <row r="64" spans="2:14" ht="13.5" customHeight="1" x14ac:dyDescent="0.2">
      <c r="B64" s="53" t="s">
        <v>94</v>
      </c>
      <c r="C64" s="54">
        <v>1</v>
      </c>
      <c r="D64" s="55">
        <v>1.0481301358376655E-3</v>
      </c>
      <c r="E64" s="54">
        <v>1</v>
      </c>
      <c r="F64" s="56">
        <v>100</v>
      </c>
      <c r="G64" s="54">
        <v>0</v>
      </c>
      <c r="H64" s="55">
        <v>0</v>
      </c>
      <c r="I64" s="54">
        <v>0</v>
      </c>
      <c r="J64" s="56"/>
      <c r="K64" s="54">
        <v>0</v>
      </c>
      <c r="L64" s="55">
        <v>0</v>
      </c>
      <c r="M64" s="54">
        <v>0</v>
      </c>
      <c r="N64" s="56"/>
    </row>
    <row r="65" spans="2:14" ht="18.75" customHeight="1" x14ac:dyDescent="0.2">
      <c r="B65" s="60" t="s">
        <v>1</v>
      </c>
      <c r="C65" s="61">
        <v>95408</v>
      </c>
      <c r="D65" s="62"/>
      <c r="E65" s="61">
        <v>23065</v>
      </c>
      <c r="F65" s="63">
        <v>2258.4867959881276</v>
      </c>
      <c r="G65" s="61">
        <v>62326</v>
      </c>
      <c r="H65" s="62"/>
      <c r="I65" s="61">
        <v>15561</v>
      </c>
      <c r="J65" s="63">
        <v>1945.4138297644276</v>
      </c>
      <c r="K65" s="61">
        <v>41456</v>
      </c>
      <c r="L65" s="62"/>
      <c r="M65" s="61">
        <v>10072</v>
      </c>
      <c r="N65" s="63">
        <v>1874.6649342425571</v>
      </c>
    </row>
    <row r="66" spans="2:14" ht="6.75" customHeight="1" x14ac:dyDescent="0.2"/>
    <row r="67" spans="2:14" x14ac:dyDescent="0.2">
      <c r="B67" s="1143" t="s">
        <v>95</v>
      </c>
    </row>
  </sheetData>
  <sheetProtection algorithmName="SHA-512" hashValue="0vDlSu6GVBEiQgICqgAy5UXp3rMZZVYEL7LOZ294hK7Qg7b0zIu6pLAMKXoPHpvUC7eDaqQsEA+nu3a53Ac53w==" saltValue="6q3oqSRc4kGW/qXITTI2uQ==" spinCount="100000" sheet="1" objects="1" scenarios="1"/>
  <mergeCells count="14">
    <mergeCell ref="I3:J3"/>
    <mergeCell ref="K3:K4"/>
    <mergeCell ref="L3:L4"/>
    <mergeCell ref="M3:N3"/>
    <mergeCell ref="B1:N1"/>
    <mergeCell ref="B2:B4"/>
    <mergeCell ref="C2:F2"/>
    <mergeCell ref="G2:J2"/>
    <mergeCell ref="K2:N2"/>
    <mergeCell ref="C3:C4"/>
    <mergeCell ref="D3:D4"/>
    <mergeCell ref="E3:F3"/>
    <mergeCell ref="G3:G4"/>
    <mergeCell ref="H3:H4"/>
  </mergeCells>
  <printOptions horizontalCentered="1"/>
  <pageMargins left="0.59055118110236227" right="0.59055118110236227" top="0.70866141732283472" bottom="0.70866141732283472" header="0.39370078740157483" footer="0.39370078740157483"/>
  <pageSetup paperSize="9" scale="91" firstPageNumber="78" orientation="landscape" useFirstPageNumber="1" r:id="rId1"/>
  <headerFooter alignWithMargins="0">
    <oddHeader>&amp;R&amp;"Times New Roman,Kurzíva"&amp;10T 20</oddHeader>
    <oddFooter>&amp;L&amp;"Times New Roman,Kurzíva"&amp;10CVTI SR&amp;C&amp;"Times New Roman,Normálne"&amp;10&amp;P&amp;R&amp;"Times New Roman,Kurzíva"&amp;10PK na VŠ SR  2024   1. stupeň</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N21"/>
  <sheetViews>
    <sheetView showGridLines="0" showRowColHeaders="0" zoomScaleNormal="100" workbookViewId="0"/>
  </sheetViews>
  <sheetFormatPr defaultColWidth="9.140625" defaultRowHeight="15" x14ac:dyDescent="0.25"/>
  <cols>
    <col min="1" max="1" width="4.85546875" style="2" customWidth="1"/>
    <col min="2" max="2" width="15.7109375" style="2" customWidth="1"/>
    <col min="3" max="10" width="9.7109375" style="2" customWidth="1"/>
    <col min="11" max="14" width="9.140625" style="2" customWidth="1"/>
    <col min="15" max="15" width="4.85546875" style="2" customWidth="1"/>
    <col min="16" max="16384" width="9.140625" style="2"/>
  </cols>
  <sheetData>
    <row r="1" spans="2:14" s="1" customFormat="1" ht="30" customHeight="1" x14ac:dyDescent="0.25">
      <c r="B1" s="1405" t="s">
        <v>19</v>
      </c>
      <c r="C1" s="1406"/>
      <c r="D1" s="1406"/>
      <c r="E1" s="1406"/>
      <c r="F1" s="1406"/>
      <c r="G1" s="1406"/>
      <c r="H1" s="1406"/>
      <c r="I1" s="1406"/>
      <c r="J1" s="1406"/>
      <c r="K1" s="1406"/>
      <c r="L1" s="1406"/>
      <c r="M1" s="1406"/>
      <c r="N1" s="1406"/>
    </row>
    <row r="2" spans="2:14" s="1" customFormat="1" ht="30" customHeight="1" x14ac:dyDescent="0.2">
      <c r="B2" s="1407" t="s">
        <v>9</v>
      </c>
      <c r="C2" s="1408"/>
      <c r="D2" s="1408"/>
      <c r="E2" s="1408"/>
      <c r="F2" s="1408"/>
      <c r="G2" s="1408"/>
      <c r="H2" s="1408"/>
      <c r="I2" s="1408"/>
      <c r="J2" s="1408"/>
      <c r="K2" s="1408"/>
      <c r="L2" s="1408"/>
      <c r="M2" s="1408"/>
      <c r="N2" s="1408"/>
    </row>
    <row r="3" spans="2:14" ht="15.75" customHeight="1" x14ac:dyDescent="0.25"/>
    <row r="4" spans="2:14" ht="36" customHeight="1" x14ac:dyDescent="0.25">
      <c r="B4" s="1409" t="s">
        <v>10</v>
      </c>
      <c r="C4" s="1411" t="s">
        <v>11</v>
      </c>
      <c r="D4" s="1412"/>
      <c r="E4" s="1412"/>
      <c r="F4" s="1412"/>
      <c r="G4" s="1412"/>
      <c r="H4" s="1412"/>
      <c r="I4" s="1412"/>
      <c r="J4" s="1413"/>
      <c r="K4" s="1414" t="s">
        <v>20</v>
      </c>
      <c r="L4" s="1415"/>
      <c r="M4" s="1415"/>
      <c r="N4" s="1416"/>
    </row>
    <row r="5" spans="2:14" ht="54" customHeight="1" x14ac:dyDescent="0.25">
      <c r="B5" s="1410"/>
      <c r="C5" s="1411" t="s">
        <v>21</v>
      </c>
      <c r="D5" s="1412"/>
      <c r="E5" s="1412"/>
      <c r="F5" s="1413"/>
      <c r="G5" s="1417" t="s">
        <v>22</v>
      </c>
      <c r="H5" s="1417"/>
      <c r="I5" s="1417"/>
      <c r="J5" s="1417"/>
      <c r="K5" s="1418" t="s">
        <v>12</v>
      </c>
      <c r="L5" s="1420" t="s">
        <v>13</v>
      </c>
      <c r="M5" s="1422" t="s">
        <v>14</v>
      </c>
      <c r="N5" s="1403" t="s">
        <v>23</v>
      </c>
    </row>
    <row r="6" spans="2:14" ht="106.5" customHeight="1" x14ac:dyDescent="0.25">
      <c r="B6" s="1300"/>
      <c r="C6" s="3" t="s">
        <v>15</v>
      </c>
      <c r="D6" s="4" t="s">
        <v>16</v>
      </c>
      <c r="E6" s="5" t="s">
        <v>17</v>
      </c>
      <c r="F6" s="6" t="s">
        <v>0</v>
      </c>
      <c r="G6" s="3" t="s">
        <v>15</v>
      </c>
      <c r="H6" s="4" t="s">
        <v>16</v>
      </c>
      <c r="I6" s="5" t="s">
        <v>17</v>
      </c>
      <c r="J6" s="6" t="s">
        <v>0</v>
      </c>
      <c r="K6" s="1419"/>
      <c r="L6" s="1421"/>
      <c r="M6" s="1423"/>
      <c r="N6" s="1404"/>
    </row>
    <row r="7" spans="2:14" ht="21" customHeight="1" x14ac:dyDescent="0.25">
      <c r="B7" s="7" t="s">
        <v>2</v>
      </c>
      <c r="C7" s="8">
        <v>2956</v>
      </c>
      <c r="D7" s="9">
        <v>2995</v>
      </c>
      <c r="E7" s="10">
        <v>105</v>
      </c>
      <c r="F7" s="11">
        <f>SUM(C7:E7)</f>
        <v>6056</v>
      </c>
      <c r="G7" s="8">
        <v>1434</v>
      </c>
      <c r="H7" s="9">
        <v>1231</v>
      </c>
      <c r="I7" s="10">
        <v>21</v>
      </c>
      <c r="J7" s="11">
        <f>SUM(G7:I7)</f>
        <v>2686</v>
      </c>
      <c r="K7" s="12">
        <f>G7*100/C7</f>
        <v>48.511502029769957</v>
      </c>
      <c r="L7" s="13">
        <f t="shared" ref="L7:N15" si="0">H7*100/D7</f>
        <v>41.101836393989984</v>
      </c>
      <c r="M7" s="14">
        <f t="shared" si="0"/>
        <v>20</v>
      </c>
      <c r="N7" s="15">
        <f t="shared" si="0"/>
        <v>44.352708058124172</v>
      </c>
    </row>
    <row r="8" spans="2:14" ht="21" customHeight="1" x14ac:dyDescent="0.25">
      <c r="B8" s="16" t="s">
        <v>3</v>
      </c>
      <c r="C8" s="17">
        <v>1260</v>
      </c>
      <c r="D8" s="18">
        <v>2377</v>
      </c>
      <c r="E8" s="19">
        <v>0</v>
      </c>
      <c r="F8" s="20">
        <f t="shared" ref="F8:F15" si="1">SUM(C8:E8)</f>
        <v>3637</v>
      </c>
      <c r="G8" s="17">
        <v>714</v>
      </c>
      <c r="H8" s="18">
        <v>930</v>
      </c>
      <c r="I8" s="19">
        <v>2</v>
      </c>
      <c r="J8" s="20">
        <f t="shared" ref="J8:J15" si="2">SUM(G8:I8)</f>
        <v>1646</v>
      </c>
      <c r="K8" s="21">
        <f t="shared" ref="K8:K15" si="3">G8*100/C8</f>
        <v>56.666666666666664</v>
      </c>
      <c r="L8" s="22">
        <f t="shared" si="0"/>
        <v>39.12494741270509</v>
      </c>
      <c r="M8" s="14"/>
      <c r="N8" s="23">
        <f t="shared" si="0"/>
        <v>45.257080010998074</v>
      </c>
    </row>
    <row r="9" spans="2:14" ht="21" customHeight="1" x14ac:dyDescent="0.25">
      <c r="B9" s="16" t="s">
        <v>4</v>
      </c>
      <c r="C9" s="17">
        <v>1307</v>
      </c>
      <c r="D9" s="18">
        <v>2447</v>
      </c>
      <c r="E9" s="19">
        <v>0</v>
      </c>
      <c r="F9" s="20">
        <f t="shared" si="1"/>
        <v>3754</v>
      </c>
      <c r="G9" s="17">
        <v>760</v>
      </c>
      <c r="H9" s="18">
        <v>1006</v>
      </c>
      <c r="I9" s="19">
        <v>0</v>
      </c>
      <c r="J9" s="20">
        <f t="shared" si="2"/>
        <v>1766</v>
      </c>
      <c r="K9" s="21">
        <f t="shared" si="3"/>
        <v>58.148431522570775</v>
      </c>
      <c r="L9" s="22">
        <f t="shared" si="0"/>
        <v>41.111565181855333</v>
      </c>
      <c r="M9" s="14"/>
      <c r="N9" s="23">
        <f t="shared" si="0"/>
        <v>47.043153969099627</v>
      </c>
    </row>
    <row r="10" spans="2:14" ht="21" customHeight="1" x14ac:dyDescent="0.25">
      <c r="B10" s="16" t="s">
        <v>5</v>
      </c>
      <c r="C10" s="17">
        <v>1564</v>
      </c>
      <c r="D10" s="18">
        <v>2994</v>
      </c>
      <c r="E10" s="19">
        <v>65</v>
      </c>
      <c r="F10" s="20">
        <f t="shared" si="1"/>
        <v>4623</v>
      </c>
      <c r="G10" s="17">
        <v>950</v>
      </c>
      <c r="H10" s="18">
        <v>1375</v>
      </c>
      <c r="I10" s="19">
        <v>12</v>
      </c>
      <c r="J10" s="20">
        <f t="shared" si="2"/>
        <v>2337</v>
      </c>
      <c r="K10" s="21">
        <f t="shared" si="3"/>
        <v>60.741687979539641</v>
      </c>
      <c r="L10" s="22">
        <f t="shared" si="0"/>
        <v>45.925183700734806</v>
      </c>
      <c r="M10" s="24">
        <f t="shared" si="0"/>
        <v>18.46153846153846</v>
      </c>
      <c r="N10" s="23">
        <f t="shared" si="0"/>
        <v>50.551589876703439</v>
      </c>
    </row>
    <row r="11" spans="2:14" ht="21" customHeight="1" x14ac:dyDescent="0.25">
      <c r="B11" s="16" t="s">
        <v>6</v>
      </c>
      <c r="C11" s="17">
        <v>1982</v>
      </c>
      <c r="D11" s="18">
        <v>3692</v>
      </c>
      <c r="E11" s="19">
        <v>33</v>
      </c>
      <c r="F11" s="20">
        <f t="shared" si="1"/>
        <v>5707</v>
      </c>
      <c r="G11" s="17">
        <v>1183</v>
      </c>
      <c r="H11" s="18">
        <v>1578</v>
      </c>
      <c r="I11" s="19">
        <v>7</v>
      </c>
      <c r="J11" s="20">
        <f t="shared" si="2"/>
        <v>2768</v>
      </c>
      <c r="K11" s="21">
        <f t="shared" si="3"/>
        <v>59.687184661957616</v>
      </c>
      <c r="L11" s="22">
        <f t="shared" si="0"/>
        <v>42.741061755146262</v>
      </c>
      <c r="M11" s="24">
        <f t="shared" si="0"/>
        <v>21.212121212121211</v>
      </c>
      <c r="N11" s="23">
        <f t="shared" si="0"/>
        <v>48.501839845803403</v>
      </c>
    </row>
    <row r="12" spans="2:14" ht="21" customHeight="1" x14ac:dyDescent="0.25">
      <c r="B12" s="16" t="s">
        <v>18</v>
      </c>
      <c r="C12" s="17">
        <v>1472</v>
      </c>
      <c r="D12" s="18">
        <v>2456</v>
      </c>
      <c r="E12" s="19">
        <v>69</v>
      </c>
      <c r="F12" s="20">
        <f t="shared" si="1"/>
        <v>3997</v>
      </c>
      <c r="G12" s="17">
        <v>881</v>
      </c>
      <c r="H12" s="18">
        <v>895</v>
      </c>
      <c r="I12" s="19">
        <v>8</v>
      </c>
      <c r="J12" s="20">
        <f t="shared" si="2"/>
        <v>1784</v>
      </c>
      <c r="K12" s="21">
        <f t="shared" si="3"/>
        <v>59.850543478260867</v>
      </c>
      <c r="L12" s="22">
        <f t="shared" si="0"/>
        <v>36.441368078175898</v>
      </c>
      <c r="M12" s="24">
        <f t="shared" si="0"/>
        <v>11.594202898550725</v>
      </c>
      <c r="N12" s="23">
        <f t="shared" si="0"/>
        <v>44.633475106329747</v>
      </c>
    </row>
    <row r="13" spans="2:14" ht="21" customHeight="1" x14ac:dyDescent="0.25">
      <c r="B13" s="16" t="s">
        <v>7</v>
      </c>
      <c r="C13" s="17">
        <v>2119</v>
      </c>
      <c r="D13" s="18">
        <v>3427</v>
      </c>
      <c r="E13" s="19">
        <v>23</v>
      </c>
      <c r="F13" s="20">
        <f t="shared" si="1"/>
        <v>5569</v>
      </c>
      <c r="G13" s="17">
        <v>1361</v>
      </c>
      <c r="H13" s="18">
        <v>1480</v>
      </c>
      <c r="I13" s="19">
        <v>4</v>
      </c>
      <c r="J13" s="20">
        <f t="shared" si="2"/>
        <v>2845</v>
      </c>
      <c r="K13" s="21">
        <f t="shared" si="3"/>
        <v>64.228409627182629</v>
      </c>
      <c r="L13" s="22">
        <f t="shared" si="0"/>
        <v>43.186460461044646</v>
      </c>
      <c r="M13" s="24">
        <f t="shared" si="0"/>
        <v>17.391304347826086</v>
      </c>
      <c r="N13" s="23">
        <f t="shared" si="0"/>
        <v>51.086370982223023</v>
      </c>
    </row>
    <row r="14" spans="2:14" ht="21" customHeight="1" x14ac:dyDescent="0.25">
      <c r="B14" s="25" t="s">
        <v>8</v>
      </c>
      <c r="C14" s="26">
        <v>2169</v>
      </c>
      <c r="D14" s="27">
        <v>2973</v>
      </c>
      <c r="E14" s="28">
        <v>130</v>
      </c>
      <c r="F14" s="29">
        <f t="shared" si="1"/>
        <v>5272</v>
      </c>
      <c r="G14" s="26">
        <v>1432</v>
      </c>
      <c r="H14" s="27">
        <v>1212</v>
      </c>
      <c r="I14" s="28">
        <v>17</v>
      </c>
      <c r="J14" s="29">
        <f t="shared" si="2"/>
        <v>2661</v>
      </c>
      <c r="K14" s="30">
        <f t="shared" si="3"/>
        <v>66.02120792992163</v>
      </c>
      <c r="L14" s="31">
        <f t="shared" si="0"/>
        <v>40.766902119071645</v>
      </c>
      <c r="M14" s="32">
        <f t="shared" si="0"/>
        <v>13.076923076923077</v>
      </c>
      <c r="N14" s="33">
        <f t="shared" si="0"/>
        <v>50.474203338391504</v>
      </c>
    </row>
    <row r="15" spans="2:14" ht="21" customHeight="1" x14ac:dyDescent="0.25">
      <c r="B15" s="34" t="s">
        <v>1</v>
      </c>
      <c r="C15" s="35">
        <f t="shared" ref="C15:I15" si="4">SUM(C7:C14)</f>
        <v>14829</v>
      </c>
      <c r="D15" s="36">
        <f t="shared" si="4"/>
        <v>23361</v>
      </c>
      <c r="E15" s="37">
        <f t="shared" si="4"/>
        <v>425</v>
      </c>
      <c r="F15" s="38">
        <f t="shared" si="1"/>
        <v>38615</v>
      </c>
      <c r="G15" s="35">
        <f t="shared" si="4"/>
        <v>8715</v>
      </c>
      <c r="H15" s="36">
        <f t="shared" si="4"/>
        <v>9707</v>
      </c>
      <c r="I15" s="37">
        <f t="shared" si="4"/>
        <v>71</v>
      </c>
      <c r="J15" s="38">
        <f t="shared" si="2"/>
        <v>18493</v>
      </c>
      <c r="K15" s="39">
        <f t="shared" si="3"/>
        <v>58.769977746307909</v>
      </c>
      <c r="L15" s="40">
        <f t="shared" si="0"/>
        <v>41.552159582209669</v>
      </c>
      <c r="M15" s="41">
        <f t="shared" si="0"/>
        <v>16.705882352941178</v>
      </c>
      <c r="N15" s="42">
        <f t="shared" si="0"/>
        <v>47.890716042988473</v>
      </c>
    </row>
    <row r="16" spans="2:14" x14ac:dyDescent="0.25">
      <c r="F16" s="43"/>
      <c r="J16" s="43"/>
    </row>
    <row r="17" spans="2:10" x14ac:dyDescent="0.25">
      <c r="B17" s="44"/>
    </row>
    <row r="21" spans="2:10" x14ac:dyDescent="0.25">
      <c r="G21" s="45"/>
      <c r="H21" s="45"/>
      <c r="I21" s="45"/>
      <c r="J21" s="45"/>
    </row>
  </sheetData>
  <sheetProtection algorithmName="SHA-512" hashValue="0Pix6U/5eqji/Wyt2LFYUXWlSpmi0hrflJOXCplkOq5xfKr5z+f0UIH8TQdK6s1lLFy+BECdbKBv0hd6ijIdZQ==" saltValue="5RtWqHgqGfFBVY2vOEoR7Q==" spinCount="100000" sheet="1" selectLockedCells="1" selectUnlockedCells="1"/>
  <mergeCells count="11">
    <mergeCell ref="N5:N6"/>
    <mergeCell ref="B1:N1"/>
    <mergeCell ref="B2:N2"/>
    <mergeCell ref="B4:B6"/>
    <mergeCell ref="C4:J4"/>
    <mergeCell ref="K4:N4"/>
    <mergeCell ref="C5:F5"/>
    <mergeCell ref="G5:J5"/>
    <mergeCell ref="K5:K6"/>
    <mergeCell ref="L5:L6"/>
    <mergeCell ref="M5:M6"/>
  </mergeCells>
  <printOptions horizontalCentered="1"/>
  <pageMargins left="0.59055118110236227" right="0.59055118110236227" top="0.70866141732283472" bottom="0.70866141732283472" header="0.39370078740157483" footer="0.39370078740157483"/>
  <pageSetup paperSize="9" firstPageNumber="80" orientation="landscape" useFirstPageNumber="1" r:id="rId1"/>
  <headerFooter alignWithMargins="0">
    <oddHeader>&amp;R&amp;"Times New Roman,Kurzíva"&amp;10T 19b</oddHeader>
    <oddFooter>&amp;L&amp;"Times New Roman,Kurzíva"&amp;10CVTI SR&amp;C&amp;"Times New Roman,Normálne"&amp;10&amp;P&amp;R&amp;"Times New Roman,Kurzíva"&amp;10PK na VŠ SR  2024   1. stupeň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U60"/>
  <sheetViews>
    <sheetView showGridLines="0" showRowColHeaders="0" zoomScaleNormal="100" workbookViewId="0"/>
  </sheetViews>
  <sheetFormatPr defaultColWidth="9.140625" defaultRowHeight="12.75" x14ac:dyDescent="0.2"/>
  <cols>
    <col min="1" max="1" width="2.7109375" style="1102" customWidth="1"/>
    <col min="2" max="5" width="9.140625" style="1098" customWidth="1"/>
    <col min="6" max="14" width="9.140625" style="1098"/>
    <col min="15" max="15" width="9.140625" style="1098" customWidth="1"/>
    <col min="16" max="21" width="9.140625" style="1098"/>
    <col min="22" max="16384" width="9.140625" style="1102"/>
  </cols>
  <sheetData>
    <row r="2" spans="2:21" s="1099" customFormat="1" x14ac:dyDescent="0.2">
      <c r="B2" s="1098"/>
      <c r="C2" s="1098"/>
      <c r="D2" s="1098"/>
      <c r="E2" s="1098"/>
      <c r="F2" s="1098"/>
      <c r="G2" s="1098"/>
      <c r="H2" s="1098"/>
      <c r="I2" s="1098"/>
      <c r="J2" s="1098"/>
      <c r="K2" s="1098"/>
      <c r="L2" s="1098"/>
      <c r="M2" s="1098"/>
      <c r="N2" s="1098"/>
      <c r="O2" s="1098"/>
      <c r="P2" s="1098"/>
      <c r="Q2" s="1098"/>
      <c r="R2" s="1098"/>
      <c r="S2" s="1098"/>
      <c r="T2" s="1098"/>
      <c r="U2" s="1098"/>
    </row>
    <row r="3" spans="2:21" x14ac:dyDescent="0.2">
      <c r="B3" s="1100" t="s">
        <v>26</v>
      </c>
      <c r="C3" s="1101"/>
      <c r="D3" s="1102"/>
      <c r="E3" s="1102"/>
      <c r="F3" s="1102"/>
      <c r="G3" s="1102"/>
      <c r="H3" s="1102"/>
      <c r="I3" s="1102"/>
      <c r="J3" s="1102"/>
      <c r="K3" s="1102"/>
      <c r="L3" s="1102"/>
      <c r="M3" s="1102"/>
      <c r="N3" s="1102"/>
      <c r="O3" s="1102"/>
      <c r="P3" s="1102"/>
      <c r="Q3" s="1102"/>
      <c r="R3" s="1102"/>
      <c r="S3" s="1102"/>
      <c r="T3" s="1102"/>
      <c r="U3" s="1102"/>
    </row>
    <row r="4" spans="2:21" x14ac:dyDescent="0.2">
      <c r="B4" s="1103" t="s">
        <v>1069</v>
      </c>
      <c r="C4" s="1101">
        <v>31384</v>
      </c>
      <c r="D4" s="1102">
        <f>C4*100/C7</f>
        <v>43.382220809200611</v>
      </c>
      <c r="E4" s="1104">
        <v>43.4</v>
      </c>
      <c r="F4" s="1102">
        <v>43.5</v>
      </c>
      <c r="G4" s="1102"/>
      <c r="H4" s="1102"/>
      <c r="I4" s="1102"/>
      <c r="J4" s="1102"/>
      <c r="K4" s="1102"/>
      <c r="L4" s="1102"/>
      <c r="M4" s="1102"/>
      <c r="N4" s="1102"/>
      <c r="O4" s="1102"/>
      <c r="P4" s="1102"/>
      <c r="Q4" s="1102"/>
      <c r="R4" s="1102"/>
      <c r="S4" s="1102"/>
      <c r="T4" s="1102"/>
      <c r="U4" s="1102"/>
    </row>
    <row r="5" spans="2:21" x14ac:dyDescent="0.2">
      <c r="B5" s="1103" t="s">
        <v>1070</v>
      </c>
      <c r="C5" s="1101">
        <v>15381</v>
      </c>
      <c r="D5" s="1102">
        <f>C5*100/C7</f>
        <v>21.261213939150988</v>
      </c>
      <c r="E5" s="1104">
        <v>21.3</v>
      </c>
      <c r="F5" s="1102">
        <v>21</v>
      </c>
      <c r="G5" s="1102"/>
      <c r="H5" s="1102"/>
      <c r="I5" s="1102"/>
      <c r="J5" s="1102"/>
      <c r="K5" s="1102"/>
      <c r="L5" s="1102"/>
      <c r="M5" s="1102"/>
      <c r="N5" s="1102"/>
      <c r="O5" s="1102"/>
      <c r="P5" s="1102"/>
      <c r="Q5" s="1102"/>
      <c r="R5" s="1102"/>
      <c r="S5" s="1102"/>
      <c r="T5" s="1102"/>
      <c r="U5" s="1102"/>
    </row>
    <row r="6" spans="2:21" x14ac:dyDescent="0.2">
      <c r="B6" s="1103" t="s">
        <v>379</v>
      </c>
      <c r="C6" s="1101">
        <v>25578</v>
      </c>
      <c r="D6" s="1102">
        <f>C6*100/C7</f>
        <v>35.356565251648398</v>
      </c>
      <c r="E6" s="1104">
        <v>35.4</v>
      </c>
      <c r="F6" s="1102">
        <v>35.5</v>
      </c>
      <c r="G6" s="1102"/>
      <c r="H6" s="1102"/>
      <c r="I6" s="1102"/>
      <c r="J6" s="1102"/>
      <c r="K6" s="1102"/>
      <c r="L6" s="1102"/>
      <c r="M6" s="1102"/>
      <c r="N6" s="1102"/>
      <c r="O6" s="1102"/>
      <c r="P6" s="1102"/>
      <c r="Q6" s="1102"/>
      <c r="R6" s="1102"/>
      <c r="S6" s="1102"/>
      <c r="T6" s="1102"/>
      <c r="U6" s="1102"/>
    </row>
    <row r="7" spans="2:21" x14ac:dyDescent="0.2">
      <c r="B7" s="1103"/>
      <c r="C7" s="1101">
        <f>SUM(C4:C6)</f>
        <v>72343</v>
      </c>
      <c r="D7" s="1101">
        <f>SUM(D4:D6)</f>
        <v>100</v>
      </c>
      <c r="E7" s="1104">
        <f>SUM(E4:E6)</f>
        <v>100.1</v>
      </c>
      <c r="F7" s="1104">
        <f>SUM(F4:F6)</f>
        <v>100</v>
      </c>
      <c r="G7" s="1102"/>
      <c r="H7" s="1102"/>
      <c r="I7" s="1102"/>
      <c r="J7" s="1102"/>
      <c r="K7" s="1102"/>
      <c r="L7" s="1102"/>
      <c r="M7" s="1102"/>
      <c r="N7" s="1102"/>
      <c r="O7" s="1102"/>
      <c r="P7" s="1102"/>
      <c r="Q7" s="1102"/>
      <c r="R7" s="1102"/>
      <c r="S7" s="1102"/>
      <c r="T7" s="1102"/>
      <c r="U7" s="1102"/>
    </row>
    <row r="8" spans="2:21" x14ac:dyDescent="0.2">
      <c r="B8" s="1100" t="s">
        <v>455</v>
      </c>
      <c r="C8" s="1101"/>
      <c r="D8" s="1102"/>
      <c r="E8" s="1102"/>
      <c r="F8" s="1102"/>
      <c r="G8" s="1102"/>
      <c r="H8" s="1102"/>
      <c r="I8" s="1102"/>
      <c r="J8" s="1102"/>
      <c r="K8" s="1102"/>
      <c r="L8" s="1102"/>
      <c r="M8" s="1102"/>
      <c r="N8" s="1102"/>
      <c r="O8" s="1102"/>
      <c r="P8" s="1102"/>
      <c r="Q8" s="1102"/>
      <c r="R8" s="1102"/>
      <c r="S8" s="1102"/>
      <c r="T8" s="1102"/>
      <c r="U8" s="1102"/>
    </row>
    <row r="9" spans="2:21" x14ac:dyDescent="0.2">
      <c r="B9" s="1103" t="s">
        <v>180</v>
      </c>
      <c r="C9" s="1101">
        <v>31168</v>
      </c>
      <c r="D9" s="1102">
        <f>C9*100/C13</f>
        <v>66.648134288463595</v>
      </c>
      <c r="E9" s="1104">
        <v>66.599999999999994</v>
      </c>
      <c r="F9" s="1102">
        <v>66.5</v>
      </c>
      <c r="G9" s="1102"/>
      <c r="H9" s="1102"/>
      <c r="I9" s="1102"/>
      <c r="J9" s="1102"/>
      <c r="K9" s="1102"/>
      <c r="L9" s="1102"/>
      <c r="M9" s="1102"/>
      <c r="N9" s="1102"/>
      <c r="O9" s="1102"/>
      <c r="P9" s="1102"/>
      <c r="Q9" s="1102"/>
      <c r="R9" s="1102"/>
      <c r="S9" s="1102"/>
      <c r="T9" s="1102"/>
      <c r="U9" s="1102"/>
    </row>
    <row r="10" spans="2:21" x14ac:dyDescent="0.2">
      <c r="B10" s="1103" t="s">
        <v>1071</v>
      </c>
      <c r="C10" s="1101">
        <v>14500</v>
      </c>
      <c r="D10" s="1102">
        <f>C10*100/C13</f>
        <v>31.006094301293704</v>
      </c>
      <c r="E10" s="1104">
        <v>31</v>
      </c>
      <c r="F10" s="1102">
        <v>31</v>
      </c>
      <c r="G10" s="1102"/>
      <c r="H10" s="1102"/>
      <c r="I10" s="1102"/>
      <c r="J10" s="1102"/>
      <c r="K10" s="1102"/>
      <c r="L10" s="1102"/>
      <c r="M10" s="1102"/>
      <c r="N10" s="1102"/>
      <c r="O10" s="1102"/>
      <c r="P10" s="1102"/>
      <c r="Q10" s="1102"/>
      <c r="R10" s="1102"/>
      <c r="S10" s="1102"/>
      <c r="T10" s="1102"/>
      <c r="U10" s="1102"/>
    </row>
    <row r="11" spans="2:21" x14ac:dyDescent="0.2">
      <c r="B11" s="1103" t="s">
        <v>182</v>
      </c>
      <c r="C11" s="1101">
        <v>368</v>
      </c>
      <c r="D11" s="1102">
        <f>C11*100/C13</f>
        <v>0.78691328985352293</v>
      </c>
      <c r="E11" s="1104">
        <v>0.8</v>
      </c>
      <c r="F11" s="1102">
        <v>1</v>
      </c>
      <c r="G11" s="1102"/>
      <c r="H11" s="1102"/>
      <c r="I11" s="1102"/>
      <c r="J11" s="1102"/>
      <c r="K11" s="1102"/>
      <c r="L11" s="1102"/>
      <c r="M11" s="1102"/>
      <c r="N11" s="1102"/>
      <c r="O11" s="1102"/>
      <c r="P11" s="1102"/>
      <c r="Q11" s="1102"/>
      <c r="R11" s="1102"/>
      <c r="S11" s="1102"/>
      <c r="T11" s="1102"/>
      <c r="U11" s="1102"/>
    </row>
    <row r="12" spans="2:21" x14ac:dyDescent="0.2">
      <c r="B12" s="1103" t="s">
        <v>183</v>
      </c>
      <c r="C12" s="1101">
        <v>729</v>
      </c>
      <c r="D12" s="1102">
        <f>C12*100/C13</f>
        <v>1.55885812038918</v>
      </c>
      <c r="E12" s="1104">
        <v>1.6</v>
      </c>
      <c r="F12" s="1102">
        <v>1.5</v>
      </c>
      <c r="G12" s="1102"/>
      <c r="H12" s="1102"/>
      <c r="I12" s="1102"/>
      <c r="J12" s="1102"/>
      <c r="K12" s="1102"/>
      <c r="L12" s="1102"/>
      <c r="M12" s="1102"/>
      <c r="N12" s="1102"/>
      <c r="O12" s="1102"/>
      <c r="P12" s="1102"/>
      <c r="Q12" s="1102"/>
      <c r="R12" s="1102"/>
      <c r="S12" s="1102"/>
      <c r="T12" s="1102"/>
      <c r="U12" s="1102"/>
    </row>
    <row r="13" spans="2:21" x14ac:dyDescent="0.2">
      <c r="B13" s="1103"/>
      <c r="C13" s="1101">
        <f>SUM(C9:C12)</f>
        <v>46765</v>
      </c>
      <c r="D13" s="1101">
        <f>SUM(D9:D12)</f>
        <v>100</v>
      </c>
      <c r="E13" s="1104">
        <f>SUM(E9:E12)</f>
        <v>99.999999999999986</v>
      </c>
      <c r="F13" s="1104">
        <f>SUM(F9:F12)</f>
        <v>100</v>
      </c>
      <c r="G13" s="1102"/>
      <c r="H13" s="1102"/>
      <c r="I13" s="1102"/>
      <c r="J13" s="1102"/>
      <c r="K13" s="1102"/>
      <c r="L13" s="1102"/>
      <c r="M13" s="1102"/>
      <c r="N13" s="1102"/>
      <c r="O13" s="1102"/>
      <c r="P13" s="1102"/>
      <c r="Q13" s="1102"/>
      <c r="R13" s="1102"/>
      <c r="S13" s="1102"/>
      <c r="T13" s="1102"/>
      <c r="U13" s="1102"/>
    </row>
    <row r="14" spans="2:21" x14ac:dyDescent="0.2">
      <c r="B14" s="1100" t="s">
        <v>1072</v>
      </c>
      <c r="C14" s="1101"/>
      <c r="D14" s="1102"/>
      <c r="E14" s="1102"/>
      <c r="F14" s="1102"/>
      <c r="G14" s="1102"/>
      <c r="H14" s="1102"/>
      <c r="I14" s="1102"/>
      <c r="J14" s="1102"/>
      <c r="K14" s="1102"/>
      <c r="L14" s="1102"/>
      <c r="M14" s="1102"/>
      <c r="N14" s="1102"/>
      <c r="O14" s="1102"/>
      <c r="P14" s="1102"/>
      <c r="Q14" s="1102"/>
      <c r="R14" s="1102"/>
      <c r="S14" s="1102"/>
      <c r="T14" s="1102"/>
      <c r="U14" s="1102"/>
    </row>
    <row r="15" spans="2:21" x14ac:dyDescent="0.2">
      <c r="B15" s="1103" t="s">
        <v>172</v>
      </c>
      <c r="C15" s="1101">
        <v>7736</v>
      </c>
      <c r="D15" s="1102">
        <f>C15*100/C22</f>
        <v>30.244741574790837</v>
      </c>
      <c r="E15" s="1104">
        <v>30.2</v>
      </c>
      <c r="F15" s="1102">
        <v>30</v>
      </c>
      <c r="G15" s="1102"/>
      <c r="H15" s="1102"/>
      <c r="I15" s="1102"/>
      <c r="J15" s="1102"/>
      <c r="K15" s="1102"/>
      <c r="L15" s="1102"/>
      <c r="M15" s="1102"/>
      <c r="N15" s="1102"/>
      <c r="O15" s="1102"/>
      <c r="P15" s="1102"/>
      <c r="Q15" s="1102"/>
      <c r="R15" s="1102"/>
      <c r="S15" s="1102"/>
      <c r="T15" s="1102"/>
      <c r="U15" s="1102"/>
    </row>
    <row r="16" spans="2:21" x14ac:dyDescent="0.2">
      <c r="B16" s="1103" t="s">
        <v>1073</v>
      </c>
      <c r="C16" s="1101">
        <v>6140</v>
      </c>
      <c r="D16" s="1102">
        <f>C16*100/C22</f>
        <v>24.005004300570803</v>
      </c>
      <c r="E16" s="1104">
        <v>24</v>
      </c>
      <c r="F16" s="1102">
        <v>24</v>
      </c>
      <c r="G16" s="1102"/>
      <c r="H16" s="1102"/>
      <c r="I16" s="1102"/>
      <c r="J16" s="1102"/>
      <c r="K16" s="1102"/>
      <c r="L16" s="1102"/>
      <c r="M16" s="1102"/>
      <c r="N16" s="1102"/>
      <c r="O16" s="1102"/>
      <c r="P16" s="1102"/>
      <c r="Q16" s="1102"/>
      <c r="R16" s="1102"/>
      <c r="S16" s="1102"/>
      <c r="T16" s="1102"/>
      <c r="U16" s="1102"/>
    </row>
    <row r="17" spans="2:21" x14ac:dyDescent="0.2">
      <c r="B17" s="1103" t="s">
        <v>174</v>
      </c>
      <c r="C17" s="1101">
        <v>2697</v>
      </c>
      <c r="D17" s="1102">
        <f>C17*100/C22</f>
        <v>10.544217687074831</v>
      </c>
      <c r="E17" s="1104">
        <v>10.5</v>
      </c>
      <c r="F17" s="1102">
        <v>10.5</v>
      </c>
      <c r="G17" s="1102"/>
      <c r="H17" s="1102"/>
      <c r="I17" s="1102"/>
      <c r="J17" s="1102"/>
      <c r="K17" s="1102"/>
      <c r="L17" s="1102"/>
      <c r="M17" s="1102"/>
      <c r="N17" s="1102"/>
      <c r="O17" s="1102"/>
      <c r="P17" s="1102"/>
      <c r="Q17" s="1102"/>
      <c r="R17" s="1102"/>
      <c r="S17" s="1102"/>
      <c r="T17" s="1102"/>
      <c r="U17" s="1102"/>
    </row>
    <row r="18" spans="2:21" x14ac:dyDescent="0.2">
      <c r="B18" s="1103" t="s">
        <v>175</v>
      </c>
      <c r="C18" s="1101">
        <v>3824</v>
      </c>
      <c r="D18" s="1102">
        <f>C18*100/C22</f>
        <v>14.950347955274063</v>
      </c>
      <c r="E18" s="1104">
        <v>15</v>
      </c>
      <c r="F18" s="1102">
        <v>15</v>
      </c>
      <c r="G18" s="1102"/>
      <c r="H18" s="1102"/>
      <c r="I18" s="1102"/>
      <c r="J18" s="1102"/>
      <c r="K18" s="1102"/>
      <c r="L18" s="1102"/>
      <c r="M18" s="1102"/>
      <c r="N18" s="1102"/>
      <c r="O18" s="1102"/>
      <c r="P18" s="1102"/>
      <c r="Q18" s="1102"/>
      <c r="R18" s="1102"/>
      <c r="S18" s="1102"/>
      <c r="T18" s="1102"/>
      <c r="U18" s="1102"/>
    </row>
    <row r="19" spans="2:21" x14ac:dyDescent="0.2">
      <c r="B19" s="1103" t="s">
        <v>1074</v>
      </c>
      <c r="C19" s="1101">
        <v>4804</v>
      </c>
      <c r="D19" s="1102">
        <f>C19*100/C22</f>
        <v>18.781765579795138</v>
      </c>
      <c r="E19" s="1104">
        <v>18.8</v>
      </c>
      <c r="F19" s="1102">
        <v>19</v>
      </c>
      <c r="G19" s="1102"/>
      <c r="H19" s="1102"/>
      <c r="I19" s="1102"/>
      <c r="J19" s="1102"/>
      <c r="K19" s="1102"/>
      <c r="L19" s="1102"/>
      <c r="M19" s="1102"/>
      <c r="N19" s="1102"/>
      <c r="O19" s="1102"/>
      <c r="P19" s="1102"/>
      <c r="Q19" s="1102"/>
      <c r="R19" s="1102"/>
      <c r="S19" s="1102"/>
      <c r="T19" s="1102"/>
      <c r="U19" s="1102"/>
    </row>
    <row r="20" spans="2:21" x14ac:dyDescent="0.2">
      <c r="B20" s="1103" t="s">
        <v>1075</v>
      </c>
      <c r="C20" s="1101">
        <v>93</v>
      </c>
      <c r="D20" s="1102">
        <f>C20*100/C22</f>
        <v>0.36359371334740792</v>
      </c>
      <c r="E20" s="1104">
        <v>0.4</v>
      </c>
      <c r="F20" s="1102">
        <v>0.5</v>
      </c>
      <c r="G20" s="1102"/>
      <c r="H20" s="1102"/>
      <c r="I20" s="1102"/>
      <c r="J20" s="1102"/>
      <c r="K20" s="1102"/>
      <c r="L20" s="1102"/>
      <c r="M20" s="1102"/>
      <c r="N20" s="1102"/>
      <c r="O20" s="1102"/>
      <c r="P20" s="1102"/>
      <c r="Q20" s="1102"/>
      <c r="R20" s="1102"/>
      <c r="S20" s="1102"/>
      <c r="T20" s="1102"/>
      <c r="U20" s="1102"/>
    </row>
    <row r="21" spans="2:21" x14ac:dyDescent="0.2">
      <c r="B21" s="1103" t="s">
        <v>1076</v>
      </c>
      <c r="C21" s="1101">
        <v>284</v>
      </c>
      <c r="D21" s="1102">
        <f>C21*100/C22</f>
        <v>1.1103291891469231</v>
      </c>
      <c r="E21" s="1104">
        <v>1.1000000000000001</v>
      </c>
      <c r="F21" s="1102">
        <v>1</v>
      </c>
      <c r="G21" s="1102"/>
      <c r="H21" s="1102"/>
      <c r="I21" s="1102"/>
      <c r="J21" s="1102"/>
      <c r="K21" s="1102"/>
      <c r="L21" s="1102"/>
      <c r="M21" s="1102"/>
      <c r="N21" s="1102"/>
      <c r="O21" s="1102"/>
      <c r="P21" s="1102"/>
      <c r="Q21" s="1102"/>
      <c r="R21" s="1102"/>
      <c r="S21" s="1102"/>
      <c r="T21" s="1102"/>
      <c r="U21" s="1102"/>
    </row>
    <row r="22" spans="2:21" x14ac:dyDescent="0.2">
      <c r="B22" s="1103"/>
      <c r="C22" s="1101">
        <f>SUM(C15:C21)</f>
        <v>25578</v>
      </c>
      <c r="D22" s="1101">
        <f>SUM(D15:D21)</f>
        <v>100.00000000000001</v>
      </c>
      <c r="E22" s="1104">
        <f>SUM(E15:E21)</f>
        <v>100</v>
      </c>
      <c r="F22" s="1104">
        <f>SUM(F15:F21)</f>
        <v>100</v>
      </c>
      <c r="G22" s="1102"/>
      <c r="H22" s="1102"/>
      <c r="I22" s="1102"/>
      <c r="J22" s="1102"/>
      <c r="K22" s="1102"/>
      <c r="L22" s="1102"/>
      <c r="M22" s="1102"/>
      <c r="N22" s="1102"/>
      <c r="O22" s="1102"/>
      <c r="P22" s="1102"/>
      <c r="Q22" s="1102"/>
      <c r="R22" s="1102"/>
      <c r="S22" s="1102"/>
      <c r="T22" s="1102"/>
      <c r="U22" s="1102"/>
    </row>
    <row r="23" spans="2:21" x14ac:dyDescent="0.2">
      <c r="B23" s="1102"/>
      <c r="C23" s="1102"/>
      <c r="D23" s="1102"/>
      <c r="E23" s="1102"/>
      <c r="F23" s="1102"/>
      <c r="G23" s="1102"/>
      <c r="H23" s="1102"/>
      <c r="I23" s="1102"/>
      <c r="J23" s="1102"/>
      <c r="K23" s="1102"/>
      <c r="L23" s="1102"/>
      <c r="M23" s="1102"/>
      <c r="N23" s="1102"/>
      <c r="O23" s="1102"/>
      <c r="P23" s="1102"/>
      <c r="Q23" s="1102"/>
      <c r="R23" s="1102"/>
      <c r="S23" s="1102"/>
      <c r="T23" s="1102"/>
      <c r="U23" s="1102"/>
    </row>
    <row r="24" spans="2:21" x14ac:dyDescent="0.2">
      <c r="B24" s="1100" t="s">
        <v>26</v>
      </c>
      <c r="C24" s="1101"/>
      <c r="D24" s="1102"/>
      <c r="E24" s="1102"/>
      <c r="F24" s="1102"/>
      <c r="G24" s="1102"/>
      <c r="H24" s="1102"/>
      <c r="I24" s="1102"/>
      <c r="J24" s="1102"/>
      <c r="K24" s="1102"/>
      <c r="L24" s="1102"/>
      <c r="M24" s="1102"/>
      <c r="N24" s="1102"/>
      <c r="O24" s="1102"/>
      <c r="P24" s="1102"/>
      <c r="Q24" s="1102"/>
      <c r="R24" s="1102"/>
      <c r="S24" s="1102"/>
      <c r="T24" s="1102"/>
      <c r="U24" s="1102"/>
    </row>
    <row r="25" spans="2:21" x14ac:dyDescent="0.2">
      <c r="B25" s="1103" t="s">
        <v>1077</v>
      </c>
      <c r="C25" s="1101">
        <v>63114</v>
      </c>
      <c r="D25" s="1102">
        <f>C25*100/C27</f>
        <v>87.24271871501044</v>
      </c>
      <c r="E25" s="1104">
        <v>87.2</v>
      </c>
      <c r="F25" s="1102"/>
      <c r="G25" s="1102"/>
      <c r="H25" s="1102"/>
      <c r="I25" s="1102"/>
      <c r="J25" s="1102"/>
      <c r="K25" s="1102"/>
      <c r="L25" s="1102"/>
      <c r="M25" s="1102"/>
      <c r="N25" s="1102"/>
      <c r="O25" s="1102"/>
      <c r="P25" s="1102"/>
      <c r="Q25" s="1102"/>
      <c r="R25" s="1102"/>
      <c r="S25" s="1102"/>
      <c r="T25" s="1102"/>
      <c r="U25" s="1102"/>
    </row>
    <row r="26" spans="2:21" x14ac:dyDescent="0.2">
      <c r="B26" s="1103" t="s">
        <v>1078</v>
      </c>
      <c r="C26" s="1101">
        <v>9229</v>
      </c>
      <c r="D26" s="1102">
        <f>C26*100/C27</f>
        <v>12.757281284989563</v>
      </c>
      <c r="E26" s="1104">
        <v>12.8</v>
      </c>
      <c r="F26" s="1102"/>
      <c r="G26" s="1102"/>
      <c r="H26" s="1102"/>
      <c r="I26" s="1102"/>
      <c r="J26" s="1102"/>
      <c r="K26" s="1102"/>
      <c r="L26" s="1102"/>
      <c r="M26" s="1102"/>
      <c r="N26" s="1102"/>
      <c r="O26" s="1102"/>
      <c r="P26" s="1102"/>
      <c r="Q26" s="1102"/>
      <c r="R26" s="1102"/>
      <c r="S26" s="1102"/>
      <c r="T26" s="1102"/>
      <c r="U26" s="1102"/>
    </row>
    <row r="27" spans="2:21" x14ac:dyDescent="0.2">
      <c r="B27" s="1103"/>
      <c r="C27" s="1101">
        <f>SUM(C24:C26)</f>
        <v>72343</v>
      </c>
      <c r="D27" s="1101">
        <f>SUM(D24:D26)</f>
        <v>100</v>
      </c>
      <c r="E27" s="1104">
        <f>SUM(E25:E26)</f>
        <v>100</v>
      </c>
      <c r="F27" s="1102"/>
      <c r="G27" s="1102"/>
      <c r="H27" s="1102"/>
      <c r="I27" s="1102"/>
      <c r="J27" s="1102"/>
      <c r="K27" s="1102"/>
      <c r="L27" s="1102"/>
      <c r="M27" s="1102"/>
      <c r="N27" s="1102"/>
      <c r="O27" s="1102"/>
      <c r="P27" s="1102"/>
      <c r="Q27" s="1102"/>
      <c r="R27" s="1102"/>
      <c r="S27" s="1102"/>
      <c r="T27" s="1102"/>
      <c r="U27" s="1102"/>
    </row>
    <row r="28" spans="2:21" x14ac:dyDescent="0.2">
      <c r="B28" s="1103"/>
      <c r="C28" s="1101"/>
      <c r="D28" s="1102"/>
      <c r="E28" s="1104"/>
      <c r="F28" s="1102"/>
      <c r="G28" s="1102"/>
      <c r="H28" s="1102"/>
      <c r="I28" s="1102"/>
      <c r="J28" s="1102"/>
      <c r="K28" s="1102"/>
      <c r="L28" s="1102"/>
      <c r="M28" s="1102"/>
      <c r="N28" s="1102"/>
      <c r="O28" s="1102"/>
      <c r="P28" s="1102"/>
      <c r="Q28" s="1102"/>
      <c r="R28" s="1102"/>
      <c r="S28" s="1102"/>
      <c r="T28" s="1102"/>
      <c r="U28" s="1102"/>
    </row>
    <row r="29" spans="2:21" x14ac:dyDescent="0.2">
      <c r="B29" s="1100" t="s">
        <v>26</v>
      </c>
      <c r="C29" s="1101"/>
      <c r="D29" s="1102"/>
      <c r="E29" s="1104"/>
      <c r="F29" s="1102"/>
      <c r="G29" s="1102"/>
      <c r="H29" s="1102"/>
      <c r="I29" s="1102"/>
      <c r="J29" s="1102"/>
      <c r="K29" s="1102"/>
      <c r="L29" s="1102"/>
      <c r="M29" s="1102"/>
      <c r="N29" s="1102"/>
      <c r="O29" s="1102"/>
      <c r="P29" s="1102"/>
      <c r="Q29" s="1102"/>
      <c r="R29" s="1102"/>
      <c r="S29" s="1102"/>
      <c r="T29" s="1102"/>
      <c r="U29" s="1102"/>
    </row>
    <row r="30" spans="2:21" x14ac:dyDescent="0.2">
      <c r="B30" s="1103" t="s">
        <v>1079</v>
      </c>
      <c r="C30" s="1101">
        <v>63590</v>
      </c>
      <c r="D30" s="1102">
        <f>C30*100/C33</f>
        <v>87.900695298784953</v>
      </c>
      <c r="E30" s="1104">
        <v>87.9</v>
      </c>
      <c r="F30" s="1102">
        <v>88</v>
      </c>
      <c r="G30" s="1102"/>
      <c r="H30" s="1102"/>
      <c r="I30" s="1102"/>
      <c r="J30" s="1102"/>
      <c r="K30" s="1102"/>
      <c r="L30" s="1102"/>
      <c r="M30" s="1102"/>
      <c r="N30" s="1102"/>
      <c r="O30" s="1102"/>
      <c r="P30" s="1102"/>
      <c r="Q30" s="1102"/>
      <c r="R30" s="1102"/>
      <c r="S30" s="1102"/>
      <c r="T30" s="1102"/>
      <c r="U30" s="1102"/>
    </row>
    <row r="31" spans="2:21" x14ac:dyDescent="0.2">
      <c r="B31" s="1103" t="s">
        <v>1080</v>
      </c>
      <c r="C31" s="1101">
        <v>5334</v>
      </c>
      <c r="D31" s="1102">
        <f>C31*100/C33</f>
        <v>7.3732081887673999</v>
      </c>
      <c r="E31" s="1104">
        <v>7.4</v>
      </c>
      <c r="F31" s="1102">
        <v>7</v>
      </c>
      <c r="G31" s="1102"/>
      <c r="H31" s="1102"/>
      <c r="I31" s="1102"/>
      <c r="J31" s="1102"/>
      <c r="K31" s="1102"/>
      <c r="L31" s="1102"/>
      <c r="M31" s="1102"/>
      <c r="N31" s="1102"/>
      <c r="O31" s="1102"/>
      <c r="P31" s="1102"/>
      <c r="Q31" s="1102"/>
      <c r="R31" s="1102"/>
      <c r="S31" s="1102"/>
      <c r="T31" s="1102"/>
      <c r="U31" s="1102"/>
    </row>
    <row r="32" spans="2:21" x14ac:dyDescent="0.2">
      <c r="B32" s="1102" t="s">
        <v>1081</v>
      </c>
      <c r="C32" s="1101">
        <v>3419</v>
      </c>
      <c r="D32" s="1102">
        <f>C32*100/C33</f>
        <v>4.7260965124476453</v>
      </c>
      <c r="E32" s="1104">
        <v>4.7</v>
      </c>
      <c r="F32" s="1102">
        <v>5</v>
      </c>
      <c r="G32" s="1102"/>
      <c r="H32" s="1102"/>
      <c r="I32" s="1102"/>
      <c r="J32" s="1102"/>
      <c r="K32" s="1102"/>
      <c r="L32" s="1102"/>
      <c r="M32" s="1102"/>
      <c r="N32" s="1102"/>
      <c r="O32" s="1102"/>
      <c r="P32" s="1102"/>
      <c r="Q32" s="1102"/>
      <c r="R32" s="1102"/>
      <c r="S32" s="1102"/>
      <c r="T32" s="1102"/>
      <c r="U32" s="1102"/>
    </row>
    <row r="33" spans="2:21" x14ac:dyDescent="0.2">
      <c r="B33" s="1102"/>
      <c r="C33" s="1105">
        <f>SUM(C30:C32)</f>
        <v>72343</v>
      </c>
      <c r="D33" s="1105">
        <f>SUM(D30:D32)</f>
        <v>100</v>
      </c>
      <c r="E33" s="1104">
        <f>SUM(E30:E32)</f>
        <v>100.00000000000001</v>
      </c>
      <c r="F33" s="1104">
        <f>SUM(F30:F32)</f>
        <v>100</v>
      </c>
      <c r="G33" s="1102"/>
      <c r="H33" s="1102"/>
      <c r="I33" s="1102"/>
      <c r="J33" s="1102"/>
      <c r="K33" s="1102"/>
      <c r="L33" s="1102"/>
      <c r="M33" s="1102"/>
      <c r="N33" s="1102"/>
      <c r="O33" s="1102"/>
      <c r="P33" s="1102"/>
      <c r="Q33" s="1102"/>
      <c r="R33" s="1102"/>
      <c r="S33" s="1102"/>
      <c r="T33" s="1102"/>
      <c r="U33" s="1102"/>
    </row>
    <row r="34" spans="2:21" x14ac:dyDescent="0.2">
      <c r="B34" s="1102"/>
      <c r="C34" s="1102"/>
      <c r="D34" s="1102"/>
      <c r="E34" s="1102"/>
      <c r="F34" s="1102"/>
      <c r="G34" s="1102"/>
      <c r="H34" s="1102"/>
      <c r="I34" s="1102"/>
      <c r="J34" s="1102"/>
      <c r="K34" s="1102"/>
      <c r="L34" s="1102"/>
      <c r="M34" s="1102"/>
      <c r="N34" s="1102"/>
      <c r="O34" s="1102"/>
      <c r="P34" s="1102"/>
      <c r="Q34" s="1102"/>
      <c r="R34" s="1102"/>
      <c r="S34" s="1102"/>
      <c r="T34" s="1102"/>
      <c r="U34" s="1102"/>
    </row>
    <row r="35" spans="2:21" x14ac:dyDescent="0.2">
      <c r="B35" s="1102"/>
      <c r="C35" s="1102"/>
      <c r="D35" s="1102"/>
      <c r="E35" s="1102"/>
      <c r="F35" s="1102"/>
      <c r="G35" s="1102"/>
      <c r="H35" s="1102"/>
      <c r="I35" s="1102"/>
      <c r="J35" s="1102"/>
      <c r="K35" s="1102"/>
      <c r="L35" s="1102"/>
      <c r="M35" s="1102"/>
      <c r="N35" s="1102"/>
      <c r="O35" s="1102"/>
      <c r="P35" s="1102"/>
      <c r="Q35" s="1102"/>
      <c r="R35" s="1102"/>
      <c r="S35" s="1102"/>
      <c r="T35" s="1102"/>
      <c r="U35" s="1102"/>
    </row>
    <row r="36" spans="2:21" x14ac:dyDescent="0.2">
      <c r="B36" s="1103"/>
      <c r="C36" s="1101"/>
      <c r="D36" s="1102"/>
      <c r="E36" s="1102"/>
      <c r="F36" s="1102"/>
      <c r="G36" s="1102"/>
      <c r="H36" s="1102"/>
      <c r="I36" s="1102"/>
      <c r="J36" s="1102"/>
      <c r="K36" s="1102"/>
      <c r="L36" s="1102"/>
      <c r="M36" s="1102"/>
      <c r="N36" s="1102"/>
      <c r="O36" s="1102"/>
      <c r="P36" s="1102"/>
      <c r="Q36" s="1102"/>
      <c r="R36" s="1102"/>
      <c r="S36" s="1102"/>
      <c r="T36" s="1102"/>
      <c r="U36" s="1102"/>
    </row>
    <row r="37" spans="2:21" s="1099" customFormat="1" x14ac:dyDescent="0.2">
      <c r="B37" s="1106"/>
      <c r="C37" s="1107"/>
      <c r="D37" s="1098"/>
      <c r="E37" s="1098"/>
      <c r="F37" s="1098"/>
      <c r="G37" s="1098"/>
      <c r="H37" s="1098"/>
      <c r="I37" s="1098"/>
      <c r="J37" s="1098"/>
      <c r="K37" s="1098"/>
      <c r="L37" s="1098"/>
      <c r="M37" s="1098"/>
      <c r="N37" s="1098"/>
      <c r="O37" s="1098"/>
      <c r="P37" s="1098"/>
      <c r="Q37" s="1098"/>
      <c r="R37" s="1098"/>
      <c r="S37" s="1098"/>
      <c r="T37" s="1098"/>
      <c r="U37" s="1098"/>
    </row>
    <row r="38" spans="2:21" s="1099" customFormat="1" x14ac:dyDescent="0.2">
      <c r="B38" s="1106"/>
      <c r="C38" s="1107"/>
      <c r="D38" s="1098"/>
      <c r="E38" s="1098"/>
      <c r="F38" s="1098"/>
      <c r="G38" s="1098"/>
      <c r="H38" s="1098"/>
      <c r="I38" s="1098"/>
      <c r="J38" s="1098"/>
      <c r="K38" s="1098"/>
      <c r="L38" s="1098"/>
      <c r="M38" s="1098"/>
      <c r="N38" s="1098"/>
      <c r="O38" s="1098"/>
      <c r="P38" s="1098"/>
      <c r="Q38" s="1098"/>
      <c r="R38" s="1098"/>
      <c r="S38" s="1098"/>
      <c r="T38" s="1098"/>
      <c r="U38" s="1098"/>
    </row>
    <row r="39" spans="2:21" s="1099" customFormat="1" x14ac:dyDescent="0.2">
      <c r="B39" s="1106"/>
      <c r="C39" s="1107"/>
      <c r="D39" s="1098"/>
      <c r="E39" s="1098"/>
      <c r="F39" s="1098"/>
      <c r="G39" s="1098"/>
      <c r="H39" s="1098"/>
      <c r="I39" s="1098"/>
      <c r="J39" s="1098"/>
      <c r="K39" s="1098"/>
      <c r="L39" s="1098"/>
      <c r="M39" s="1098"/>
      <c r="N39" s="1098"/>
      <c r="O39" s="1098"/>
      <c r="P39" s="1098"/>
      <c r="Q39" s="1098"/>
      <c r="R39" s="1098"/>
      <c r="S39" s="1098"/>
      <c r="T39" s="1098"/>
      <c r="U39" s="1098"/>
    </row>
    <row r="40" spans="2:21" s="1108" customFormat="1" x14ac:dyDescent="0.2">
      <c r="B40" s="1106"/>
      <c r="C40" s="1107"/>
      <c r="D40" s="1098"/>
      <c r="E40" s="1106"/>
      <c r="F40" s="1106"/>
      <c r="G40" s="1106"/>
      <c r="H40" s="1106"/>
      <c r="I40" s="1106"/>
      <c r="J40" s="1106"/>
      <c r="K40" s="1106"/>
      <c r="L40" s="1106"/>
      <c r="M40" s="1106"/>
      <c r="N40" s="1106"/>
      <c r="O40" s="1106"/>
      <c r="P40" s="1106"/>
      <c r="Q40" s="1106"/>
      <c r="R40" s="1106"/>
      <c r="S40" s="1106"/>
      <c r="T40" s="1106"/>
      <c r="U40" s="1106"/>
    </row>
    <row r="41" spans="2:21" s="1108" customFormat="1" x14ac:dyDescent="0.2">
      <c r="B41" s="1106"/>
      <c r="C41" s="1107"/>
      <c r="D41" s="1098"/>
      <c r="E41" s="1106"/>
      <c r="F41" s="1106"/>
      <c r="G41" s="1106"/>
      <c r="H41" s="1106"/>
      <c r="I41" s="1106"/>
      <c r="J41" s="1106"/>
      <c r="K41" s="1106"/>
      <c r="L41" s="1106"/>
      <c r="M41" s="1106"/>
      <c r="N41" s="1106"/>
      <c r="O41" s="1106"/>
      <c r="P41" s="1106"/>
      <c r="Q41" s="1106"/>
      <c r="R41" s="1106"/>
      <c r="S41" s="1106"/>
      <c r="T41" s="1106"/>
      <c r="U41" s="1106"/>
    </row>
    <row r="42" spans="2:21" s="1108" customFormat="1" x14ac:dyDescent="0.2">
      <c r="B42" s="1106"/>
      <c r="C42" s="1107"/>
      <c r="D42" s="1098"/>
      <c r="E42" s="1106"/>
      <c r="F42" s="1106"/>
      <c r="G42" s="1106"/>
      <c r="H42" s="1106"/>
      <c r="I42" s="1106"/>
      <c r="J42" s="1106"/>
      <c r="K42" s="1106"/>
      <c r="L42" s="1106"/>
      <c r="M42" s="1106"/>
      <c r="N42" s="1106"/>
      <c r="O42" s="1106"/>
      <c r="P42" s="1106"/>
      <c r="Q42" s="1106"/>
      <c r="R42" s="1106"/>
      <c r="S42" s="1106"/>
      <c r="T42" s="1106"/>
      <c r="U42" s="1106"/>
    </row>
    <row r="43" spans="2:21" s="1103" customFormat="1" x14ac:dyDescent="0.2">
      <c r="B43" s="1106"/>
      <c r="C43" s="1107"/>
      <c r="D43" s="1098"/>
      <c r="E43" s="1106"/>
      <c r="F43" s="1106"/>
      <c r="G43" s="1106"/>
      <c r="H43" s="1106"/>
      <c r="I43" s="1106"/>
      <c r="J43" s="1106"/>
      <c r="K43" s="1106"/>
      <c r="L43" s="1106"/>
      <c r="M43" s="1106"/>
      <c r="N43" s="1106"/>
      <c r="O43" s="1106"/>
      <c r="P43" s="1106"/>
      <c r="Q43" s="1106"/>
      <c r="R43" s="1106"/>
      <c r="S43" s="1106"/>
      <c r="T43" s="1106"/>
      <c r="U43" s="1106"/>
    </row>
    <row r="44" spans="2:21" s="1103" customFormat="1" x14ac:dyDescent="0.2">
      <c r="B44" s="1106"/>
      <c r="C44" s="1107"/>
      <c r="D44" s="1107"/>
      <c r="E44" s="1106"/>
      <c r="F44" s="1106"/>
      <c r="G44" s="1106"/>
      <c r="H44" s="1106"/>
      <c r="I44" s="1106"/>
      <c r="J44" s="1106"/>
      <c r="K44" s="1106"/>
      <c r="L44" s="1106"/>
      <c r="M44" s="1106"/>
      <c r="N44" s="1106"/>
      <c r="O44" s="1106"/>
      <c r="P44" s="1106"/>
      <c r="Q44" s="1106"/>
      <c r="R44" s="1106"/>
      <c r="S44" s="1106"/>
      <c r="T44" s="1106"/>
      <c r="U44" s="1106"/>
    </row>
    <row r="45" spans="2:21" s="1103" customFormat="1" x14ac:dyDescent="0.2">
      <c r="B45" s="1106"/>
      <c r="C45" s="1106"/>
      <c r="D45" s="1106"/>
      <c r="E45" s="1106"/>
      <c r="F45" s="1106"/>
      <c r="G45" s="1106"/>
      <c r="H45" s="1106"/>
      <c r="I45" s="1106"/>
      <c r="J45" s="1106"/>
      <c r="K45" s="1106"/>
      <c r="L45" s="1106"/>
      <c r="M45" s="1106"/>
      <c r="N45" s="1106"/>
      <c r="O45" s="1106"/>
      <c r="P45" s="1106"/>
      <c r="Q45" s="1106"/>
      <c r="R45" s="1106"/>
      <c r="S45" s="1106"/>
      <c r="T45" s="1106"/>
      <c r="U45" s="1106"/>
    </row>
    <row r="46" spans="2:21" s="1103" customFormat="1" x14ac:dyDescent="0.2">
      <c r="B46" s="1106"/>
      <c r="C46" s="1106"/>
      <c r="D46" s="1106"/>
      <c r="E46" s="1106"/>
      <c r="F46" s="1106"/>
      <c r="G46" s="1106"/>
      <c r="H46" s="1106"/>
      <c r="I46" s="1106"/>
      <c r="J46" s="1106"/>
      <c r="K46" s="1106"/>
      <c r="L46" s="1106"/>
      <c r="M46" s="1106"/>
      <c r="N46" s="1106"/>
      <c r="O46" s="1106"/>
      <c r="P46" s="1106"/>
      <c r="Q46" s="1106"/>
      <c r="R46" s="1106"/>
      <c r="S46" s="1106"/>
      <c r="T46" s="1106"/>
      <c r="U46" s="1106"/>
    </row>
    <row r="47" spans="2:21" s="1103" customFormat="1" x14ac:dyDescent="0.2">
      <c r="B47" s="1106"/>
      <c r="C47" s="1106"/>
      <c r="D47" s="1106"/>
      <c r="E47" s="1106"/>
      <c r="F47" s="1106"/>
      <c r="G47" s="1106"/>
      <c r="H47" s="1106"/>
      <c r="I47" s="1106"/>
      <c r="J47" s="1106"/>
      <c r="K47" s="1106"/>
      <c r="L47" s="1106"/>
      <c r="M47" s="1106"/>
      <c r="N47" s="1106"/>
      <c r="O47" s="1106"/>
      <c r="P47" s="1106"/>
      <c r="Q47" s="1106"/>
      <c r="R47" s="1106"/>
      <c r="S47" s="1106"/>
      <c r="T47" s="1106"/>
      <c r="U47" s="1106"/>
    </row>
    <row r="48" spans="2:21" s="1103" customFormat="1" x14ac:dyDescent="0.2">
      <c r="B48" s="1106"/>
      <c r="C48" s="1106"/>
      <c r="D48" s="1106"/>
      <c r="E48" s="1106"/>
      <c r="F48" s="1106"/>
      <c r="G48" s="1106"/>
      <c r="H48" s="1106"/>
      <c r="I48" s="1106"/>
      <c r="J48" s="1106"/>
      <c r="K48" s="1106"/>
      <c r="L48" s="1106"/>
      <c r="M48" s="1106"/>
      <c r="N48" s="1106"/>
      <c r="O48" s="1106"/>
      <c r="P48" s="1106"/>
      <c r="Q48" s="1106"/>
      <c r="R48" s="1106"/>
      <c r="S48" s="1106"/>
      <c r="T48" s="1106"/>
      <c r="U48" s="1106"/>
    </row>
    <row r="49" spans="2:21" s="1103" customFormat="1" x14ac:dyDescent="0.2">
      <c r="B49" s="1106"/>
      <c r="C49" s="1106"/>
      <c r="D49" s="1106"/>
      <c r="E49" s="1106"/>
      <c r="F49" s="1106"/>
      <c r="G49" s="1106"/>
      <c r="H49" s="1106"/>
      <c r="I49" s="1106"/>
      <c r="J49" s="1106"/>
      <c r="K49" s="1106"/>
      <c r="L49" s="1106"/>
      <c r="M49" s="1106"/>
      <c r="N49" s="1106"/>
      <c r="O49" s="1106"/>
      <c r="P49" s="1106"/>
      <c r="Q49" s="1106"/>
      <c r="R49" s="1106"/>
      <c r="S49" s="1106"/>
      <c r="T49" s="1106"/>
      <c r="U49" s="1106"/>
    </row>
    <row r="50" spans="2:21" s="1103" customFormat="1" x14ac:dyDescent="0.2">
      <c r="B50" s="1106"/>
      <c r="C50" s="1106"/>
      <c r="D50" s="1106"/>
      <c r="E50" s="1106"/>
      <c r="F50" s="1106"/>
      <c r="G50" s="1106"/>
      <c r="H50" s="1106"/>
      <c r="I50" s="1106"/>
      <c r="J50" s="1106"/>
      <c r="K50" s="1106"/>
      <c r="L50" s="1106"/>
      <c r="M50" s="1106"/>
      <c r="N50" s="1106"/>
      <c r="O50" s="1106"/>
      <c r="P50" s="1106"/>
      <c r="Q50" s="1106"/>
      <c r="R50" s="1106"/>
      <c r="S50" s="1106"/>
      <c r="T50" s="1106"/>
      <c r="U50" s="1106"/>
    </row>
    <row r="51" spans="2:21" s="1103" customFormat="1" x14ac:dyDescent="0.2">
      <c r="B51" s="1106"/>
      <c r="C51" s="1106"/>
      <c r="D51" s="1106"/>
      <c r="E51" s="1106"/>
      <c r="F51" s="1106"/>
      <c r="G51" s="1106"/>
      <c r="H51" s="1106"/>
      <c r="I51" s="1106"/>
      <c r="J51" s="1106"/>
      <c r="K51" s="1106"/>
      <c r="L51" s="1106"/>
      <c r="M51" s="1106"/>
      <c r="N51" s="1106"/>
      <c r="O51" s="1106"/>
      <c r="P51" s="1106"/>
      <c r="Q51" s="1106"/>
      <c r="R51" s="1106"/>
      <c r="S51" s="1106"/>
      <c r="T51" s="1106"/>
      <c r="U51" s="1106"/>
    </row>
    <row r="52" spans="2:21" s="1103" customFormat="1" x14ac:dyDescent="0.2">
      <c r="B52" s="1106"/>
      <c r="C52" s="1106"/>
      <c r="D52" s="1106"/>
      <c r="E52" s="1106"/>
      <c r="F52" s="1106"/>
      <c r="G52" s="1106"/>
      <c r="H52" s="1106"/>
      <c r="I52" s="1106"/>
      <c r="J52" s="1106"/>
      <c r="K52" s="1106"/>
      <c r="L52" s="1106"/>
      <c r="M52" s="1106"/>
      <c r="N52" s="1106"/>
      <c r="O52" s="1106"/>
      <c r="P52" s="1106"/>
      <c r="Q52" s="1106"/>
      <c r="R52" s="1106"/>
      <c r="S52" s="1106"/>
      <c r="T52" s="1106"/>
      <c r="U52" s="1106"/>
    </row>
    <row r="53" spans="2:21" s="1103" customFormat="1" x14ac:dyDescent="0.2">
      <c r="B53" s="1106"/>
      <c r="C53" s="1106"/>
      <c r="D53" s="1106"/>
      <c r="E53" s="1106"/>
      <c r="F53" s="1106"/>
      <c r="G53" s="1106"/>
      <c r="H53" s="1106"/>
      <c r="I53" s="1106"/>
      <c r="J53" s="1106"/>
      <c r="K53" s="1106"/>
      <c r="L53" s="1106"/>
      <c r="M53" s="1106"/>
      <c r="N53" s="1106"/>
      <c r="O53" s="1106"/>
      <c r="P53" s="1106"/>
      <c r="Q53" s="1106"/>
      <c r="R53" s="1106"/>
      <c r="S53" s="1106"/>
      <c r="T53" s="1106"/>
      <c r="U53" s="1106"/>
    </row>
    <row r="54" spans="2:21" s="1103" customFormat="1" x14ac:dyDescent="0.2">
      <c r="B54" s="1106"/>
      <c r="C54" s="1106"/>
      <c r="D54" s="1106"/>
      <c r="E54" s="1106"/>
      <c r="F54" s="1106"/>
      <c r="G54" s="1106"/>
      <c r="H54" s="1106"/>
      <c r="I54" s="1106"/>
      <c r="J54" s="1106"/>
      <c r="K54" s="1106"/>
      <c r="L54" s="1106"/>
      <c r="M54" s="1106"/>
      <c r="N54" s="1106"/>
      <c r="O54" s="1106"/>
      <c r="P54" s="1106"/>
      <c r="Q54" s="1106"/>
      <c r="R54" s="1106"/>
      <c r="S54" s="1106"/>
      <c r="T54" s="1106"/>
      <c r="U54" s="1106"/>
    </row>
    <row r="55" spans="2:21" s="1103" customFormat="1" x14ac:dyDescent="0.2">
      <c r="B55" s="1106"/>
      <c r="C55" s="1106"/>
      <c r="D55" s="1106"/>
      <c r="E55" s="1106"/>
      <c r="F55" s="1106"/>
      <c r="G55" s="1106"/>
      <c r="H55" s="1106"/>
      <c r="I55" s="1106"/>
      <c r="J55" s="1106"/>
      <c r="K55" s="1106"/>
      <c r="L55" s="1106"/>
      <c r="M55" s="1106"/>
      <c r="N55" s="1106"/>
      <c r="O55" s="1106"/>
      <c r="P55" s="1106"/>
      <c r="Q55" s="1106"/>
      <c r="R55" s="1106"/>
      <c r="S55" s="1106"/>
      <c r="T55" s="1106"/>
      <c r="U55" s="1106"/>
    </row>
    <row r="56" spans="2:21" s="1103" customFormat="1" x14ac:dyDescent="0.2">
      <c r="B56" s="1106"/>
      <c r="C56" s="1106"/>
      <c r="D56" s="1106"/>
      <c r="E56" s="1106"/>
      <c r="F56" s="1106"/>
      <c r="G56" s="1106"/>
      <c r="H56" s="1106"/>
      <c r="I56" s="1106"/>
      <c r="J56" s="1106"/>
      <c r="K56" s="1106"/>
      <c r="L56" s="1106"/>
      <c r="M56" s="1106"/>
      <c r="N56" s="1106"/>
      <c r="O56" s="1106"/>
      <c r="P56" s="1106"/>
      <c r="Q56" s="1106"/>
      <c r="R56" s="1106"/>
      <c r="S56" s="1106"/>
      <c r="T56" s="1106"/>
      <c r="U56" s="1106"/>
    </row>
    <row r="57" spans="2:21" s="1103" customFormat="1" x14ac:dyDescent="0.2">
      <c r="B57" s="1106"/>
      <c r="C57" s="1106"/>
      <c r="D57" s="1106"/>
      <c r="E57" s="1106"/>
      <c r="F57" s="1106"/>
      <c r="G57" s="1106"/>
      <c r="H57" s="1106"/>
      <c r="I57" s="1106"/>
      <c r="J57" s="1106"/>
      <c r="K57" s="1106"/>
      <c r="L57" s="1106"/>
      <c r="M57" s="1106"/>
      <c r="N57" s="1106"/>
      <c r="O57" s="1106"/>
      <c r="P57" s="1106"/>
      <c r="Q57" s="1106"/>
      <c r="R57" s="1106"/>
      <c r="S57" s="1106"/>
      <c r="T57" s="1106"/>
      <c r="U57" s="1106"/>
    </row>
    <row r="58" spans="2:21" s="1103" customFormat="1" x14ac:dyDescent="0.2">
      <c r="B58" s="1106"/>
      <c r="C58" s="1106"/>
      <c r="D58" s="1106"/>
      <c r="E58" s="1106"/>
      <c r="F58" s="1106"/>
      <c r="G58" s="1106"/>
      <c r="H58" s="1106"/>
      <c r="I58" s="1106"/>
      <c r="J58" s="1106"/>
      <c r="K58" s="1106"/>
      <c r="L58" s="1106"/>
      <c r="M58" s="1106"/>
      <c r="N58" s="1106"/>
      <c r="O58" s="1106"/>
      <c r="P58" s="1106"/>
      <c r="Q58" s="1106"/>
      <c r="R58" s="1106"/>
      <c r="S58" s="1106"/>
      <c r="T58" s="1106"/>
      <c r="U58" s="1106"/>
    </row>
    <row r="59" spans="2:21" s="1103" customFormat="1" x14ac:dyDescent="0.2">
      <c r="B59" s="1106"/>
      <c r="C59" s="1106"/>
      <c r="D59" s="1106"/>
      <c r="E59" s="1106"/>
      <c r="F59" s="1106"/>
      <c r="G59" s="1106"/>
      <c r="H59" s="1106"/>
      <c r="I59" s="1106"/>
      <c r="J59" s="1106"/>
      <c r="K59" s="1106"/>
      <c r="L59" s="1106"/>
      <c r="M59" s="1106"/>
      <c r="N59" s="1106"/>
      <c r="O59" s="1106"/>
      <c r="P59" s="1106"/>
      <c r="Q59" s="1106"/>
      <c r="R59" s="1106"/>
      <c r="S59" s="1106"/>
      <c r="T59" s="1106"/>
      <c r="U59" s="1106"/>
    </row>
    <row r="60" spans="2:21" s="1103" customFormat="1" x14ac:dyDescent="0.2">
      <c r="B60" s="1106"/>
      <c r="C60" s="1106"/>
      <c r="D60" s="1106"/>
      <c r="E60" s="1106"/>
      <c r="F60" s="1106"/>
      <c r="G60" s="1106"/>
      <c r="H60" s="1106"/>
      <c r="I60" s="1106"/>
      <c r="J60" s="1106"/>
      <c r="K60" s="1106"/>
      <c r="L60" s="1106"/>
      <c r="M60" s="1106"/>
      <c r="N60" s="1106"/>
      <c r="O60" s="1106"/>
      <c r="P60" s="1106"/>
      <c r="Q60" s="1106"/>
      <c r="R60" s="1106"/>
      <c r="S60" s="1106"/>
      <c r="T60" s="1106"/>
      <c r="U60" s="1106"/>
    </row>
  </sheetData>
  <sheetProtection algorithmName="SHA-512" hashValue="H7IHv2UwH/XLPPnQdOxxycnK7/TAZbhlA7NM5j3MvEjaNIWxc2L2PCh0whKb0+OitfUtLIIjoK1+gYVs5mlCyA==" saltValue="4s8wa8l86pAjRNSqCZTjVA==" spinCount="100000" sheet="1" objects="1" scenarios="1"/>
  <printOptions horizontalCentered="1" verticalCentered="1"/>
  <pageMargins left="0.59055118110236227" right="0.59055118110236227" top="0.70866141732283472" bottom="0.70866141732283472" header="0.39370078740157483" footer="0.39370078740157483"/>
  <pageSetup paperSize="9" firstPageNumber="14" orientation="landscape" useFirstPageNumber="1" r:id="rId1"/>
  <headerFooter alignWithMargins="0">
    <oddHeader xml:space="preserve">&amp;R&amp;"Times New Roman,Kurzíva"&amp;10G 01&amp;"Arial,Normálne"&amp;11
</oddHeader>
    <oddFooter>&amp;L&amp;"Times New Roman,Kurzíva"&amp;10CVTI SR&amp;C&amp;"Times New Roman,Normálne"&amp;10&amp;P&amp;R&amp;"Times New Roman,Kurzíva"&amp;10PK na VŠ SR  2024   1. stupeň</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177"/>
  <sheetViews>
    <sheetView showGridLines="0" showRowColHeaders="0" zoomScaleNormal="100" workbookViewId="0">
      <pane ySplit="2" topLeftCell="A3" activePane="bottomLeft" state="frozen"/>
      <selection pane="bottomLeft"/>
    </sheetView>
  </sheetViews>
  <sheetFormatPr defaultRowHeight="12.75" x14ac:dyDescent="0.2"/>
  <cols>
    <col min="1" max="1" width="2.7109375" style="664" customWidth="1"/>
    <col min="2" max="2" width="52.7109375" style="664" customWidth="1"/>
    <col min="3" max="3" width="7.7109375" style="1097" customWidth="1"/>
    <col min="4" max="9" width="8.85546875" style="664" customWidth="1"/>
    <col min="10" max="14" width="7.7109375" style="664" customWidth="1"/>
    <col min="15" max="16384" width="9.140625" style="664"/>
  </cols>
  <sheetData>
    <row r="1" spans="1:14" ht="36" customHeight="1" x14ac:dyDescent="0.2">
      <c r="B1" s="1048" t="s">
        <v>1068</v>
      </c>
      <c r="C1" s="1048"/>
      <c r="D1" s="1048"/>
      <c r="E1" s="1048"/>
      <c r="F1" s="1048"/>
      <c r="G1" s="1048"/>
      <c r="H1" s="1048"/>
      <c r="I1" s="1048"/>
      <c r="J1" s="1048"/>
      <c r="K1" s="1048"/>
      <c r="L1" s="1048"/>
      <c r="M1" s="1048"/>
      <c r="N1" s="1048"/>
    </row>
    <row r="2" spans="1:14" ht="83.25" x14ac:dyDescent="0.2">
      <c r="B2" s="1049"/>
      <c r="C2" s="1050" t="s">
        <v>912</v>
      </c>
      <c r="D2" s="1051" t="s">
        <v>155</v>
      </c>
      <c r="E2" s="1051" t="s">
        <v>339</v>
      </c>
      <c r="F2" s="1050" t="s">
        <v>169</v>
      </c>
      <c r="G2" s="1050" t="s">
        <v>214</v>
      </c>
      <c r="H2" s="1051" t="s">
        <v>170</v>
      </c>
      <c r="I2" s="1051" t="s">
        <v>417</v>
      </c>
      <c r="J2" s="1050" t="s">
        <v>913</v>
      </c>
      <c r="K2" s="1052" t="s">
        <v>914</v>
      </c>
      <c r="L2" s="1050" t="s">
        <v>915</v>
      </c>
      <c r="M2" s="1052" t="s">
        <v>916</v>
      </c>
      <c r="N2" s="1053" t="s">
        <v>917</v>
      </c>
    </row>
    <row r="3" spans="1:14" s="1059" customFormat="1" ht="18" customHeight="1" x14ac:dyDescent="0.2">
      <c r="A3" s="1054"/>
      <c r="B3" s="1055" t="s">
        <v>918</v>
      </c>
      <c r="C3" s="1056">
        <f>SUBTOTAL(9,C4:C177)</f>
        <v>44381</v>
      </c>
      <c r="D3" s="1056">
        <f t="shared" ref="D3:H3" si="0">SUBTOTAL(9,D4:D177)</f>
        <v>63114</v>
      </c>
      <c r="E3" s="1057">
        <v>33821</v>
      </c>
      <c r="F3" s="1056">
        <f t="shared" si="0"/>
        <v>39471</v>
      </c>
      <c r="G3" s="1056">
        <v>28836</v>
      </c>
      <c r="H3" s="1056">
        <f t="shared" si="0"/>
        <v>26075</v>
      </c>
      <c r="I3" s="1057">
        <v>25900</v>
      </c>
      <c r="J3" s="1058">
        <f>E3/C3</f>
        <v>0.76206034113697307</v>
      </c>
      <c r="K3" s="1058">
        <f>G3/E3</f>
        <v>0.85260636882410334</v>
      </c>
      <c r="L3" s="1058">
        <f>I3/E3</f>
        <v>0.76579639868720617</v>
      </c>
      <c r="M3" s="1058">
        <f>I3/G3</f>
        <v>0.89818282702177832</v>
      </c>
      <c r="N3" s="1058">
        <f>(E3/G3)*(I3/G3)</f>
        <v>1.0534554512659025</v>
      </c>
    </row>
    <row r="4" spans="1:14" s="1059" customFormat="1" ht="15" customHeight="1" x14ac:dyDescent="0.2">
      <c r="A4" s="1054"/>
      <c r="B4" s="1060" t="s">
        <v>919</v>
      </c>
      <c r="C4" s="1061">
        <f>SUBTOTAL(9,C5:C143)</f>
        <v>40566</v>
      </c>
      <c r="D4" s="1061">
        <f t="shared" ref="D4:H4" si="1">SUBTOTAL(9,D5:D143)</f>
        <v>56823</v>
      </c>
      <c r="E4" s="1061">
        <v>30687</v>
      </c>
      <c r="F4" s="1061">
        <f t="shared" si="1"/>
        <v>35391</v>
      </c>
      <c r="G4" s="1061">
        <v>25831</v>
      </c>
      <c r="H4" s="1061">
        <f t="shared" si="1"/>
        <v>23286</v>
      </c>
      <c r="I4" s="1061">
        <v>23138</v>
      </c>
      <c r="J4" s="1062">
        <f t="shared" ref="J4:J67" si="2">E4/C4</f>
        <v>0.75647093625203377</v>
      </c>
      <c r="K4" s="1062">
        <f t="shared" ref="K4:K67" si="3">G4/E4</f>
        <v>0.84175709583862879</v>
      </c>
      <c r="L4" s="1062">
        <f t="shared" ref="L4:L67" si="4">I4/E4</f>
        <v>0.75400006517417795</v>
      </c>
      <c r="M4" s="1062">
        <f t="shared" ref="M4:M67" si="5">I4/G4</f>
        <v>0.89574542216716346</v>
      </c>
      <c r="N4" s="1062">
        <f t="shared" ref="N4:N67" si="6">(E4/G4)*(I4/G4)</f>
        <v>1.0641376551447386</v>
      </c>
    </row>
    <row r="5" spans="1:14" s="1069" customFormat="1" ht="12" x14ac:dyDescent="0.2">
      <c r="A5" s="1063"/>
      <c r="B5" s="1064" t="s">
        <v>874</v>
      </c>
      <c r="C5" s="1065">
        <f>SUBTOTAL(9,C6:C18)</f>
        <v>7643</v>
      </c>
      <c r="D5" s="1066">
        <f t="shared" ref="D5:H5" si="7">SUBTOTAL(9,D6:D18)</f>
        <v>13906</v>
      </c>
      <c r="E5" s="1066">
        <v>8837</v>
      </c>
      <c r="F5" s="1065">
        <f t="shared" si="7"/>
        <v>6305</v>
      </c>
      <c r="G5" s="1065">
        <v>5524</v>
      </c>
      <c r="H5" s="1066">
        <f t="shared" si="7"/>
        <v>4234</v>
      </c>
      <c r="I5" s="1066">
        <v>4230</v>
      </c>
      <c r="J5" s="1067">
        <f t="shared" si="2"/>
        <v>1.1562213790396441</v>
      </c>
      <c r="K5" s="1068">
        <f t="shared" si="3"/>
        <v>0.62509901550299873</v>
      </c>
      <c r="L5" s="1067">
        <f t="shared" si="4"/>
        <v>0.47866923163969671</v>
      </c>
      <c r="M5" s="1068">
        <f t="shared" si="5"/>
        <v>0.76574945691527874</v>
      </c>
      <c r="N5" s="1067">
        <f t="shared" si="6"/>
        <v>1.2250050598769584</v>
      </c>
    </row>
    <row r="6" spans="1:14" s="1069" customFormat="1" ht="12" x14ac:dyDescent="0.2">
      <c r="A6" s="1070"/>
      <c r="B6" s="1071" t="s">
        <v>920</v>
      </c>
      <c r="C6" s="1072">
        <v>690</v>
      </c>
      <c r="D6" s="1073">
        <v>1768</v>
      </c>
      <c r="E6" s="1073">
        <v>1464</v>
      </c>
      <c r="F6" s="1072">
        <v>586</v>
      </c>
      <c r="G6" s="1072">
        <v>536</v>
      </c>
      <c r="H6" s="1073">
        <v>433</v>
      </c>
      <c r="I6" s="1073">
        <v>433</v>
      </c>
      <c r="J6" s="1074">
        <f t="shared" si="2"/>
        <v>2.1217391304347828</v>
      </c>
      <c r="K6" s="1075">
        <f t="shared" si="3"/>
        <v>0.36612021857923499</v>
      </c>
      <c r="L6" s="1074">
        <f t="shared" si="4"/>
        <v>0.29576502732240439</v>
      </c>
      <c r="M6" s="1075">
        <f t="shared" si="5"/>
        <v>0.80783582089552242</v>
      </c>
      <c r="N6" s="1074">
        <f t="shared" si="6"/>
        <v>2.2064769436400091</v>
      </c>
    </row>
    <row r="7" spans="1:14" s="1069" customFormat="1" ht="12" x14ac:dyDescent="0.2">
      <c r="A7" s="1070"/>
      <c r="B7" s="1071" t="s">
        <v>921</v>
      </c>
      <c r="C7" s="1072">
        <v>700</v>
      </c>
      <c r="D7" s="1073">
        <v>1242</v>
      </c>
      <c r="E7" s="1073">
        <v>1235</v>
      </c>
      <c r="F7" s="1072">
        <v>1104</v>
      </c>
      <c r="G7" s="1072">
        <v>1102</v>
      </c>
      <c r="H7" s="1073">
        <v>771</v>
      </c>
      <c r="I7" s="1073">
        <v>771</v>
      </c>
      <c r="J7" s="1074">
        <f t="shared" si="2"/>
        <v>1.7642857142857142</v>
      </c>
      <c r="K7" s="1075">
        <f t="shared" si="3"/>
        <v>0.89230769230769236</v>
      </c>
      <c r="L7" s="1074">
        <f t="shared" si="4"/>
        <v>0.62429149797570849</v>
      </c>
      <c r="M7" s="1075">
        <f t="shared" si="5"/>
        <v>0.69963702359346647</v>
      </c>
      <c r="N7" s="1074">
        <f t="shared" si="6"/>
        <v>0.78407597471681578</v>
      </c>
    </row>
    <row r="8" spans="1:14" s="1069" customFormat="1" ht="12" x14ac:dyDescent="0.2">
      <c r="A8" s="1070"/>
      <c r="B8" s="1071" t="s">
        <v>922</v>
      </c>
      <c r="C8" s="1072">
        <v>1163</v>
      </c>
      <c r="D8" s="1073">
        <v>2279</v>
      </c>
      <c r="E8" s="1073">
        <v>1885</v>
      </c>
      <c r="F8" s="1072">
        <v>604</v>
      </c>
      <c r="G8" s="1072">
        <v>604</v>
      </c>
      <c r="H8" s="1073">
        <v>490</v>
      </c>
      <c r="I8" s="1073">
        <v>490</v>
      </c>
      <c r="J8" s="1074">
        <f t="shared" si="2"/>
        <v>1.6208082545141875</v>
      </c>
      <c r="K8" s="1075">
        <f t="shared" si="3"/>
        <v>0.3204244031830239</v>
      </c>
      <c r="L8" s="1074">
        <f t="shared" si="4"/>
        <v>0.259946949602122</v>
      </c>
      <c r="M8" s="1075">
        <f t="shared" si="5"/>
        <v>0.8112582781456954</v>
      </c>
      <c r="N8" s="1074">
        <f t="shared" si="6"/>
        <v>2.5318242620937679</v>
      </c>
    </row>
    <row r="9" spans="1:14" s="1069" customFormat="1" ht="12" x14ac:dyDescent="0.2">
      <c r="A9" s="1070"/>
      <c r="B9" s="1071" t="s">
        <v>923</v>
      </c>
      <c r="C9" s="1072">
        <v>925</v>
      </c>
      <c r="D9" s="1073">
        <v>1640</v>
      </c>
      <c r="E9" s="1073">
        <v>1179</v>
      </c>
      <c r="F9" s="1072">
        <v>1157</v>
      </c>
      <c r="G9" s="1072">
        <v>888</v>
      </c>
      <c r="H9" s="1073">
        <v>503</v>
      </c>
      <c r="I9" s="1073">
        <v>503</v>
      </c>
      <c r="J9" s="1074">
        <f t="shared" si="2"/>
        <v>1.2745945945945947</v>
      </c>
      <c r="K9" s="1075">
        <f t="shared" si="3"/>
        <v>0.7531806615776081</v>
      </c>
      <c r="L9" s="1074">
        <f t="shared" si="4"/>
        <v>0.42663273960983883</v>
      </c>
      <c r="M9" s="1075">
        <f t="shared" si="5"/>
        <v>0.56644144144144148</v>
      </c>
      <c r="N9" s="1074">
        <f t="shared" si="6"/>
        <v>0.75206583272461658</v>
      </c>
    </row>
    <row r="10" spans="1:14" s="1069" customFormat="1" ht="12" x14ac:dyDescent="0.2">
      <c r="A10" s="1070"/>
      <c r="B10" s="1071" t="s">
        <v>924</v>
      </c>
      <c r="C10" s="1072">
        <v>798</v>
      </c>
      <c r="D10" s="1073">
        <v>1269</v>
      </c>
      <c r="E10" s="1073">
        <v>969</v>
      </c>
      <c r="F10" s="1072">
        <v>618</v>
      </c>
      <c r="G10" s="1072">
        <v>606</v>
      </c>
      <c r="H10" s="1073">
        <v>405</v>
      </c>
      <c r="I10" s="1073">
        <v>405</v>
      </c>
      <c r="J10" s="1074">
        <f t="shared" si="2"/>
        <v>1.2142857142857142</v>
      </c>
      <c r="K10" s="1075">
        <f t="shared" si="3"/>
        <v>0.62538699690402477</v>
      </c>
      <c r="L10" s="1074">
        <f t="shared" si="4"/>
        <v>0.41795665634674922</v>
      </c>
      <c r="M10" s="1075">
        <f t="shared" si="5"/>
        <v>0.66831683168316836</v>
      </c>
      <c r="N10" s="1074">
        <f t="shared" si="6"/>
        <v>1.0686452308597199</v>
      </c>
    </row>
    <row r="11" spans="1:14" s="1069" customFormat="1" ht="12" x14ac:dyDescent="0.2">
      <c r="A11" s="1070"/>
      <c r="B11" s="1071" t="s">
        <v>925</v>
      </c>
      <c r="C11" s="1072">
        <v>370</v>
      </c>
      <c r="D11" s="1073">
        <v>583</v>
      </c>
      <c r="E11" s="1073">
        <v>576</v>
      </c>
      <c r="F11" s="1072">
        <v>299</v>
      </c>
      <c r="G11" s="1072">
        <v>299</v>
      </c>
      <c r="H11" s="1073">
        <v>198</v>
      </c>
      <c r="I11" s="1073">
        <v>198</v>
      </c>
      <c r="J11" s="1074">
        <f t="shared" si="2"/>
        <v>1.5567567567567568</v>
      </c>
      <c r="K11" s="1075">
        <f t="shared" si="3"/>
        <v>0.51909722222222221</v>
      </c>
      <c r="L11" s="1074">
        <f t="shared" si="4"/>
        <v>0.34375</v>
      </c>
      <c r="M11" s="1075">
        <f t="shared" si="5"/>
        <v>0.66220735785953178</v>
      </c>
      <c r="N11" s="1074">
        <f t="shared" si="6"/>
        <v>1.2756904285186967</v>
      </c>
    </row>
    <row r="12" spans="1:14" s="1069" customFormat="1" ht="12" x14ac:dyDescent="0.2">
      <c r="A12" s="1070"/>
      <c r="B12" s="1071" t="s">
        <v>926</v>
      </c>
      <c r="C12" s="1072">
        <v>390</v>
      </c>
      <c r="D12" s="1073">
        <v>635</v>
      </c>
      <c r="E12" s="1073">
        <v>476</v>
      </c>
      <c r="F12" s="1072">
        <v>369</v>
      </c>
      <c r="G12" s="1072">
        <v>369</v>
      </c>
      <c r="H12" s="1073">
        <v>274</v>
      </c>
      <c r="I12" s="1073">
        <v>274</v>
      </c>
      <c r="J12" s="1074">
        <f t="shared" si="2"/>
        <v>1.2205128205128206</v>
      </c>
      <c r="K12" s="1075">
        <f t="shared" si="3"/>
        <v>0.77521008403361347</v>
      </c>
      <c r="L12" s="1074">
        <f t="shared" si="4"/>
        <v>0.57563025210084029</v>
      </c>
      <c r="M12" s="1075">
        <f t="shared" si="5"/>
        <v>0.74254742547425479</v>
      </c>
      <c r="N12" s="1074">
        <f t="shared" si="6"/>
        <v>0.9578660556253259</v>
      </c>
    </row>
    <row r="13" spans="1:14" s="1069" customFormat="1" ht="12" x14ac:dyDescent="0.2">
      <c r="A13" s="1070"/>
      <c r="B13" s="1071" t="s">
        <v>927</v>
      </c>
      <c r="C13" s="1072">
        <v>493</v>
      </c>
      <c r="D13" s="1073">
        <v>1484</v>
      </c>
      <c r="E13" s="1073">
        <v>1239</v>
      </c>
      <c r="F13" s="1072">
        <v>305</v>
      </c>
      <c r="G13" s="1072">
        <v>299</v>
      </c>
      <c r="H13" s="1073">
        <v>265</v>
      </c>
      <c r="I13" s="1073">
        <v>265</v>
      </c>
      <c r="J13" s="1074">
        <f t="shared" si="2"/>
        <v>2.5131845841784988</v>
      </c>
      <c r="K13" s="1075">
        <f t="shared" si="3"/>
        <v>0.24132364810330911</v>
      </c>
      <c r="L13" s="1074">
        <f t="shared" si="4"/>
        <v>0.21388216303470542</v>
      </c>
      <c r="M13" s="1075">
        <f t="shared" si="5"/>
        <v>0.88628762541806017</v>
      </c>
      <c r="N13" s="1074">
        <f t="shared" si="6"/>
        <v>3.6726099260634664</v>
      </c>
    </row>
    <row r="14" spans="1:14" s="1069" customFormat="1" ht="12" x14ac:dyDescent="0.2">
      <c r="A14" s="1070"/>
      <c r="B14" s="1071" t="s">
        <v>928</v>
      </c>
      <c r="C14" s="1072">
        <v>840</v>
      </c>
      <c r="D14" s="1073">
        <v>1495</v>
      </c>
      <c r="E14" s="1073">
        <v>751</v>
      </c>
      <c r="F14" s="1072">
        <v>508</v>
      </c>
      <c r="G14" s="1072">
        <v>507</v>
      </c>
      <c r="H14" s="1073">
        <v>310</v>
      </c>
      <c r="I14" s="1073">
        <v>310</v>
      </c>
      <c r="J14" s="1074">
        <f t="shared" si="2"/>
        <v>0.89404761904761909</v>
      </c>
      <c r="K14" s="1075">
        <f t="shared" si="3"/>
        <v>0.67509986684420775</v>
      </c>
      <c r="L14" s="1074">
        <f t="shared" si="4"/>
        <v>0.41278295605858856</v>
      </c>
      <c r="M14" s="1075">
        <f t="shared" si="5"/>
        <v>0.61143984220907299</v>
      </c>
      <c r="N14" s="1074">
        <f t="shared" si="6"/>
        <v>0.90570280374558942</v>
      </c>
    </row>
    <row r="15" spans="1:14" s="1069" customFormat="1" ht="12" x14ac:dyDescent="0.2">
      <c r="A15" s="1070"/>
      <c r="B15" s="1071" t="s">
        <v>929</v>
      </c>
      <c r="C15" s="1072">
        <v>54</v>
      </c>
      <c r="D15" s="1073">
        <v>12</v>
      </c>
      <c r="E15" s="1073">
        <v>11</v>
      </c>
      <c r="F15" s="1072">
        <v>11</v>
      </c>
      <c r="G15" s="1072">
        <v>11</v>
      </c>
      <c r="H15" s="1073">
        <v>10</v>
      </c>
      <c r="I15" s="1073">
        <v>10</v>
      </c>
      <c r="J15" s="1074">
        <f t="shared" si="2"/>
        <v>0.20370370370370369</v>
      </c>
      <c r="K15" s="1075">
        <f t="shared" si="3"/>
        <v>1</v>
      </c>
      <c r="L15" s="1074">
        <f t="shared" si="4"/>
        <v>0.90909090909090906</v>
      </c>
      <c r="M15" s="1075">
        <f t="shared" si="5"/>
        <v>0.90909090909090906</v>
      </c>
      <c r="N15" s="1074">
        <f t="shared" si="6"/>
        <v>0.90909090909090906</v>
      </c>
    </row>
    <row r="16" spans="1:14" s="1069" customFormat="1" ht="12" x14ac:dyDescent="0.2">
      <c r="A16" s="1070"/>
      <c r="B16" s="1071" t="s">
        <v>930</v>
      </c>
      <c r="C16" s="1072">
        <v>30</v>
      </c>
      <c r="D16" s="1073">
        <v>23</v>
      </c>
      <c r="E16" s="1073">
        <v>23</v>
      </c>
      <c r="F16" s="1072">
        <v>19</v>
      </c>
      <c r="G16" s="1072">
        <v>19</v>
      </c>
      <c r="H16" s="1073">
        <v>14</v>
      </c>
      <c r="I16" s="1073">
        <v>14</v>
      </c>
      <c r="J16" s="1074">
        <f t="shared" si="2"/>
        <v>0.76666666666666672</v>
      </c>
      <c r="K16" s="1075">
        <f t="shared" si="3"/>
        <v>0.82608695652173914</v>
      </c>
      <c r="L16" s="1074">
        <f t="shared" si="4"/>
        <v>0.60869565217391308</v>
      </c>
      <c r="M16" s="1075">
        <f t="shared" si="5"/>
        <v>0.73684210526315785</v>
      </c>
      <c r="N16" s="1074">
        <f t="shared" si="6"/>
        <v>0.89196675900277</v>
      </c>
    </row>
    <row r="17" spans="1:14" s="1069" customFormat="1" ht="12" x14ac:dyDescent="0.2">
      <c r="A17" s="1070"/>
      <c r="B17" s="1071" t="s">
        <v>931</v>
      </c>
      <c r="C17" s="1072">
        <v>600</v>
      </c>
      <c r="D17" s="1073">
        <v>718</v>
      </c>
      <c r="E17" s="1073">
        <v>610</v>
      </c>
      <c r="F17" s="1072">
        <v>398</v>
      </c>
      <c r="G17" s="1072">
        <v>390</v>
      </c>
      <c r="H17" s="1073">
        <v>288</v>
      </c>
      <c r="I17" s="1073">
        <v>288</v>
      </c>
      <c r="J17" s="1074">
        <f t="shared" si="2"/>
        <v>1.0166666666666666</v>
      </c>
      <c r="K17" s="1075">
        <f t="shared" si="3"/>
        <v>0.63934426229508201</v>
      </c>
      <c r="L17" s="1074">
        <f t="shared" si="4"/>
        <v>0.47213114754098362</v>
      </c>
      <c r="M17" s="1075">
        <f t="shared" si="5"/>
        <v>0.7384615384615385</v>
      </c>
      <c r="N17" s="1074">
        <f t="shared" si="6"/>
        <v>1.1550295857988166</v>
      </c>
    </row>
    <row r="18" spans="1:14" s="1069" customFormat="1" ht="12" x14ac:dyDescent="0.2">
      <c r="A18" s="1070"/>
      <c r="B18" s="1071" t="s">
        <v>932</v>
      </c>
      <c r="C18" s="1072">
        <v>590</v>
      </c>
      <c r="D18" s="1073">
        <v>758</v>
      </c>
      <c r="E18" s="1073">
        <v>665</v>
      </c>
      <c r="F18" s="1072">
        <v>327</v>
      </c>
      <c r="G18" s="1072">
        <v>324</v>
      </c>
      <c r="H18" s="1073">
        <v>273</v>
      </c>
      <c r="I18" s="1073">
        <v>273</v>
      </c>
      <c r="J18" s="1074">
        <f t="shared" si="2"/>
        <v>1.1271186440677967</v>
      </c>
      <c r="K18" s="1075">
        <f t="shared" si="3"/>
        <v>0.48721804511278194</v>
      </c>
      <c r="L18" s="1074">
        <f t="shared" si="4"/>
        <v>0.41052631578947368</v>
      </c>
      <c r="M18" s="1075">
        <f t="shared" si="5"/>
        <v>0.84259259259259256</v>
      </c>
      <c r="N18" s="1074">
        <f t="shared" si="6"/>
        <v>1.7293952903520804</v>
      </c>
    </row>
    <row r="19" spans="1:14" s="1069" customFormat="1" ht="12" x14ac:dyDescent="0.2">
      <c r="A19" s="1063"/>
      <c r="B19" s="1064" t="s">
        <v>875</v>
      </c>
      <c r="C19" s="1065">
        <f>SUBTOTAL(9,C20:C29)</f>
        <v>5250</v>
      </c>
      <c r="D19" s="1066">
        <f t="shared" ref="D19:H19" si="8">SUBTOTAL(9,D20:D29)</f>
        <v>5421</v>
      </c>
      <c r="E19" s="1066">
        <v>4263</v>
      </c>
      <c r="F19" s="1065">
        <f t="shared" si="8"/>
        <v>3844</v>
      </c>
      <c r="G19" s="1065">
        <v>3265</v>
      </c>
      <c r="H19" s="1066">
        <f t="shared" si="8"/>
        <v>2554</v>
      </c>
      <c r="I19" s="1066">
        <v>2552</v>
      </c>
      <c r="J19" s="1067">
        <f t="shared" si="2"/>
        <v>0.81200000000000006</v>
      </c>
      <c r="K19" s="1068">
        <f t="shared" si="3"/>
        <v>0.76589256392212057</v>
      </c>
      <c r="L19" s="1067">
        <f t="shared" si="4"/>
        <v>0.59863945578231292</v>
      </c>
      <c r="M19" s="1068">
        <f t="shared" si="5"/>
        <v>0.78162327718223579</v>
      </c>
      <c r="N19" s="1067">
        <f t="shared" si="6"/>
        <v>1.0205390599166526</v>
      </c>
    </row>
    <row r="20" spans="1:14" s="1082" customFormat="1" ht="12" x14ac:dyDescent="0.2">
      <c r="A20" s="1076"/>
      <c r="B20" s="1077" t="s">
        <v>933</v>
      </c>
      <c r="C20" s="1078">
        <v>360</v>
      </c>
      <c r="D20" s="1079">
        <v>112</v>
      </c>
      <c r="E20" s="1079">
        <v>109</v>
      </c>
      <c r="F20" s="1078">
        <v>101</v>
      </c>
      <c r="G20" s="1078">
        <v>99</v>
      </c>
      <c r="H20" s="1079">
        <v>43</v>
      </c>
      <c r="I20" s="1079">
        <v>43</v>
      </c>
      <c r="J20" s="1080">
        <f t="shared" si="2"/>
        <v>0.30277777777777776</v>
      </c>
      <c r="K20" s="1081">
        <f t="shared" si="3"/>
        <v>0.90825688073394495</v>
      </c>
      <c r="L20" s="1080">
        <f t="shared" si="4"/>
        <v>0.39449541284403672</v>
      </c>
      <c r="M20" s="1081">
        <f t="shared" si="5"/>
        <v>0.43434343434343436</v>
      </c>
      <c r="N20" s="1080">
        <f t="shared" si="6"/>
        <v>0.47821650851953884</v>
      </c>
    </row>
    <row r="21" spans="1:14" s="1069" customFormat="1" ht="12" x14ac:dyDescent="0.2">
      <c r="A21" s="1070"/>
      <c r="B21" s="1071" t="s">
        <v>934</v>
      </c>
      <c r="C21" s="1072">
        <v>770</v>
      </c>
      <c r="D21" s="1073">
        <v>555</v>
      </c>
      <c r="E21" s="1073">
        <v>467</v>
      </c>
      <c r="F21" s="1072">
        <v>554</v>
      </c>
      <c r="G21" s="1072">
        <v>467</v>
      </c>
      <c r="H21" s="1073">
        <v>244</v>
      </c>
      <c r="I21" s="1073">
        <v>244</v>
      </c>
      <c r="J21" s="1074">
        <f t="shared" si="2"/>
        <v>0.60649350649350653</v>
      </c>
      <c r="K21" s="1075">
        <f t="shared" si="3"/>
        <v>1</v>
      </c>
      <c r="L21" s="1074">
        <f t="shared" si="4"/>
        <v>0.5224839400428265</v>
      </c>
      <c r="M21" s="1075">
        <f t="shared" si="5"/>
        <v>0.5224839400428265</v>
      </c>
      <c r="N21" s="1074">
        <f t="shared" si="6"/>
        <v>0.5224839400428265</v>
      </c>
    </row>
    <row r="22" spans="1:14" s="1069" customFormat="1" ht="12" x14ac:dyDescent="0.2">
      <c r="A22" s="1070"/>
      <c r="B22" s="1071" t="s">
        <v>935</v>
      </c>
      <c r="C22" s="1072">
        <v>530</v>
      </c>
      <c r="D22" s="1073">
        <v>383</v>
      </c>
      <c r="E22" s="1073">
        <v>353</v>
      </c>
      <c r="F22" s="1072">
        <v>289</v>
      </c>
      <c r="G22" s="1072">
        <v>266</v>
      </c>
      <c r="H22" s="1073">
        <v>199</v>
      </c>
      <c r="I22" s="1073">
        <v>199</v>
      </c>
      <c r="J22" s="1074">
        <f t="shared" si="2"/>
        <v>0.66603773584905657</v>
      </c>
      <c r="K22" s="1075">
        <f t="shared" si="3"/>
        <v>0.7535410764872521</v>
      </c>
      <c r="L22" s="1074">
        <f t="shared" si="4"/>
        <v>0.5637393767705382</v>
      </c>
      <c r="M22" s="1075">
        <f t="shared" si="5"/>
        <v>0.74812030075187974</v>
      </c>
      <c r="N22" s="1074">
        <f t="shared" si="6"/>
        <v>0.99280626377975023</v>
      </c>
    </row>
    <row r="23" spans="1:14" s="1069" customFormat="1" ht="12" x14ac:dyDescent="0.2">
      <c r="A23" s="1070"/>
      <c r="B23" s="1071" t="s">
        <v>936</v>
      </c>
      <c r="C23" s="1072">
        <v>1350</v>
      </c>
      <c r="D23" s="1073">
        <v>1404</v>
      </c>
      <c r="E23" s="1073">
        <v>1093</v>
      </c>
      <c r="F23" s="1072">
        <v>847</v>
      </c>
      <c r="G23" s="1072">
        <v>663</v>
      </c>
      <c r="H23" s="1073">
        <v>511</v>
      </c>
      <c r="I23" s="1073">
        <v>511</v>
      </c>
      <c r="J23" s="1074">
        <f t="shared" si="2"/>
        <v>0.80962962962962959</v>
      </c>
      <c r="K23" s="1075">
        <f t="shared" si="3"/>
        <v>0.60658737419945108</v>
      </c>
      <c r="L23" s="1074">
        <f t="shared" si="4"/>
        <v>0.46752058554437326</v>
      </c>
      <c r="M23" s="1075">
        <f t="shared" si="5"/>
        <v>0.77073906485671195</v>
      </c>
      <c r="N23" s="1074">
        <f t="shared" si="6"/>
        <v>1.2706150797713214</v>
      </c>
    </row>
    <row r="24" spans="1:14" s="1069" customFormat="1" ht="12" x14ac:dyDescent="0.2">
      <c r="A24" s="1070"/>
      <c r="B24" s="1071" t="s">
        <v>937</v>
      </c>
      <c r="C24" s="1072">
        <v>880</v>
      </c>
      <c r="D24" s="1073">
        <v>1165</v>
      </c>
      <c r="E24" s="1073">
        <v>1037</v>
      </c>
      <c r="F24" s="1072">
        <v>864</v>
      </c>
      <c r="G24" s="1072">
        <v>773</v>
      </c>
      <c r="H24" s="1073">
        <v>725</v>
      </c>
      <c r="I24" s="1073">
        <v>725</v>
      </c>
      <c r="J24" s="1074">
        <f t="shared" si="2"/>
        <v>1.178409090909091</v>
      </c>
      <c r="K24" s="1075">
        <f t="shared" si="3"/>
        <v>0.74541947926711671</v>
      </c>
      <c r="L24" s="1074">
        <f t="shared" si="4"/>
        <v>0.69913211186113788</v>
      </c>
      <c r="M24" s="1075">
        <f t="shared" si="5"/>
        <v>0.9379042690815006</v>
      </c>
      <c r="N24" s="1074">
        <f t="shared" si="6"/>
        <v>1.2582234502425824</v>
      </c>
    </row>
    <row r="25" spans="1:14" s="1069" customFormat="1" ht="12" x14ac:dyDescent="0.2">
      <c r="A25" s="1070"/>
      <c r="B25" s="1071" t="s">
        <v>939</v>
      </c>
      <c r="C25" s="1072">
        <v>260</v>
      </c>
      <c r="D25" s="1073">
        <v>501</v>
      </c>
      <c r="E25" s="1073">
        <v>463</v>
      </c>
      <c r="F25" s="1072">
        <v>275</v>
      </c>
      <c r="G25" s="1072">
        <v>265</v>
      </c>
      <c r="H25" s="1073">
        <v>189</v>
      </c>
      <c r="I25" s="1073">
        <v>189</v>
      </c>
      <c r="J25" s="1074">
        <f t="shared" si="2"/>
        <v>1.7807692307692307</v>
      </c>
      <c r="K25" s="1075">
        <f t="shared" si="3"/>
        <v>0.57235421166306699</v>
      </c>
      <c r="L25" s="1074">
        <f t="shared" si="4"/>
        <v>0.40820734341252701</v>
      </c>
      <c r="M25" s="1075">
        <f t="shared" si="5"/>
        <v>0.71320754716981127</v>
      </c>
      <c r="N25" s="1074">
        <f t="shared" si="6"/>
        <v>1.2460946956212176</v>
      </c>
    </row>
    <row r="26" spans="1:14" s="1069" customFormat="1" ht="12" x14ac:dyDescent="0.2">
      <c r="A26" s="1070"/>
      <c r="B26" s="1071" t="s">
        <v>940</v>
      </c>
      <c r="C26" s="1072">
        <v>700</v>
      </c>
      <c r="D26" s="1073">
        <f>SUBTOTAL(9,D27:D28)</f>
        <v>683</v>
      </c>
      <c r="E26" s="1073">
        <v>625</v>
      </c>
      <c r="F26" s="1072">
        <f t="shared" ref="F26:H26" si="9">SUBTOTAL(9,F27:F28)</f>
        <v>674</v>
      </c>
      <c r="G26" s="1072">
        <v>620</v>
      </c>
      <c r="H26" s="1073">
        <f t="shared" si="9"/>
        <v>450</v>
      </c>
      <c r="I26" s="1073">
        <v>450</v>
      </c>
      <c r="J26" s="1074">
        <f t="shared" si="2"/>
        <v>0.8928571428571429</v>
      </c>
      <c r="K26" s="1075">
        <f t="shared" si="3"/>
        <v>0.99199999999999999</v>
      </c>
      <c r="L26" s="1074">
        <f t="shared" si="4"/>
        <v>0.72</v>
      </c>
      <c r="M26" s="1075">
        <f t="shared" si="5"/>
        <v>0.72580645161290325</v>
      </c>
      <c r="N26" s="1074">
        <f t="shared" si="6"/>
        <v>0.73165972944849123</v>
      </c>
    </row>
    <row r="27" spans="1:14" s="1089" customFormat="1" ht="12" x14ac:dyDescent="0.2">
      <c r="A27" s="1083"/>
      <c r="B27" s="1084" t="s">
        <v>940</v>
      </c>
      <c r="C27" s="1085"/>
      <c r="D27" s="1086">
        <v>641</v>
      </c>
      <c r="E27" s="1086">
        <v>587</v>
      </c>
      <c r="F27" s="1085">
        <v>633</v>
      </c>
      <c r="G27" s="1085">
        <v>582</v>
      </c>
      <c r="H27" s="1086">
        <v>424</v>
      </c>
      <c r="I27" s="1086">
        <v>424</v>
      </c>
      <c r="J27" s="1087"/>
      <c r="K27" s="1088">
        <f t="shared" si="3"/>
        <v>0.99148211243611584</v>
      </c>
      <c r="L27" s="1087">
        <f t="shared" si="4"/>
        <v>0.7223168654173765</v>
      </c>
      <c r="M27" s="1088">
        <f t="shared" si="5"/>
        <v>0.72852233676975942</v>
      </c>
      <c r="N27" s="1087">
        <f t="shared" si="6"/>
        <v>0.73478111973169891</v>
      </c>
    </row>
    <row r="28" spans="1:14" s="1089" customFormat="1" ht="12" x14ac:dyDescent="0.2">
      <c r="A28" s="1083"/>
      <c r="B28" s="1084" t="s">
        <v>941</v>
      </c>
      <c r="C28" s="1085"/>
      <c r="D28" s="1086">
        <v>42</v>
      </c>
      <c r="E28" s="1086">
        <v>38</v>
      </c>
      <c r="F28" s="1085">
        <v>41</v>
      </c>
      <c r="G28" s="1085">
        <v>38</v>
      </c>
      <c r="H28" s="1086">
        <v>26</v>
      </c>
      <c r="I28" s="1086">
        <v>26</v>
      </c>
      <c r="J28" s="1087"/>
      <c r="K28" s="1088">
        <f t="shared" si="3"/>
        <v>1</v>
      </c>
      <c r="L28" s="1087">
        <f t="shared" si="4"/>
        <v>0.68421052631578949</v>
      </c>
      <c r="M28" s="1088">
        <f t="shared" si="5"/>
        <v>0.68421052631578949</v>
      </c>
      <c r="N28" s="1087">
        <f t="shared" si="6"/>
        <v>0.68421052631578949</v>
      </c>
    </row>
    <row r="29" spans="1:14" s="1069" customFormat="1" ht="12" x14ac:dyDescent="0.2">
      <c r="A29" s="1070"/>
      <c r="B29" s="1071" t="s">
        <v>943</v>
      </c>
      <c r="C29" s="1072">
        <v>400</v>
      </c>
      <c r="D29" s="1073">
        <v>618</v>
      </c>
      <c r="E29" s="1073">
        <v>618</v>
      </c>
      <c r="F29" s="1072">
        <v>240</v>
      </c>
      <c r="G29" s="1072">
        <v>240</v>
      </c>
      <c r="H29" s="1073">
        <v>193</v>
      </c>
      <c r="I29" s="1073">
        <v>193</v>
      </c>
      <c r="J29" s="1074">
        <f t="shared" si="2"/>
        <v>1.5449999999999999</v>
      </c>
      <c r="K29" s="1075">
        <f t="shared" si="3"/>
        <v>0.38834951456310679</v>
      </c>
      <c r="L29" s="1074">
        <f t="shared" si="4"/>
        <v>0.31229773462783172</v>
      </c>
      <c r="M29" s="1075">
        <f t="shared" si="5"/>
        <v>0.8041666666666667</v>
      </c>
      <c r="N29" s="1074">
        <f t="shared" si="6"/>
        <v>2.0707291666666667</v>
      </c>
    </row>
    <row r="30" spans="1:14" s="1069" customFormat="1" ht="12" x14ac:dyDescent="0.2">
      <c r="A30" s="1063"/>
      <c r="B30" s="1064" t="s">
        <v>876</v>
      </c>
      <c r="C30" s="1065">
        <f>SUBTOTAL(9,C31:C39)</f>
        <v>2420</v>
      </c>
      <c r="D30" s="1066">
        <f t="shared" ref="D30:H30" si="10">SUBTOTAL(9,D31:D39)</f>
        <v>3597</v>
      </c>
      <c r="E30" s="1066">
        <v>2756</v>
      </c>
      <c r="F30" s="1065">
        <f t="shared" si="10"/>
        <v>1620</v>
      </c>
      <c r="G30" s="1065">
        <v>1555</v>
      </c>
      <c r="H30" s="1066">
        <f t="shared" si="10"/>
        <v>1446</v>
      </c>
      <c r="I30" s="1066">
        <v>1446</v>
      </c>
      <c r="J30" s="1067">
        <f t="shared" si="2"/>
        <v>1.1388429752066116</v>
      </c>
      <c r="K30" s="1068">
        <f t="shared" si="3"/>
        <v>0.56422351233671986</v>
      </c>
      <c r="L30" s="1067">
        <f t="shared" si="4"/>
        <v>0.52467343976777936</v>
      </c>
      <c r="M30" s="1068">
        <f t="shared" si="5"/>
        <v>0.92990353697749195</v>
      </c>
      <c r="N30" s="1067">
        <f t="shared" si="6"/>
        <v>1.6481119922250598</v>
      </c>
    </row>
    <row r="31" spans="1:14" s="1069" customFormat="1" ht="12" x14ac:dyDescent="0.2">
      <c r="A31" s="1070"/>
      <c r="B31" s="1071" t="s">
        <v>944</v>
      </c>
      <c r="C31" s="1072">
        <v>360</v>
      </c>
      <c r="D31" s="1073">
        <v>1023</v>
      </c>
      <c r="E31" s="1073">
        <v>1023</v>
      </c>
      <c r="F31" s="1072">
        <v>409</v>
      </c>
      <c r="G31" s="1072">
        <v>409</v>
      </c>
      <c r="H31" s="1073">
        <v>370</v>
      </c>
      <c r="I31" s="1073">
        <v>370</v>
      </c>
      <c r="J31" s="1074">
        <f t="shared" si="2"/>
        <v>2.8416666666666668</v>
      </c>
      <c r="K31" s="1075">
        <f t="shared" si="3"/>
        <v>0.39980449657869011</v>
      </c>
      <c r="L31" s="1074">
        <f t="shared" si="4"/>
        <v>0.36168132942326492</v>
      </c>
      <c r="M31" s="1075">
        <f t="shared" si="5"/>
        <v>0.90464547677261609</v>
      </c>
      <c r="N31" s="1074">
        <f t="shared" si="6"/>
        <v>2.2627196154972768</v>
      </c>
    </row>
    <row r="32" spans="1:14" s="1069" customFormat="1" ht="12" x14ac:dyDescent="0.2">
      <c r="A32" s="1070"/>
      <c r="B32" s="1071" t="s">
        <v>945</v>
      </c>
      <c r="C32" s="1072">
        <v>400</v>
      </c>
      <c r="D32" s="1073">
        <v>809</v>
      </c>
      <c r="E32" s="1073">
        <v>805</v>
      </c>
      <c r="F32" s="1072">
        <v>326</v>
      </c>
      <c r="G32" s="1072">
        <v>326</v>
      </c>
      <c r="H32" s="1073">
        <v>299</v>
      </c>
      <c r="I32" s="1073">
        <v>299</v>
      </c>
      <c r="J32" s="1074">
        <f t="shared" si="2"/>
        <v>2.0125000000000002</v>
      </c>
      <c r="K32" s="1075">
        <f t="shared" si="3"/>
        <v>0.40496894409937889</v>
      </c>
      <c r="L32" s="1074">
        <f t="shared" si="4"/>
        <v>0.37142857142857144</v>
      </c>
      <c r="M32" s="1075">
        <f t="shared" si="5"/>
        <v>0.91717791411042948</v>
      </c>
      <c r="N32" s="1074">
        <f t="shared" si="6"/>
        <v>2.2648104934321958</v>
      </c>
    </row>
    <row r="33" spans="1:14" s="1069" customFormat="1" ht="12" x14ac:dyDescent="0.2">
      <c r="A33" s="1070"/>
      <c r="B33" s="1071" t="s">
        <v>946</v>
      </c>
      <c r="C33" s="1072">
        <v>680</v>
      </c>
      <c r="D33" s="1073">
        <v>654</v>
      </c>
      <c r="E33" s="1073">
        <v>617</v>
      </c>
      <c r="F33" s="1072">
        <v>342</v>
      </c>
      <c r="G33" s="1072">
        <v>335</v>
      </c>
      <c r="H33" s="1073">
        <v>292</v>
      </c>
      <c r="I33" s="1073">
        <v>292</v>
      </c>
      <c r="J33" s="1074">
        <f t="shared" si="2"/>
        <v>0.90735294117647058</v>
      </c>
      <c r="K33" s="1075">
        <f t="shared" si="3"/>
        <v>0.5429497568881686</v>
      </c>
      <c r="L33" s="1074">
        <f t="shared" si="4"/>
        <v>0.47325769854132899</v>
      </c>
      <c r="M33" s="1075">
        <f t="shared" si="5"/>
        <v>0.87164179104477613</v>
      </c>
      <c r="N33" s="1074">
        <f t="shared" si="6"/>
        <v>1.6053820449988863</v>
      </c>
    </row>
    <row r="34" spans="1:14" s="1069" customFormat="1" ht="12" x14ac:dyDescent="0.2">
      <c r="A34" s="1070"/>
      <c r="B34" s="1071" t="s">
        <v>947</v>
      </c>
      <c r="C34" s="1072">
        <v>470</v>
      </c>
      <c r="D34" s="1073">
        <v>443</v>
      </c>
      <c r="E34" s="1073">
        <v>443</v>
      </c>
      <c r="F34" s="1072">
        <v>235</v>
      </c>
      <c r="G34" s="1072">
        <v>235</v>
      </c>
      <c r="H34" s="1073">
        <v>223</v>
      </c>
      <c r="I34" s="1073">
        <v>223</v>
      </c>
      <c r="J34" s="1074">
        <f t="shared" si="2"/>
        <v>0.94255319148936167</v>
      </c>
      <c r="K34" s="1075">
        <f t="shared" si="3"/>
        <v>0.53047404063205417</v>
      </c>
      <c r="L34" s="1074">
        <f t="shared" si="4"/>
        <v>0.50338600451467264</v>
      </c>
      <c r="M34" s="1075">
        <f t="shared" si="5"/>
        <v>0.94893617021276599</v>
      </c>
      <c r="N34" s="1074">
        <f t="shared" si="6"/>
        <v>1.7888456315074694</v>
      </c>
    </row>
    <row r="35" spans="1:14" s="1069" customFormat="1" ht="12" x14ac:dyDescent="0.2">
      <c r="A35" s="1070"/>
      <c r="B35" s="1071" t="s">
        <v>948</v>
      </c>
      <c r="C35" s="1072">
        <v>220</v>
      </c>
      <c r="D35" s="1073">
        <f>SUBTOTAL(9,D36:D37)</f>
        <v>303</v>
      </c>
      <c r="E35" s="1073">
        <v>303</v>
      </c>
      <c r="F35" s="1072">
        <f t="shared" ref="F35:H35" si="11">SUBTOTAL(9,F36:F37)</f>
        <v>142</v>
      </c>
      <c r="G35" s="1072">
        <v>142</v>
      </c>
      <c r="H35" s="1073">
        <f t="shared" si="11"/>
        <v>119</v>
      </c>
      <c r="I35" s="1073">
        <v>119</v>
      </c>
      <c r="J35" s="1074">
        <f t="shared" si="2"/>
        <v>1.3772727272727272</v>
      </c>
      <c r="K35" s="1075">
        <f t="shared" si="3"/>
        <v>0.46864686468646866</v>
      </c>
      <c r="L35" s="1074">
        <f t="shared" si="4"/>
        <v>0.39273927392739272</v>
      </c>
      <c r="M35" s="1075">
        <f t="shared" si="5"/>
        <v>0.8380281690140845</v>
      </c>
      <c r="N35" s="1074">
        <f t="shared" si="6"/>
        <v>1.7881868676849833</v>
      </c>
    </row>
    <row r="36" spans="1:14" s="1089" customFormat="1" ht="12" x14ac:dyDescent="0.2">
      <c r="A36" s="1083"/>
      <c r="B36" s="1084" t="s">
        <v>948</v>
      </c>
      <c r="C36" s="1085"/>
      <c r="D36" s="1086">
        <v>287</v>
      </c>
      <c r="E36" s="1086">
        <v>287</v>
      </c>
      <c r="F36" s="1085">
        <v>129</v>
      </c>
      <c r="G36" s="1085">
        <v>129</v>
      </c>
      <c r="H36" s="1086">
        <v>109</v>
      </c>
      <c r="I36" s="1086">
        <v>109</v>
      </c>
      <c r="J36" s="1087"/>
      <c r="K36" s="1088">
        <f t="shared" si="3"/>
        <v>0.44947735191637633</v>
      </c>
      <c r="L36" s="1087">
        <f t="shared" si="4"/>
        <v>0.37979094076655051</v>
      </c>
      <c r="M36" s="1088">
        <f t="shared" si="5"/>
        <v>0.84496124031007747</v>
      </c>
      <c r="N36" s="1087">
        <f t="shared" si="6"/>
        <v>1.8798750075115676</v>
      </c>
    </row>
    <row r="37" spans="1:14" s="1089" customFormat="1" ht="12" x14ac:dyDescent="0.2">
      <c r="A37" s="1083"/>
      <c r="B37" s="1084" t="s">
        <v>949</v>
      </c>
      <c r="C37" s="1085"/>
      <c r="D37" s="1086">
        <v>16</v>
      </c>
      <c r="E37" s="1086">
        <v>16</v>
      </c>
      <c r="F37" s="1085">
        <v>13</v>
      </c>
      <c r="G37" s="1085">
        <v>13</v>
      </c>
      <c r="H37" s="1086">
        <v>10</v>
      </c>
      <c r="I37" s="1086">
        <v>10</v>
      </c>
      <c r="J37" s="1087"/>
      <c r="K37" s="1088">
        <f t="shared" si="3"/>
        <v>0.8125</v>
      </c>
      <c r="L37" s="1087">
        <f t="shared" si="4"/>
        <v>0.625</v>
      </c>
      <c r="M37" s="1088">
        <f t="shared" si="5"/>
        <v>0.76923076923076927</v>
      </c>
      <c r="N37" s="1087">
        <f t="shared" si="6"/>
        <v>0.94674556213017758</v>
      </c>
    </row>
    <row r="38" spans="1:14" s="1069" customFormat="1" ht="12" x14ac:dyDescent="0.2">
      <c r="A38" s="1070"/>
      <c r="B38" s="1071" t="s">
        <v>950</v>
      </c>
      <c r="C38" s="1072">
        <v>240</v>
      </c>
      <c r="D38" s="1073">
        <v>249</v>
      </c>
      <c r="E38" s="1073">
        <v>249</v>
      </c>
      <c r="F38" s="1072">
        <v>116</v>
      </c>
      <c r="G38" s="1072">
        <v>116</v>
      </c>
      <c r="H38" s="1073">
        <v>100</v>
      </c>
      <c r="I38" s="1073">
        <v>100</v>
      </c>
      <c r="J38" s="1074">
        <f t="shared" si="2"/>
        <v>1.0375000000000001</v>
      </c>
      <c r="K38" s="1075">
        <f t="shared" si="3"/>
        <v>0.46586345381526106</v>
      </c>
      <c r="L38" s="1074">
        <f t="shared" si="4"/>
        <v>0.40160642570281124</v>
      </c>
      <c r="M38" s="1075">
        <f t="shared" si="5"/>
        <v>0.86206896551724133</v>
      </c>
      <c r="N38" s="1074">
        <f t="shared" si="6"/>
        <v>1.850475624256837</v>
      </c>
    </row>
    <row r="39" spans="1:14" s="1069" customFormat="1" ht="12" x14ac:dyDescent="0.2">
      <c r="A39" s="1070"/>
      <c r="B39" s="1071" t="s">
        <v>951</v>
      </c>
      <c r="C39" s="1072">
        <v>50</v>
      </c>
      <c r="D39" s="1073">
        <v>116</v>
      </c>
      <c r="E39" s="1073">
        <v>116</v>
      </c>
      <c r="F39" s="1072">
        <v>50</v>
      </c>
      <c r="G39" s="1072">
        <v>50</v>
      </c>
      <c r="H39" s="1073">
        <v>43</v>
      </c>
      <c r="I39" s="1073">
        <v>43</v>
      </c>
      <c r="J39" s="1074">
        <f t="shared" si="2"/>
        <v>2.3199999999999998</v>
      </c>
      <c r="K39" s="1075">
        <f t="shared" si="3"/>
        <v>0.43103448275862066</v>
      </c>
      <c r="L39" s="1074">
        <f t="shared" si="4"/>
        <v>0.37068965517241381</v>
      </c>
      <c r="M39" s="1075">
        <f t="shared" si="5"/>
        <v>0.86</v>
      </c>
      <c r="N39" s="1074">
        <f t="shared" si="6"/>
        <v>1.9951999999999999</v>
      </c>
    </row>
    <row r="40" spans="1:14" s="1069" customFormat="1" ht="12" x14ac:dyDescent="0.2">
      <c r="A40" s="1063"/>
      <c r="B40" s="1064" t="s">
        <v>877</v>
      </c>
      <c r="C40" s="1065">
        <f>SUBTOTAL(9,C41:C46)</f>
        <v>1340</v>
      </c>
      <c r="D40" s="1066">
        <f t="shared" ref="D40:H40" si="12">SUBTOTAL(9,D41:D46)</f>
        <v>1686</v>
      </c>
      <c r="E40" s="1066">
        <v>1599</v>
      </c>
      <c r="F40" s="1065">
        <f t="shared" si="12"/>
        <v>1440</v>
      </c>
      <c r="G40" s="1065">
        <v>1391</v>
      </c>
      <c r="H40" s="1066">
        <f t="shared" si="12"/>
        <v>1030</v>
      </c>
      <c r="I40" s="1066">
        <v>1029</v>
      </c>
      <c r="J40" s="1067">
        <f t="shared" si="2"/>
        <v>1.1932835820895522</v>
      </c>
      <c r="K40" s="1068">
        <f t="shared" si="3"/>
        <v>0.86991869918699183</v>
      </c>
      <c r="L40" s="1067">
        <f t="shared" si="4"/>
        <v>0.64352720450281431</v>
      </c>
      <c r="M40" s="1068">
        <f t="shared" si="5"/>
        <v>0.73975557153127247</v>
      </c>
      <c r="N40" s="1067">
        <f t="shared" si="6"/>
        <v>0.85037322708735064</v>
      </c>
    </row>
    <row r="41" spans="1:14" s="1069" customFormat="1" ht="12" x14ac:dyDescent="0.2">
      <c r="A41" s="1070"/>
      <c r="B41" s="1071" t="s">
        <v>953</v>
      </c>
      <c r="C41" s="1072">
        <v>350</v>
      </c>
      <c r="D41" s="1073">
        <v>376</v>
      </c>
      <c r="E41" s="1073">
        <v>374</v>
      </c>
      <c r="F41" s="1072">
        <v>316</v>
      </c>
      <c r="G41" s="1072">
        <v>316</v>
      </c>
      <c r="H41" s="1073">
        <v>226</v>
      </c>
      <c r="I41" s="1073">
        <v>226</v>
      </c>
      <c r="J41" s="1074">
        <f t="shared" si="2"/>
        <v>1.0685714285714285</v>
      </c>
      <c r="K41" s="1075">
        <f t="shared" si="3"/>
        <v>0.84491978609625673</v>
      </c>
      <c r="L41" s="1074">
        <f t="shared" si="4"/>
        <v>0.60427807486631013</v>
      </c>
      <c r="M41" s="1075">
        <f t="shared" si="5"/>
        <v>0.71518987341772156</v>
      </c>
      <c r="N41" s="1074">
        <f t="shared" si="6"/>
        <v>0.8464589008171769</v>
      </c>
    </row>
    <row r="42" spans="1:14" s="1069" customFormat="1" ht="12" x14ac:dyDescent="0.2">
      <c r="A42" s="1070"/>
      <c r="B42" s="1071" t="s">
        <v>954</v>
      </c>
      <c r="C42" s="1072">
        <v>400</v>
      </c>
      <c r="D42" s="1073">
        <v>647</v>
      </c>
      <c r="E42" s="1073">
        <v>647</v>
      </c>
      <c r="F42" s="1072">
        <v>502</v>
      </c>
      <c r="G42" s="1072">
        <v>502</v>
      </c>
      <c r="H42" s="1073">
        <v>357</v>
      </c>
      <c r="I42" s="1073">
        <v>357</v>
      </c>
      <c r="J42" s="1074">
        <f t="shared" si="2"/>
        <v>1.6174999999999999</v>
      </c>
      <c r="K42" s="1075">
        <f t="shared" si="3"/>
        <v>0.77588871715610508</v>
      </c>
      <c r="L42" s="1074">
        <f t="shared" si="4"/>
        <v>0.55177743431221016</v>
      </c>
      <c r="M42" s="1075">
        <f t="shared" si="5"/>
        <v>0.71115537848605581</v>
      </c>
      <c r="N42" s="1074">
        <f t="shared" si="6"/>
        <v>0.91656878462246638</v>
      </c>
    </row>
    <row r="43" spans="1:14" s="1069" customFormat="1" ht="12" x14ac:dyDescent="0.2">
      <c r="A43" s="1070"/>
      <c r="B43" s="1071" t="s">
        <v>956</v>
      </c>
      <c r="C43" s="1072">
        <v>270</v>
      </c>
      <c r="D43" s="1073">
        <v>276</v>
      </c>
      <c r="E43" s="1073">
        <v>276</v>
      </c>
      <c r="F43" s="1072">
        <v>276</v>
      </c>
      <c r="G43" s="1072">
        <v>276</v>
      </c>
      <c r="H43" s="1073">
        <v>209</v>
      </c>
      <c r="I43" s="1073">
        <v>209</v>
      </c>
      <c r="J43" s="1074">
        <f t="shared" si="2"/>
        <v>1.0222222222222221</v>
      </c>
      <c r="K43" s="1075">
        <f t="shared" si="3"/>
        <v>1</v>
      </c>
      <c r="L43" s="1074">
        <f t="shared" si="4"/>
        <v>0.75724637681159424</v>
      </c>
      <c r="M43" s="1075">
        <f t="shared" si="5"/>
        <v>0.75724637681159424</v>
      </c>
      <c r="N43" s="1074">
        <f t="shared" si="6"/>
        <v>0.75724637681159424</v>
      </c>
    </row>
    <row r="44" spans="1:14" s="1069" customFormat="1" ht="12" x14ac:dyDescent="0.2">
      <c r="A44" s="1070"/>
      <c r="B44" s="1071" t="s">
        <v>958</v>
      </c>
      <c r="C44" s="1072">
        <v>160</v>
      </c>
      <c r="D44" s="1073">
        <v>156</v>
      </c>
      <c r="E44" s="1073">
        <v>155</v>
      </c>
      <c r="F44" s="1072">
        <v>140</v>
      </c>
      <c r="G44" s="1072">
        <v>139</v>
      </c>
      <c r="H44" s="1073">
        <v>97</v>
      </c>
      <c r="I44" s="1073">
        <v>97</v>
      </c>
      <c r="J44" s="1074">
        <f t="shared" si="2"/>
        <v>0.96875</v>
      </c>
      <c r="K44" s="1075">
        <f t="shared" si="3"/>
        <v>0.89677419354838706</v>
      </c>
      <c r="L44" s="1074">
        <f t="shared" si="4"/>
        <v>0.62580645161290327</v>
      </c>
      <c r="M44" s="1075">
        <f t="shared" si="5"/>
        <v>0.69784172661870503</v>
      </c>
      <c r="N44" s="1074">
        <f t="shared" si="6"/>
        <v>0.77816883184100194</v>
      </c>
    </row>
    <row r="45" spans="1:14" s="1069" customFormat="1" ht="12" x14ac:dyDescent="0.2">
      <c r="A45" s="1070"/>
      <c r="B45" s="1071" t="s">
        <v>959</v>
      </c>
      <c r="C45" s="1072">
        <v>120</v>
      </c>
      <c r="D45" s="1073">
        <v>150</v>
      </c>
      <c r="E45" s="1073">
        <v>150</v>
      </c>
      <c r="F45" s="1072">
        <v>125</v>
      </c>
      <c r="G45" s="1072">
        <v>125</v>
      </c>
      <c r="H45" s="1073">
        <v>86</v>
      </c>
      <c r="I45" s="1073">
        <v>86</v>
      </c>
      <c r="J45" s="1074">
        <f t="shared" si="2"/>
        <v>1.25</v>
      </c>
      <c r="K45" s="1075">
        <f t="shared" si="3"/>
        <v>0.83333333333333337</v>
      </c>
      <c r="L45" s="1074">
        <f t="shared" si="4"/>
        <v>0.57333333333333336</v>
      </c>
      <c r="M45" s="1075">
        <f t="shared" si="5"/>
        <v>0.68799999999999994</v>
      </c>
      <c r="N45" s="1074">
        <f t="shared" si="6"/>
        <v>0.82559999999999989</v>
      </c>
    </row>
    <row r="46" spans="1:14" s="1069" customFormat="1" ht="12" x14ac:dyDescent="0.2">
      <c r="A46" s="1070"/>
      <c r="B46" s="1071" t="s">
        <v>961</v>
      </c>
      <c r="C46" s="1072">
        <v>40</v>
      </c>
      <c r="D46" s="1073">
        <v>81</v>
      </c>
      <c r="E46" s="1073">
        <v>81</v>
      </c>
      <c r="F46" s="1072">
        <v>81</v>
      </c>
      <c r="G46" s="1072">
        <v>81</v>
      </c>
      <c r="H46" s="1073">
        <v>55</v>
      </c>
      <c r="I46" s="1073">
        <v>55</v>
      </c>
      <c r="J46" s="1074">
        <f t="shared" si="2"/>
        <v>2.0249999999999999</v>
      </c>
      <c r="K46" s="1075">
        <f t="shared" si="3"/>
        <v>1</v>
      </c>
      <c r="L46" s="1074">
        <f t="shared" si="4"/>
        <v>0.67901234567901236</v>
      </c>
      <c r="M46" s="1075">
        <f t="shared" si="5"/>
        <v>0.67901234567901236</v>
      </c>
      <c r="N46" s="1074">
        <f t="shared" si="6"/>
        <v>0.67901234567901236</v>
      </c>
    </row>
    <row r="47" spans="1:14" s="1069" customFormat="1" ht="12" x14ac:dyDescent="0.2">
      <c r="A47" s="1063"/>
      <c r="B47" s="1064" t="s">
        <v>878</v>
      </c>
      <c r="C47" s="1065">
        <f>SUBTOTAL(9,C48:C52)</f>
        <v>560</v>
      </c>
      <c r="D47" s="1066">
        <f t="shared" ref="D47:H47" si="13">SUBTOTAL(9,D48:D52)</f>
        <v>642</v>
      </c>
      <c r="E47" s="1066">
        <v>588</v>
      </c>
      <c r="F47" s="1065">
        <f t="shared" si="13"/>
        <v>625</v>
      </c>
      <c r="G47" s="1065">
        <v>574</v>
      </c>
      <c r="H47" s="1066">
        <f t="shared" si="13"/>
        <v>415</v>
      </c>
      <c r="I47" s="1066">
        <v>415</v>
      </c>
      <c r="J47" s="1067">
        <f t="shared" si="2"/>
        <v>1.05</v>
      </c>
      <c r="K47" s="1068">
        <f t="shared" si="3"/>
        <v>0.97619047619047616</v>
      </c>
      <c r="L47" s="1067">
        <f t="shared" si="4"/>
        <v>0.70578231292517002</v>
      </c>
      <c r="M47" s="1068">
        <f t="shared" si="5"/>
        <v>0.72299651567944256</v>
      </c>
      <c r="N47" s="1067">
        <f t="shared" si="6"/>
        <v>0.74063057703747781</v>
      </c>
    </row>
    <row r="48" spans="1:14" s="1082" customFormat="1" ht="12" x14ac:dyDescent="0.2">
      <c r="A48" s="1076"/>
      <c r="B48" s="1077" t="s">
        <v>962</v>
      </c>
      <c r="C48" s="1078">
        <v>30</v>
      </c>
      <c r="D48" s="1079">
        <v>30</v>
      </c>
      <c r="E48" s="1079">
        <v>30</v>
      </c>
      <c r="F48" s="1078">
        <v>30</v>
      </c>
      <c r="G48" s="1078">
        <v>30</v>
      </c>
      <c r="H48" s="1079">
        <v>17</v>
      </c>
      <c r="I48" s="1079">
        <v>17</v>
      </c>
      <c r="J48" s="1080">
        <f t="shared" si="2"/>
        <v>1</v>
      </c>
      <c r="K48" s="1081">
        <f t="shared" si="3"/>
        <v>1</v>
      </c>
      <c r="L48" s="1080">
        <f t="shared" si="4"/>
        <v>0.56666666666666665</v>
      </c>
      <c r="M48" s="1081">
        <f t="shared" si="5"/>
        <v>0.56666666666666665</v>
      </c>
      <c r="N48" s="1080">
        <f t="shared" si="6"/>
        <v>0.56666666666666665</v>
      </c>
    </row>
    <row r="49" spans="1:14" s="1069" customFormat="1" ht="12" x14ac:dyDescent="0.2">
      <c r="A49" s="1070"/>
      <c r="B49" s="1071" t="s">
        <v>963</v>
      </c>
      <c r="C49" s="1072">
        <v>170</v>
      </c>
      <c r="D49" s="1073">
        <v>190</v>
      </c>
      <c r="E49" s="1073">
        <v>178</v>
      </c>
      <c r="F49" s="1072">
        <v>190</v>
      </c>
      <c r="G49" s="1072">
        <v>178</v>
      </c>
      <c r="H49" s="1073">
        <v>127</v>
      </c>
      <c r="I49" s="1073">
        <v>127</v>
      </c>
      <c r="J49" s="1074">
        <f t="shared" si="2"/>
        <v>1.0470588235294118</v>
      </c>
      <c r="K49" s="1075">
        <f t="shared" si="3"/>
        <v>1</v>
      </c>
      <c r="L49" s="1074">
        <f t="shared" si="4"/>
        <v>0.7134831460674157</v>
      </c>
      <c r="M49" s="1075">
        <f t="shared" si="5"/>
        <v>0.7134831460674157</v>
      </c>
      <c r="N49" s="1074">
        <f t="shared" si="6"/>
        <v>0.7134831460674157</v>
      </c>
    </row>
    <row r="50" spans="1:14" s="1069" customFormat="1" ht="12" x14ac:dyDescent="0.2">
      <c r="A50" s="1070"/>
      <c r="B50" s="1071" t="s">
        <v>964</v>
      </c>
      <c r="C50" s="1072">
        <v>255</v>
      </c>
      <c r="D50" s="1073">
        <v>276</v>
      </c>
      <c r="E50" s="1073">
        <v>266</v>
      </c>
      <c r="F50" s="1072">
        <v>268</v>
      </c>
      <c r="G50" s="1072">
        <v>258</v>
      </c>
      <c r="H50" s="1073">
        <v>186</v>
      </c>
      <c r="I50" s="1073">
        <v>186</v>
      </c>
      <c r="J50" s="1074">
        <f t="shared" si="2"/>
        <v>1.0431372549019609</v>
      </c>
      <c r="K50" s="1075">
        <f t="shared" si="3"/>
        <v>0.96992481203007519</v>
      </c>
      <c r="L50" s="1074">
        <f t="shared" si="4"/>
        <v>0.6992481203007519</v>
      </c>
      <c r="M50" s="1075">
        <f t="shared" si="5"/>
        <v>0.72093023255813948</v>
      </c>
      <c r="N50" s="1074">
        <f t="shared" si="6"/>
        <v>0.74328465837389579</v>
      </c>
    </row>
    <row r="51" spans="1:14" s="1069" customFormat="1" ht="12" x14ac:dyDescent="0.2">
      <c r="A51" s="1070"/>
      <c r="B51" s="1071" t="s">
        <v>965</v>
      </c>
      <c r="C51" s="1072">
        <v>65</v>
      </c>
      <c r="D51" s="1073">
        <v>112</v>
      </c>
      <c r="E51" s="1073">
        <v>100</v>
      </c>
      <c r="F51" s="1072">
        <v>103</v>
      </c>
      <c r="G51" s="1072">
        <v>92</v>
      </c>
      <c r="H51" s="1073">
        <v>61</v>
      </c>
      <c r="I51" s="1073">
        <v>61</v>
      </c>
      <c r="J51" s="1074">
        <f t="shared" si="2"/>
        <v>1.5384615384615385</v>
      </c>
      <c r="K51" s="1075">
        <f t="shared" si="3"/>
        <v>0.92</v>
      </c>
      <c r="L51" s="1074">
        <f t="shared" si="4"/>
        <v>0.61</v>
      </c>
      <c r="M51" s="1075">
        <f t="shared" si="5"/>
        <v>0.66304347826086951</v>
      </c>
      <c r="N51" s="1074">
        <f t="shared" si="6"/>
        <v>0.72069943289224947</v>
      </c>
    </row>
    <row r="52" spans="1:14" s="1069" customFormat="1" ht="12" x14ac:dyDescent="0.2">
      <c r="A52" s="1070"/>
      <c r="B52" s="1071" t="s">
        <v>966</v>
      </c>
      <c r="C52" s="1072">
        <v>40</v>
      </c>
      <c r="D52" s="1073">
        <v>34</v>
      </c>
      <c r="E52" s="1073">
        <v>34</v>
      </c>
      <c r="F52" s="1072">
        <v>34</v>
      </c>
      <c r="G52" s="1072">
        <v>34</v>
      </c>
      <c r="H52" s="1073">
        <v>24</v>
      </c>
      <c r="I52" s="1073">
        <v>24</v>
      </c>
      <c r="J52" s="1074">
        <f t="shared" si="2"/>
        <v>0.85</v>
      </c>
      <c r="K52" s="1075">
        <f t="shared" si="3"/>
        <v>1</v>
      </c>
      <c r="L52" s="1074">
        <f t="shared" si="4"/>
        <v>0.70588235294117652</v>
      </c>
      <c r="M52" s="1075">
        <f t="shared" si="5"/>
        <v>0.70588235294117652</v>
      </c>
      <c r="N52" s="1074">
        <f t="shared" si="6"/>
        <v>0.70588235294117652</v>
      </c>
    </row>
    <row r="53" spans="1:14" s="1069" customFormat="1" ht="12" x14ac:dyDescent="0.2">
      <c r="A53" s="1063"/>
      <c r="B53" s="1064" t="s">
        <v>879</v>
      </c>
      <c r="C53" s="1065">
        <v>128</v>
      </c>
      <c r="D53" s="1066">
        <v>481</v>
      </c>
      <c r="E53" s="1066">
        <v>430</v>
      </c>
      <c r="F53" s="1065">
        <v>124</v>
      </c>
      <c r="G53" s="1065">
        <v>123</v>
      </c>
      <c r="H53" s="1066">
        <v>94</v>
      </c>
      <c r="I53" s="1066">
        <v>94</v>
      </c>
      <c r="J53" s="1067">
        <f t="shared" si="2"/>
        <v>3.359375</v>
      </c>
      <c r="K53" s="1068">
        <f t="shared" si="3"/>
        <v>0.28604651162790695</v>
      </c>
      <c r="L53" s="1067">
        <f t="shared" si="4"/>
        <v>0.21860465116279071</v>
      </c>
      <c r="M53" s="1068">
        <f t="shared" si="5"/>
        <v>0.76422764227642281</v>
      </c>
      <c r="N53" s="1067">
        <f t="shared" si="6"/>
        <v>2.671690131535462</v>
      </c>
    </row>
    <row r="54" spans="1:14" s="1069" customFormat="1" ht="12" x14ac:dyDescent="0.2">
      <c r="A54" s="1063"/>
      <c r="B54" s="1064" t="s">
        <v>880</v>
      </c>
      <c r="C54" s="1065">
        <f>SUBTOTAL(9,C55:C58)</f>
        <v>240</v>
      </c>
      <c r="D54" s="1066">
        <f t="shared" ref="D54:H54" si="14">SUBTOTAL(9,D55:D58)</f>
        <v>739</v>
      </c>
      <c r="E54" s="1066">
        <v>649</v>
      </c>
      <c r="F54" s="1065">
        <f t="shared" si="14"/>
        <v>188</v>
      </c>
      <c r="G54" s="1065">
        <v>184</v>
      </c>
      <c r="H54" s="1066">
        <f t="shared" si="14"/>
        <v>179</v>
      </c>
      <c r="I54" s="1066">
        <v>179</v>
      </c>
      <c r="J54" s="1067">
        <f t="shared" si="2"/>
        <v>2.7041666666666666</v>
      </c>
      <c r="K54" s="1068">
        <f t="shared" si="3"/>
        <v>0.28351309707241912</v>
      </c>
      <c r="L54" s="1067">
        <f t="shared" si="4"/>
        <v>0.27580893682588598</v>
      </c>
      <c r="M54" s="1068">
        <f t="shared" si="5"/>
        <v>0.97282608695652173</v>
      </c>
      <c r="N54" s="1067">
        <f t="shared" si="6"/>
        <v>3.4313267958412097</v>
      </c>
    </row>
    <row r="55" spans="1:14" s="1082" customFormat="1" ht="12" x14ac:dyDescent="0.2">
      <c r="A55" s="1076"/>
      <c r="B55" s="1077" t="s">
        <v>969</v>
      </c>
      <c r="C55" s="1078">
        <v>37</v>
      </c>
      <c r="D55" s="1079">
        <v>39</v>
      </c>
      <c r="E55" s="1079">
        <v>37</v>
      </c>
      <c r="F55" s="1078">
        <v>19</v>
      </c>
      <c r="G55" s="1078">
        <v>18</v>
      </c>
      <c r="H55" s="1079">
        <v>17</v>
      </c>
      <c r="I55" s="1079">
        <v>17</v>
      </c>
      <c r="J55" s="1080">
        <f t="shared" si="2"/>
        <v>1</v>
      </c>
      <c r="K55" s="1081">
        <f t="shared" si="3"/>
        <v>0.48648648648648651</v>
      </c>
      <c r="L55" s="1080">
        <f t="shared" si="4"/>
        <v>0.45945945945945948</v>
      </c>
      <c r="M55" s="1081">
        <f t="shared" si="5"/>
        <v>0.94444444444444442</v>
      </c>
      <c r="N55" s="1080">
        <f t="shared" si="6"/>
        <v>1.9413580246913578</v>
      </c>
    </row>
    <row r="56" spans="1:14" s="1069" customFormat="1" ht="12" x14ac:dyDescent="0.2">
      <c r="A56" s="1070"/>
      <c r="B56" s="1071" t="s">
        <v>971</v>
      </c>
      <c r="C56" s="1072">
        <v>60</v>
      </c>
      <c r="D56" s="1073">
        <v>284</v>
      </c>
      <c r="E56" s="1073">
        <v>242</v>
      </c>
      <c r="F56" s="1072">
        <v>52</v>
      </c>
      <c r="G56" s="1072">
        <v>52</v>
      </c>
      <c r="H56" s="1073">
        <v>49</v>
      </c>
      <c r="I56" s="1073">
        <v>49</v>
      </c>
      <c r="J56" s="1074">
        <f t="shared" si="2"/>
        <v>4.0333333333333332</v>
      </c>
      <c r="K56" s="1075">
        <f t="shared" si="3"/>
        <v>0.21487603305785125</v>
      </c>
      <c r="L56" s="1074">
        <f t="shared" si="4"/>
        <v>0.2024793388429752</v>
      </c>
      <c r="M56" s="1075">
        <f t="shared" si="5"/>
        <v>0.94230769230769229</v>
      </c>
      <c r="N56" s="1074">
        <f t="shared" si="6"/>
        <v>4.3853550295857993</v>
      </c>
    </row>
    <row r="57" spans="1:14" s="1069" customFormat="1" ht="12" x14ac:dyDescent="0.2">
      <c r="A57" s="1070"/>
      <c r="B57" s="1071" t="s">
        <v>973</v>
      </c>
      <c r="C57" s="1072">
        <v>65</v>
      </c>
      <c r="D57" s="1073">
        <v>147</v>
      </c>
      <c r="E57" s="1073">
        <v>135</v>
      </c>
      <c r="F57" s="1072">
        <v>55</v>
      </c>
      <c r="G57" s="1072">
        <v>54</v>
      </c>
      <c r="H57" s="1073">
        <v>54</v>
      </c>
      <c r="I57" s="1073">
        <v>54</v>
      </c>
      <c r="J57" s="1074">
        <f t="shared" si="2"/>
        <v>2.0769230769230771</v>
      </c>
      <c r="K57" s="1075">
        <f t="shared" si="3"/>
        <v>0.4</v>
      </c>
      <c r="L57" s="1074">
        <f t="shared" si="4"/>
        <v>0.4</v>
      </c>
      <c r="M57" s="1075">
        <f t="shared" si="5"/>
        <v>1</v>
      </c>
      <c r="N57" s="1074">
        <f t="shared" si="6"/>
        <v>2.5</v>
      </c>
    </row>
    <row r="58" spans="1:14" s="1069" customFormat="1" ht="12" x14ac:dyDescent="0.2">
      <c r="A58" s="1070"/>
      <c r="B58" s="1071" t="s">
        <v>975</v>
      </c>
      <c r="C58" s="1072">
        <v>78</v>
      </c>
      <c r="D58" s="1073">
        <v>269</v>
      </c>
      <c r="E58" s="1073">
        <v>253</v>
      </c>
      <c r="F58" s="1072">
        <v>62</v>
      </c>
      <c r="G58" s="1072">
        <v>61</v>
      </c>
      <c r="H58" s="1073">
        <v>59</v>
      </c>
      <c r="I58" s="1073">
        <v>59</v>
      </c>
      <c r="J58" s="1074">
        <f t="shared" si="2"/>
        <v>3.2435897435897436</v>
      </c>
      <c r="K58" s="1075">
        <f t="shared" si="3"/>
        <v>0.24110671936758893</v>
      </c>
      <c r="L58" s="1074">
        <f t="shared" si="4"/>
        <v>0.233201581027668</v>
      </c>
      <c r="M58" s="1075">
        <f t="shared" si="5"/>
        <v>0.96721311475409832</v>
      </c>
      <c r="N58" s="1074">
        <f t="shared" si="6"/>
        <v>4.0115560333243749</v>
      </c>
    </row>
    <row r="59" spans="1:14" s="1069" customFormat="1" ht="12" x14ac:dyDescent="0.2">
      <c r="A59" s="1063"/>
      <c r="B59" s="1064" t="s">
        <v>881</v>
      </c>
      <c r="C59" s="1065">
        <v>590</v>
      </c>
      <c r="D59" s="1066">
        <v>790</v>
      </c>
      <c r="E59" s="1066">
        <v>688</v>
      </c>
      <c r="F59" s="1065">
        <v>480</v>
      </c>
      <c r="G59" s="1065">
        <v>429</v>
      </c>
      <c r="H59" s="1066">
        <v>316</v>
      </c>
      <c r="I59" s="1066">
        <v>315</v>
      </c>
      <c r="J59" s="1067">
        <f t="shared" si="2"/>
        <v>1.1661016949152543</v>
      </c>
      <c r="K59" s="1068">
        <f t="shared" si="3"/>
        <v>0.62354651162790697</v>
      </c>
      <c r="L59" s="1067">
        <f t="shared" si="4"/>
        <v>0.45784883720930231</v>
      </c>
      <c r="M59" s="1068">
        <f t="shared" si="5"/>
        <v>0.73426573426573427</v>
      </c>
      <c r="N59" s="1067">
        <f t="shared" si="6"/>
        <v>1.1775636950462125</v>
      </c>
    </row>
    <row r="60" spans="1:14" s="1069" customFormat="1" ht="12" x14ac:dyDescent="0.2">
      <c r="A60" s="1063"/>
      <c r="B60" s="1064" t="s">
        <v>882</v>
      </c>
      <c r="C60" s="1065">
        <f>SUBTOTAL(9,C61:C69)</f>
        <v>3945</v>
      </c>
      <c r="D60" s="1066">
        <f t="shared" ref="D60:H60" si="15">SUBTOTAL(9,D61:D69)</f>
        <v>3448</v>
      </c>
      <c r="E60" s="1066">
        <v>2775</v>
      </c>
      <c r="F60" s="1065">
        <f t="shared" si="15"/>
        <v>3255</v>
      </c>
      <c r="G60" s="1065">
        <v>2643</v>
      </c>
      <c r="H60" s="1066">
        <f t="shared" si="15"/>
        <v>1900</v>
      </c>
      <c r="I60" s="1066">
        <v>1895</v>
      </c>
      <c r="J60" s="1067">
        <f t="shared" si="2"/>
        <v>0.70342205323193918</v>
      </c>
      <c r="K60" s="1068">
        <f t="shared" si="3"/>
        <v>0.95243243243243247</v>
      </c>
      <c r="L60" s="1067">
        <f t="shared" si="4"/>
        <v>0.6828828828828829</v>
      </c>
      <c r="M60" s="1068">
        <f t="shared" si="5"/>
        <v>0.71698827090427542</v>
      </c>
      <c r="N60" s="1067">
        <f t="shared" si="6"/>
        <v>0.75279699272015299</v>
      </c>
    </row>
    <row r="61" spans="1:14" s="1069" customFormat="1" ht="12" x14ac:dyDescent="0.2">
      <c r="A61" s="1070"/>
      <c r="B61" s="1071" t="s">
        <v>976</v>
      </c>
      <c r="C61" s="1072">
        <v>370</v>
      </c>
      <c r="D61" s="1073">
        <v>395</v>
      </c>
      <c r="E61" s="1073">
        <v>355</v>
      </c>
      <c r="F61" s="1072">
        <v>424</v>
      </c>
      <c r="G61" s="1072">
        <v>381</v>
      </c>
      <c r="H61" s="1073">
        <v>267</v>
      </c>
      <c r="I61" s="1073">
        <v>267</v>
      </c>
      <c r="J61" s="1074">
        <f t="shared" si="2"/>
        <v>0.95945945945945943</v>
      </c>
      <c r="K61" s="1075">
        <f t="shared" si="3"/>
        <v>1.0732394366197182</v>
      </c>
      <c r="L61" s="1074">
        <f t="shared" si="4"/>
        <v>0.75211267605633803</v>
      </c>
      <c r="M61" s="1075">
        <f t="shared" si="5"/>
        <v>0.70078740157480313</v>
      </c>
      <c r="N61" s="1074">
        <f t="shared" si="6"/>
        <v>0.65296463926261183</v>
      </c>
    </row>
    <row r="62" spans="1:14" s="1069" customFormat="1" ht="12" x14ac:dyDescent="0.2">
      <c r="A62" s="1070"/>
      <c r="B62" s="1071" t="s">
        <v>977</v>
      </c>
      <c r="C62" s="1072">
        <v>450</v>
      </c>
      <c r="D62" s="1073">
        <v>39</v>
      </c>
      <c r="E62" s="1073">
        <v>36</v>
      </c>
      <c r="F62" s="1072">
        <v>39</v>
      </c>
      <c r="G62" s="1072">
        <v>36</v>
      </c>
      <c r="H62" s="1073">
        <v>20</v>
      </c>
      <c r="I62" s="1073">
        <v>20</v>
      </c>
      <c r="J62" s="1074">
        <f t="shared" si="2"/>
        <v>0.08</v>
      </c>
      <c r="K62" s="1075">
        <f t="shared" si="3"/>
        <v>1</v>
      </c>
      <c r="L62" s="1074">
        <f t="shared" si="4"/>
        <v>0.55555555555555558</v>
      </c>
      <c r="M62" s="1075">
        <f t="shared" si="5"/>
        <v>0.55555555555555558</v>
      </c>
      <c r="N62" s="1074">
        <f t="shared" si="6"/>
        <v>0.55555555555555558</v>
      </c>
    </row>
    <row r="63" spans="1:14" s="1069" customFormat="1" ht="12" x14ac:dyDescent="0.2">
      <c r="A63" s="1070"/>
      <c r="B63" s="1071" t="s">
        <v>935</v>
      </c>
      <c r="C63" s="1072">
        <v>800</v>
      </c>
      <c r="D63" s="1073">
        <v>371</v>
      </c>
      <c r="E63" s="1073">
        <v>322</v>
      </c>
      <c r="F63" s="1072">
        <v>370</v>
      </c>
      <c r="G63" s="1072">
        <v>321</v>
      </c>
      <c r="H63" s="1073">
        <v>221</v>
      </c>
      <c r="I63" s="1073">
        <v>221</v>
      </c>
      <c r="J63" s="1074">
        <f t="shared" si="2"/>
        <v>0.40250000000000002</v>
      </c>
      <c r="K63" s="1075">
        <f t="shared" si="3"/>
        <v>0.99689440993788825</v>
      </c>
      <c r="L63" s="1074">
        <f t="shared" si="4"/>
        <v>0.68633540372670809</v>
      </c>
      <c r="M63" s="1075">
        <f t="shared" si="5"/>
        <v>0.68847352024922115</v>
      </c>
      <c r="N63" s="1074">
        <f t="shared" si="6"/>
        <v>0.69061829757086979</v>
      </c>
    </row>
    <row r="64" spans="1:14" s="1069" customFormat="1" ht="12" x14ac:dyDescent="0.2">
      <c r="A64" s="1070"/>
      <c r="B64" s="1071" t="s">
        <v>936</v>
      </c>
      <c r="C64" s="1072">
        <v>1050</v>
      </c>
      <c r="D64" s="1073">
        <v>1211</v>
      </c>
      <c r="E64" s="1073">
        <v>1016</v>
      </c>
      <c r="F64" s="1072">
        <v>1211</v>
      </c>
      <c r="G64" s="1072">
        <v>1016</v>
      </c>
      <c r="H64" s="1073">
        <v>717</v>
      </c>
      <c r="I64" s="1073">
        <v>717</v>
      </c>
      <c r="J64" s="1074">
        <f t="shared" si="2"/>
        <v>0.9676190476190476</v>
      </c>
      <c r="K64" s="1075">
        <f t="shared" si="3"/>
        <v>1</v>
      </c>
      <c r="L64" s="1074">
        <f t="shared" si="4"/>
        <v>0.7057086614173228</v>
      </c>
      <c r="M64" s="1075">
        <f t="shared" si="5"/>
        <v>0.7057086614173228</v>
      </c>
      <c r="N64" s="1074">
        <f t="shared" si="6"/>
        <v>0.7057086614173228</v>
      </c>
    </row>
    <row r="65" spans="1:14" s="1069" customFormat="1" ht="12" x14ac:dyDescent="0.2">
      <c r="A65" s="1070"/>
      <c r="B65" s="1071" t="s">
        <v>978</v>
      </c>
      <c r="C65" s="1072">
        <v>210</v>
      </c>
      <c r="D65" s="1073">
        <v>300</v>
      </c>
      <c r="E65" s="1073">
        <v>267</v>
      </c>
      <c r="F65" s="1072">
        <v>298</v>
      </c>
      <c r="G65" s="1072">
        <v>266</v>
      </c>
      <c r="H65" s="1073">
        <v>137</v>
      </c>
      <c r="I65" s="1073">
        <v>137</v>
      </c>
      <c r="J65" s="1074">
        <f t="shared" si="2"/>
        <v>1.2714285714285714</v>
      </c>
      <c r="K65" s="1075">
        <f t="shared" si="3"/>
        <v>0.99625468164794007</v>
      </c>
      <c r="L65" s="1074">
        <f t="shared" si="4"/>
        <v>0.51310861423220977</v>
      </c>
      <c r="M65" s="1075">
        <f t="shared" si="5"/>
        <v>0.51503759398496241</v>
      </c>
      <c r="N65" s="1074">
        <f t="shared" si="6"/>
        <v>0.51697382554129678</v>
      </c>
    </row>
    <row r="66" spans="1:14" s="1069" customFormat="1" ht="12" x14ac:dyDescent="0.2">
      <c r="A66" s="1070"/>
      <c r="B66" s="1071" t="s">
        <v>937</v>
      </c>
      <c r="C66" s="1072">
        <v>280</v>
      </c>
      <c r="D66" s="1073">
        <v>242</v>
      </c>
      <c r="E66" s="1073">
        <v>231</v>
      </c>
      <c r="F66" s="1072">
        <v>242</v>
      </c>
      <c r="G66" s="1072">
        <v>231</v>
      </c>
      <c r="H66" s="1073">
        <v>158</v>
      </c>
      <c r="I66" s="1073">
        <v>158</v>
      </c>
      <c r="J66" s="1074">
        <f t="shared" si="2"/>
        <v>0.82499999999999996</v>
      </c>
      <c r="K66" s="1075">
        <f t="shared" si="3"/>
        <v>1</v>
      </c>
      <c r="L66" s="1074">
        <f t="shared" si="4"/>
        <v>0.68398268398268403</v>
      </c>
      <c r="M66" s="1075">
        <f t="shared" si="5"/>
        <v>0.68398268398268403</v>
      </c>
      <c r="N66" s="1074">
        <f t="shared" si="6"/>
        <v>0.68398268398268403</v>
      </c>
    </row>
    <row r="67" spans="1:14" s="1069" customFormat="1" ht="12" x14ac:dyDescent="0.2">
      <c r="A67" s="1070"/>
      <c r="B67" s="1071" t="s">
        <v>979</v>
      </c>
      <c r="C67" s="1072">
        <v>410</v>
      </c>
      <c r="D67" s="1073">
        <v>523</v>
      </c>
      <c r="E67" s="1073">
        <v>481</v>
      </c>
      <c r="F67" s="1072">
        <v>432</v>
      </c>
      <c r="G67" s="1072">
        <v>394</v>
      </c>
      <c r="H67" s="1073">
        <v>241</v>
      </c>
      <c r="I67" s="1073">
        <v>239</v>
      </c>
      <c r="J67" s="1074">
        <f t="shared" si="2"/>
        <v>1.173170731707317</v>
      </c>
      <c r="K67" s="1075">
        <f t="shared" si="3"/>
        <v>0.81912681912681917</v>
      </c>
      <c r="L67" s="1074">
        <f t="shared" si="4"/>
        <v>0.49688149688149691</v>
      </c>
      <c r="M67" s="1075">
        <f t="shared" si="5"/>
        <v>0.60659898477157359</v>
      </c>
      <c r="N67" s="1074">
        <f t="shared" si="6"/>
        <v>0.74054343064753014</v>
      </c>
    </row>
    <row r="68" spans="1:14" s="1069" customFormat="1" ht="12" x14ac:dyDescent="0.2">
      <c r="A68" s="1070"/>
      <c r="B68" s="1071" t="s">
        <v>980</v>
      </c>
      <c r="C68" s="1072">
        <v>320</v>
      </c>
      <c r="D68" s="1073">
        <v>162</v>
      </c>
      <c r="E68" s="1073">
        <v>140</v>
      </c>
      <c r="F68" s="1072">
        <v>161</v>
      </c>
      <c r="G68" s="1072">
        <v>139</v>
      </c>
      <c r="H68" s="1073">
        <v>96</v>
      </c>
      <c r="I68" s="1073">
        <v>96</v>
      </c>
      <c r="J68" s="1074">
        <f t="shared" ref="J68:J131" si="16">E68/C68</f>
        <v>0.4375</v>
      </c>
      <c r="K68" s="1075">
        <f t="shared" ref="K68:K131" si="17">G68/E68</f>
        <v>0.99285714285714288</v>
      </c>
      <c r="L68" s="1074">
        <f t="shared" ref="L68:L131" si="18">I68/E68</f>
        <v>0.68571428571428572</v>
      </c>
      <c r="M68" s="1075">
        <f t="shared" ref="M68:M131" si="19">I68/G68</f>
        <v>0.69064748201438853</v>
      </c>
      <c r="N68" s="1074">
        <f t="shared" ref="N68:N131" si="20">(E68/G68)*(I68/G68)</f>
        <v>0.69561616893535527</v>
      </c>
    </row>
    <row r="69" spans="1:14" s="1069" customFormat="1" ht="12" x14ac:dyDescent="0.2">
      <c r="A69" s="1070"/>
      <c r="B69" s="1071" t="s">
        <v>981</v>
      </c>
      <c r="C69" s="1072">
        <v>55</v>
      </c>
      <c r="D69" s="1073">
        <v>205</v>
      </c>
      <c r="E69" s="1073">
        <v>181</v>
      </c>
      <c r="F69" s="1072">
        <v>78</v>
      </c>
      <c r="G69" s="1072">
        <v>75</v>
      </c>
      <c r="H69" s="1073">
        <v>43</v>
      </c>
      <c r="I69" s="1073">
        <v>43</v>
      </c>
      <c r="J69" s="1074">
        <f t="shared" si="16"/>
        <v>3.290909090909091</v>
      </c>
      <c r="K69" s="1075">
        <f t="shared" si="17"/>
        <v>0.4143646408839779</v>
      </c>
      <c r="L69" s="1074">
        <f t="shared" si="18"/>
        <v>0.23756906077348067</v>
      </c>
      <c r="M69" s="1075">
        <f t="shared" si="19"/>
        <v>0.57333333333333336</v>
      </c>
      <c r="N69" s="1074">
        <f t="shared" si="20"/>
        <v>1.3836444444444447</v>
      </c>
    </row>
    <row r="70" spans="1:14" s="1069" customFormat="1" ht="12" x14ac:dyDescent="0.2">
      <c r="A70" s="1063"/>
      <c r="B70" s="1064" t="s">
        <v>883</v>
      </c>
      <c r="C70" s="1065">
        <f>SUBTOTAL(9,C71:C78)</f>
        <v>3037</v>
      </c>
      <c r="D70" s="1066">
        <f t="shared" ref="D70:H70" si="21">SUBTOTAL(9,D71:D78)</f>
        <v>3517</v>
      </c>
      <c r="E70" s="1066">
        <v>3007</v>
      </c>
      <c r="F70" s="1065">
        <f t="shared" si="21"/>
        <v>2964</v>
      </c>
      <c r="G70" s="1065">
        <v>2636</v>
      </c>
      <c r="H70" s="1066">
        <f t="shared" si="21"/>
        <v>1976</v>
      </c>
      <c r="I70" s="1066">
        <v>1967</v>
      </c>
      <c r="J70" s="1067">
        <f t="shared" si="16"/>
        <v>0.99012183075403359</v>
      </c>
      <c r="K70" s="1068">
        <f t="shared" si="17"/>
        <v>0.87662121715996011</v>
      </c>
      <c r="L70" s="1067">
        <f t="shared" si="18"/>
        <v>0.65414033920851344</v>
      </c>
      <c r="M70" s="1068">
        <f t="shared" si="19"/>
        <v>0.74620637329286799</v>
      </c>
      <c r="N70" s="1067">
        <f t="shared" si="20"/>
        <v>0.85123010792551357</v>
      </c>
    </row>
    <row r="71" spans="1:14" s="1082" customFormat="1" ht="12" x14ac:dyDescent="0.2">
      <c r="A71" s="1076"/>
      <c r="B71" s="1077" t="s">
        <v>982</v>
      </c>
      <c r="C71" s="1078">
        <v>15</v>
      </c>
      <c r="D71" s="1079">
        <v>6</v>
      </c>
      <c r="E71" s="1079">
        <v>6</v>
      </c>
      <c r="F71" s="1078">
        <v>6</v>
      </c>
      <c r="G71" s="1078">
        <v>6</v>
      </c>
      <c r="H71" s="1079">
        <v>5</v>
      </c>
      <c r="I71" s="1079">
        <v>5</v>
      </c>
      <c r="J71" s="1080">
        <f t="shared" si="16"/>
        <v>0.4</v>
      </c>
      <c r="K71" s="1081">
        <f t="shared" si="17"/>
        <v>1</v>
      </c>
      <c r="L71" s="1080">
        <f t="shared" si="18"/>
        <v>0.83333333333333337</v>
      </c>
      <c r="M71" s="1081">
        <f t="shared" si="19"/>
        <v>0.83333333333333337</v>
      </c>
      <c r="N71" s="1080">
        <f t="shared" si="20"/>
        <v>0.83333333333333337</v>
      </c>
    </row>
    <row r="72" spans="1:14" s="1069" customFormat="1" ht="12" x14ac:dyDescent="0.2">
      <c r="A72" s="1070"/>
      <c r="B72" s="1071" t="s">
        <v>983</v>
      </c>
      <c r="C72" s="1072">
        <v>225</v>
      </c>
      <c r="D72" s="1073">
        <v>391</v>
      </c>
      <c r="E72" s="1073">
        <v>391</v>
      </c>
      <c r="F72" s="1072">
        <v>360</v>
      </c>
      <c r="G72" s="1072">
        <v>360</v>
      </c>
      <c r="H72" s="1073">
        <v>267</v>
      </c>
      <c r="I72" s="1073">
        <v>267</v>
      </c>
      <c r="J72" s="1074">
        <f t="shared" si="16"/>
        <v>1.7377777777777779</v>
      </c>
      <c r="K72" s="1075">
        <f t="shared" si="17"/>
        <v>0.92071611253196928</v>
      </c>
      <c r="L72" s="1074">
        <f t="shared" si="18"/>
        <v>0.68286445012787722</v>
      </c>
      <c r="M72" s="1075">
        <f t="shared" si="19"/>
        <v>0.7416666666666667</v>
      </c>
      <c r="N72" s="1074">
        <f t="shared" si="20"/>
        <v>0.80553240740740739</v>
      </c>
    </row>
    <row r="73" spans="1:14" s="1069" customFormat="1" ht="12" x14ac:dyDescent="0.2">
      <c r="A73" s="1070"/>
      <c r="B73" s="1071" t="s">
        <v>937</v>
      </c>
      <c r="C73" s="1072">
        <v>350</v>
      </c>
      <c r="D73" s="1073">
        <v>294</v>
      </c>
      <c r="E73" s="1073">
        <v>292</v>
      </c>
      <c r="F73" s="1072">
        <v>219</v>
      </c>
      <c r="G73" s="1072">
        <v>219</v>
      </c>
      <c r="H73" s="1073">
        <v>179</v>
      </c>
      <c r="I73" s="1073">
        <v>179</v>
      </c>
      <c r="J73" s="1074">
        <f t="shared" si="16"/>
        <v>0.8342857142857143</v>
      </c>
      <c r="K73" s="1075">
        <f t="shared" si="17"/>
        <v>0.75</v>
      </c>
      <c r="L73" s="1074">
        <f t="shared" si="18"/>
        <v>0.61301369863013699</v>
      </c>
      <c r="M73" s="1075">
        <f t="shared" si="19"/>
        <v>0.81735159817351599</v>
      </c>
      <c r="N73" s="1074">
        <f t="shared" si="20"/>
        <v>1.0898021308980212</v>
      </c>
    </row>
    <row r="74" spans="1:14" s="1069" customFormat="1" ht="12" x14ac:dyDescent="0.2">
      <c r="A74" s="1070"/>
      <c r="B74" s="1071" t="s">
        <v>935</v>
      </c>
      <c r="C74" s="1072">
        <v>400</v>
      </c>
      <c r="D74" s="1073">
        <v>295</v>
      </c>
      <c r="E74" s="1073">
        <v>268</v>
      </c>
      <c r="F74" s="1072">
        <v>269</v>
      </c>
      <c r="G74" s="1072">
        <v>243</v>
      </c>
      <c r="H74" s="1073">
        <v>189</v>
      </c>
      <c r="I74" s="1073">
        <v>189</v>
      </c>
      <c r="J74" s="1074">
        <f t="shared" si="16"/>
        <v>0.67</v>
      </c>
      <c r="K74" s="1075">
        <f t="shared" si="17"/>
        <v>0.90671641791044777</v>
      </c>
      <c r="L74" s="1074">
        <f t="shared" si="18"/>
        <v>0.70522388059701491</v>
      </c>
      <c r="M74" s="1075">
        <f t="shared" si="19"/>
        <v>0.77777777777777779</v>
      </c>
      <c r="N74" s="1074">
        <f t="shared" si="20"/>
        <v>0.85779606767261096</v>
      </c>
    </row>
    <row r="75" spans="1:14" s="1069" customFormat="1" ht="12" x14ac:dyDescent="0.2">
      <c r="A75" s="1070"/>
      <c r="B75" s="1071" t="s">
        <v>984</v>
      </c>
      <c r="C75" s="1072">
        <v>500</v>
      </c>
      <c r="D75" s="1073">
        <v>643</v>
      </c>
      <c r="E75" s="1073">
        <v>569</v>
      </c>
      <c r="F75" s="1072">
        <v>434</v>
      </c>
      <c r="G75" s="1072">
        <v>391</v>
      </c>
      <c r="H75" s="1073">
        <v>295</v>
      </c>
      <c r="I75" s="1073">
        <v>294</v>
      </c>
      <c r="J75" s="1074">
        <f t="shared" si="16"/>
        <v>1.1379999999999999</v>
      </c>
      <c r="K75" s="1075">
        <f t="shared" si="17"/>
        <v>0.68717047451669599</v>
      </c>
      <c r="L75" s="1074">
        <f t="shared" si="18"/>
        <v>0.51669595782073818</v>
      </c>
      <c r="M75" s="1075">
        <f t="shared" si="19"/>
        <v>0.75191815856777489</v>
      </c>
      <c r="N75" s="1074">
        <f t="shared" si="20"/>
        <v>1.094223611828808</v>
      </c>
    </row>
    <row r="76" spans="1:14" s="1069" customFormat="1" ht="12" x14ac:dyDescent="0.2">
      <c r="A76" s="1070"/>
      <c r="B76" s="1071" t="s">
        <v>985</v>
      </c>
      <c r="C76" s="1072">
        <v>745</v>
      </c>
      <c r="D76" s="1073">
        <v>874</v>
      </c>
      <c r="E76" s="1073">
        <v>776</v>
      </c>
      <c r="F76" s="1072">
        <v>799</v>
      </c>
      <c r="G76" s="1072">
        <v>723</v>
      </c>
      <c r="H76" s="1073">
        <v>455</v>
      </c>
      <c r="I76" s="1073">
        <v>455</v>
      </c>
      <c r="J76" s="1074">
        <f t="shared" si="16"/>
        <v>1.0416107382550335</v>
      </c>
      <c r="K76" s="1075">
        <f t="shared" si="17"/>
        <v>0.93170103092783507</v>
      </c>
      <c r="L76" s="1074">
        <f t="shared" si="18"/>
        <v>0.58634020618556704</v>
      </c>
      <c r="M76" s="1075">
        <f t="shared" si="19"/>
        <v>0.62932226832641769</v>
      </c>
      <c r="N76" s="1074">
        <f t="shared" si="20"/>
        <v>0.67545515936556033</v>
      </c>
    </row>
    <row r="77" spans="1:14" s="1069" customFormat="1" ht="12" x14ac:dyDescent="0.2">
      <c r="A77" s="1070"/>
      <c r="B77" s="1071" t="s">
        <v>986</v>
      </c>
      <c r="C77" s="1072">
        <v>660</v>
      </c>
      <c r="D77" s="1073">
        <v>842</v>
      </c>
      <c r="E77" s="1073">
        <v>842</v>
      </c>
      <c r="F77" s="1072">
        <v>750</v>
      </c>
      <c r="G77" s="1072">
        <v>750</v>
      </c>
      <c r="H77" s="1073">
        <v>495</v>
      </c>
      <c r="I77" s="1073">
        <v>495</v>
      </c>
      <c r="J77" s="1074">
        <f t="shared" si="16"/>
        <v>1.2757575757575759</v>
      </c>
      <c r="K77" s="1075">
        <f t="shared" si="17"/>
        <v>0.89073634204275531</v>
      </c>
      <c r="L77" s="1074">
        <f t="shared" si="18"/>
        <v>0.58788598574821849</v>
      </c>
      <c r="M77" s="1075">
        <f t="shared" si="19"/>
        <v>0.66</v>
      </c>
      <c r="N77" s="1074">
        <f t="shared" si="20"/>
        <v>0.74096000000000006</v>
      </c>
    </row>
    <row r="78" spans="1:14" s="1069" customFormat="1" ht="12" x14ac:dyDescent="0.2">
      <c r="A78" s="1070"/>
      <c r="B78" s="1071" t="s">
        <v>987</v>
      </c>
      <c r="C78" s="1072">
        <v>142</v>
      </c>
      <c r="D78" s="1073">
        <v>172</v>
      </c>
      <c r="E78" s="1073">
        <v>165</v>
      </c>
      <c r="F78" s="1072">
        <v>127</v>
      </c>
      <c r="G78" s="1072">
        <v>127</v>
      </c>
      <c r="H78" s="1073">
        <v>91</v>
      </c>
      <c r="I78" s="1073">
        <v>91</v>
      </c>
      <c r="J78" s="1074">
        <f t="shared" si="16"/>
        <v>1.1619718309859155</v>
      </c>
      <c r="K78" s="1075">
        <f t="shared" si="17"/>
        <v>0.76969696969696966</v>
      </c>
      <c r="L78" s="1074">
        <f t="shared" si="18"/>
        <v>0.55151515151515151</v>
      </c>
      <c r="M78" s="1075">
        <f t="shared" si="19"/>
        <v>0.71653543307086609</v>
      </c>
      <c r="N78" s="1074">
        <f t="shared" si="20"/>
        <v>0.93093186186372356</v>
      </c>
    </row>
    <row r="79" spans="1:14" s="1069" customFormat="1" ht="12" x14ac:dyDescent="0.2">
      <c r="A79" s="1063"/>
      <c r="B79" s="1064" t="s">
        <v>988</v>
      </c>
      <c r="C79" s="1065">
        <f>SUBTOTAL(9,C80:C85)</f>
        <v>2345</v>
      </c>
      <c r="D79" s="1066">
        <f t="shared" ref="D79:H79" si="22">SUBTOTAL(9,D80:D85)</f>
        <v>4472</v>
      </c>
      <c r="E79" s="1066">
        <v>3119</v>
      </c>
      <c r="F79" s="1065">
        <f t="shared" si="22"/>
        <v>2098</v>
      </c>
      <c r="G79" s="1065">
        <v>1756</v>
      </c>
      <c r="H79" s="1066">
        <f t="shared" si="22"/>
        <v>1314</v>
      </c>
      <c r="I79" s="1066">
        <v>1311</v>
      </c>
      <c r="J79" s="1067">
        <f t="shared" si="16"/>
        <v>1.3300639658848614</v>
      </c>
      <c r="K79" s="1068">
        <f t="shared" si="17"/>
        <v>0.56300096184674575</v>
      </c>
      <c r="L79" s="1067">
        <f t="shared" si="18"/>
        <v>0.42032702789355564</v>
      </c>
      <c r="M79" s="1068">
        <f t="shared" si="19"/>
        <v>0.74658314350797261</v>
      </c>
      <c r="N79" s="1067">
        <f t="shared" si="20"/>
        <v>1.3260779183379081</v>
      </c>
    </row>
    <row r="80" spans="1:14" s="1082" customFormat="1" ht="12" x14ac:dyDescent="0.2">
      <c r="A80" s="1076"/>
      <c r="B80" s="1077" t="s">
        <v>990</v>
      </c>
      <c r="C80" s="1078">
        <v>50</v>
      </c>
      <c r="D80" s="1079">
        <v>55</v>
      </c>
      <c r="E80" s="1079">
        <v>54</v>
      </c>
      <c r="F80" s="1078">
        <v>40</v>
      </c>
      <c r="G80" s="1078">
        <v>40</v>
      </c>
      <c r="H80" s="1079">
        <v>35</v>
      </c>
      <c r="I80" s="1079">
        <v>35</v>
      </c>
      <c r="J80" s="1080">
        <f t="shared" si="16"/>
        <v>1.08</v>
      </c>
      <c r="K80" s="1081">
        <f t="shared" si="17"/>
        <v>0.7407407407407407</v>
      </c>
      <c r="L80" s="1080">
        <f t="shared" si="18"/>
        <v>0.64814814814814814</v>
      </c>
      <c r="M80" s="1081">
        <f t="shared" si="19"/>
        <v>0.875</v>
      </c>
      <c r="N80" s="1080">
        <f t="shared" si="20"/>
        <v>1.1812500000000001</v>
      </c>
    </row>
    <row r="81" spans="1:14" s="1069" customFormat="1" ht="12" x14ac:dyDescent="0.2">
      <c r="A81" s="1070"/>
      <c r="B81" s="1071" t="s">
        <v>920</v>
      </c>
      <c r="C81" s="1072">
        <v>655</v>
      </c>
      <c r="D81" s="1073">
        <v>1797</v>
      </c>
      <c r="E81" s="1073">
        <v>1351</v>
      </c>
      <c r="F81" s="1072">
        <v>562</v>
      </c>
      <c r="G81" s="1072">
        <v>491</v>
      </c>
      <c r="H81" s="1073">
        <v>431</v>
      </c>
      <c r="I81" s="1073">
        <v>430</v>
      </c>
      <c r="J81" s="1074">
        <f t="shared" si="16"/>
        <v>2.0625954198473284</v>
      </c>
      <c r="K81" s="1075">
        <f t="shared" si="17"/>
        <v>0.36343449296817171</v>
      </c>
      <c r="L81" s="1074">
        <f t="shared" si="18"/>
        <v>0.31828275351591412</v>
      </c>
      <c r="M81" s="1075">
        <f t="shared" si="19"/>
        <v>0.87576374745417518</v>
      </c>
      <c r="N81" s="1074">
        <f t="shared" si="20"/>
        <v>2.4096880301641357</v>
      </c>
    </row>
    <row r="82" spans="1:14" s="1069" customFormat="1" ht="12" x14ac:dyDescent="0.2">
      <c r="A82" s="1070"/>
      <c r="B82" s="1071" t="s">
        <v>923</v>
      </c>
      <c r="C82" s="1072">
        <v>590</v>
      </c>
      <c r="D82" s="1073">
        <v>778</v>
      </c>
      <c r="E82" s="1073">
        <v>659</v>
      </c>
      <c r="F82" s="1072">
        <v>474</v>
      </c>
      <c r="G82" s="1072">
        <v>474</v>
      </c>
      <c r="H82" s="1073">
        <v>212</v>
      </c>
      <c r="I82" s="1073">
        <v>212</v>
      </c>
      <c r="J82" s="1074">
        <f t="shared" si="16"/>
        <v>1.1169491525423729</v>
      </c>
      <c r="K82" s="1075">
        <f t="shared" si="17"/>
        <v>0.71927162367223063</v>
      </c>
      <c r="L82" s="1074">
        <f t="shared" si="18"/>
        <v>0.32169954476479512</v>
      </c>
      <c r="M82" s="1075">
        <f t="shared" si="19"/>
        <v>0.4472573839662447</v>
      </c>
      <c r="N82" s="1074">
        <f t="shared" si="20"/>
        <v>0.62181986505011655</v>
      </c>
    </row>
    <row r="83" spans="1:14" s="1069" customFormat="1" ht="12" x14ac:dyDescent="0.2">
      <c r="A83" s="1070"/>
      <c r="B83" s="1071" t="s">
        <v>921</v>
      </c>
      <c r="C83" s="1072">
        <v>220</v>
      </c>
      <c r="D83" s="1073">
        <v>413</v>
      </c>
      <c r="E83" s="1073">
        <v>409</v>
      </c>
      <c r="F83" s="1072">
        <v>318</v>
      </c>
      <c r="G83" s="1072">
        <v>314</v>
      </c>
      <c r="H83" s="1073">
        <v>212</v>
      </c>
      <c r="I83" s="1073">
        <v>212</v>
      </c>
      <c r="J83" s="1074">
        <f t="shared" si="16"/>
        <v>1.8590909090909091</v>
      </c>
      <c r="K83" s="1075">
        <f t="shared" si="17"/>
        <v>0.76772616136919314</v>
      </c>
      <c r="L83" s="1074">
        <f t="shared" si="18"/>
        <v>0.51833740831295838</v>
      </c>
      <c r="M83" s="1075">
        <f t="shared" si="19"/>
        <v>0.67515923566878977</v>
      </c>
      <c r="N83" s="1074">
        <f t="shared" si="20"/>
        <v>0.8794271572883281</v>
      </c>
    </row>
    <row r="84" spans="1:14" s="1069" customFormat="1" ht="12" x14ac:dyDescent="0.2">
      <c r="A84" s="1070"/>
      <c r="B84" s="1071" t="s">
        <v>993</v>
      </c>
      <c r="C84" s="1072">
        <v>270</v>
      </c>
      <c r="D84" s="1073">
        <v>270</v>
      </c>
      <c r="E84" s="1073">
        <v>251</v>
      </c>
      <c r="F84" s="1072">
        <v>171</v>
      </c>
      <c r="G84" s="1072">
        <v>171</v>
      </c>
      <c r="H84" s="1073">
        <v>107</v>
      </c>
      <c r="I84" s="1073">
        <v>107</v>
      </c>
      <c r="J84" s="1074">
        <f t="shared" si="16"/>
        <v>0.92962962962962958</v>
      </c>
      <c r="K84" s="1075">
        <f t="shared" si="17"/>
        <v>0.68127490039840632</v>
      </c>
      <c r="L84" s="1074">
        <f t="shared" si="18"/>
        <v>0.42629482071713148</v>
      </c>
      <c r="M84" s="1075">
        <f t="shared" si="19"/>
        <v>0.6257309941520468</v>
      </c>
      <c r="N84" s="1074">
        <f t="shared" si="20"/>
        <v>0.91847064053896932</v>
      </c>
    </row>
    <row r="85" spans="1:14" s="1069" customFormat="1" ht="12" x14ac:dyDescent="0.2">
      <c r="A85" s="1070"/>
      <c r="B85" s="1071" t="s">
        <v>922</v>
      </c>
      <c r="C85" s="1072">
        <v>560</v>
      </c>
      <c r="D85" s="1073">
        <v>1159</v>
      </c>
      <c r="E85" s="1073">
        <v>890</v>
      </c>
      <c r="F85" s="1072">
        <v>533</v>
      </c>
      <c r="G85" s="1072">
        <v>445</v>
      </c>
      <c r="H85" s="1073">
        <v>317</v>
      </c>
      <c r="I85" s="1073">
        <v>317</v>
      </c>
      <c r="J85" s="1074">
        <f t="shared" si="16"/>
        <v>1.5892857142857142</v>
      </c>
      <c r="K85" s="1075">
        <f t="shared" si="17"/>
        <v>0.5</v>
      </c>
      <c r="L85" s="1074">
        <f t="shared" si="18"/>
        <v>0.35617977528089889</v>
      </c>
      <c r="M85" s="1075">
        <f t="shared" si="19"/>
        <v>0.71235955056179778</v>
      </c>
      <c r="N85" s="1074">
        <f t="shared" si="20"/>
        <v>1.4247191011235956</v>
      </c>
    </row>
    <row r="86" spans="1:14" s="1069" customFormat="1" ht="12" x14ac:dyDescent="0.2">
      <c r="A86" s="1063"/>
      <c r="B86" s="1064" t="s">
        <v>885</v>
      </c>
      <c r="C86" s="1065">
        <f>SUBTOTAL(9,C87:C91)</f>
        <v>1165</v>
      </c>
      <c r="D86" s="1066">
        <f t="shared" ref="D86:H86" si="23">SUBTOTAL(9,D87:D91)</f>
        <v>2865</v>
      </c>
      <c r="E86" s="1066">
        <v>2335</v>
      </c>
      <c r="F86" s="1065">
        <f t="shared" si="23"/>
        <v>1878</v>
      </c>
      <c r="G86" s="1065">
        <v>1646</v>
      </c>
      <c r="H86" s="1066">
        <f t="shared" si="23"/>
        <v>1071</v>
      </c>
      <c r="I86" s="1066">
        <v>1069</v>
      </c>
      <c r="J86" s="1067">
        <f t="shared" si="16"/>
        <v>2.0042918454935621</v>
      </c>
      <c r="K86" s="1068">
        <f t="shared" si="17"/>
        <v>0.70492505353319057</v>
      </c>
      <c r="L86" s="1067">
        <f t="shared" si="18"/>
        <v>0.45781584582441115</v>
      </c>
      <c r="M86" s="1068">
        <f t="shared" si="19"/>
        <v>0.64945321992709604</v>
      </c>
      <c r="N86" s="1067">
        <f t="shared" si="20"/>
        <v>0.92130818258187674</v>
      </c>
    </row>
    <row r="87" spans="1:14" s="1069" customFormat="1" ht="12" x14ac:dyDescent="0.2">
      <c r="A87" s="1070"/>
      <c r="B87" s="1071" t="s">
        <v>922</v>
      </c>
      <c r="C87" s="1072">
        <v>200</v>
      </c>
      <c r="D87" s="1073">
        <v>1061</v>
      </c>
      <c r="E87" s="1073">
        <v>877</v>
      </c>
      <c r="F87" s="1072">
        <v>445</v>
      </c>
      <c r="G87" s="1072">
        <v>400</v>
      </c>
      <c r="H87" s="1073">
        <v>255</v>
      </c>
      <c r="I87" s="1073">
        <v>255</v>
      </c>
      <c r="J87" s="1074">
        <f t="shared" si="16"/>
        <v>4.3849999999999998</v>
      </c>
      <c r="K87" s="1075">
        <f t="shared" si="17"/>
        <v>0.45610034207525657</v>
      </c>
      <c r="L87" s="1074">
        <f t="shared" si="18"/>
        <v>0.29076396807297605</v>
      </c>
      <c r="M87" s="1075">
        <f t="shared" si="19"/>
        <v>0.63749999999999996</v>
      </c>
      <c r="N87" s="1074">
        <f t="shared" si="20"/>
        <v>1.3977187499999999</v>
      </c>
    </row>
    <row r="88" spans="1:14" s="1069" customFormat="1" ht="12" x14ac:dyDescent="0.2">
      <c r="A88" s="1070"/>
      <c r="B88" s="1071" t="s">
        <v>924</v>
      </c>
      <c r="C88" s="1072">
        <v>510</v>
      </c>
      <c r="D88" s="1073">
        <v>1042</v>
      </c>
      <c r="E88" s="1073">
        <v>900</v>
      </c>
      <c r="F88" s="1072">
        <v>792</v>
      </c>
      <c r="G88" s="1072">
        <v>698</v>
      </c>
      <c r="H88" s="1073">
        <v>427</v>
      </c>
      <c r="I88" s="1073">
        <v>426</v>
      </c>
      <c r="J88" s="1074">
        <f t="shared" si="16"/>
        <v>1.7647058823529411</v>
      </c>
      <c r="K88" s="1075">
        <f t="shared" si="17"/>
        <v>0.77555555555555555</v>
      </c>
      <c r="L88" s="1074">
        <f t="shared" si="18"/>
        <v>0.47333333333333333</v>
      </c>
      <c r="M88" s="1075">
        <f t="shared" si="19"/>
        <v>0.61031518624641834</v>
      </c>
      <c r="N88" s="1074">
        <f t="shared" si="20"/>
        <v>0.78693935189366271</v>
      </c>
    </row>
    <row r="89" spans="1:14" s="1069" customFormat="1" ht="12" x14ac:dyDescent="0.2">
      <c r="A89" s="1070"/>
      <c r="B89" s="1071" t="s">
        <v>994</v>
      </c>
      <c r="C89" s="1072">
        <v>250</v>
      </c>
      <c r="D89" s="1073">
        <v>457</v>
      </c>
      <c r="E89" s="1073">
        <v>434</v>
      </c>
      <c r="F89" s="1072">
        <v>363</v>
      </c>
      <c r="G89" s="1072">
        <v>342</v>
      </c>
      <c r="H89" s="1073">
        <v>206</v>
      </c>
      <c r="I89" s="1073">
        <v>206</v>
      </c>
      <c r="J89" s="1074">
        <f t="shared" si="16"/>
        <v>1.736</v>
      </c>
      <c r="K89" s="1075">
        <f t="shared" si="17"/>
        <v>0.78801843317972353</v>
      </c>
      <c r="L89" s="1074">
        <f t="shared" si="18"/>
        <v>0.47465437788018433</v>
      </c>
      <c r="M89" s="1075">
        <f t="shared" si="19"/>
        <v>0.60233918128654973</v>
      </c>
      <c r="N89" s="1074">
        <f t="shared" si="20"/>
        <v>0.76437194350398419</v>
      </c>
    </row>
    <row r="90" spans="1:14" s="1069" customFormat="1" ht="12" x14ac:dyDescent="0.2">
      <c r="A90" s="1070"/>
      <c r="B90" s="1071" t="s">
        <v>995</v>
      </c>
      <c r="C90" s="1072">
        <v>55</v>
      </c>
      <c r="D90" s="1073">
        <v>35</v>
      </c>
      <c r="E90" s="1073">
        <v>34</v>
      </c>
      <c r="F90" s="1072">
        <v>35</v>
      </c>
      <c r="G90" s="1072">
        <v>34</v>
      </c>
      <c r="H90" s="1073">
        <v>24</v>
      </c>
      <c r="I90" s="1073">
        <v>23</v>
      </c>
      <c r="J90" s="1074">
        <f t="shared" si="16"/>
        <v>0.61818181818181817</v>
      </c>
      <c r="K90" s="1075">
        <f t="shared" si="17"/>
        <v>1</v>
      </c>
      <c r="L90" s="1074">
        <f t="shared" si="18"/>
        <v>0.67647058823529416</v>
      </c>
      <c r="M90" s="1075">
        <f t="shared" si="19"/>
        <v>0.67647058823529416</v>
      </c>
      <c r="N90" s="1074">
        <f t="shared" si="20"/>
        <v>0.67647058823529416</v>
      </c>
    </row>
    <row r="91" spans="1:14" s="1069" customFormat="1" ht="12" x14ac:dyDescent="0.2">
      <c r="A91" s="1070"/>
      <c r="B91" s="1071" t="s">
        <v>921</v>
      </c>
      <c r="C91" s="1072">
        <v>150</v>
      </c>
      <c r="D91" s="1073">
        <v>270</v>
      </c>
      <c r="E91" s="1073">
        <v>270</v>
      </c>
      <c r="F91" s="1072">
        <v>243</v>
      </c>
      <c r="G91" s="1072">
        <v>243</v>
      </c>
      <c r="H91" s="1073">
        <v>159</v>
      </c>
      <c r="I91" s="1073">
        <v>159</v>
      </c>
      <c r="J91" s="1074">
        <f t="shared" si="16"/>
        <v>1.8</v>
      </c>
      <c r="K91" s="1075">
        <f t="shared" si="17"/>
        <v>0.9</v>
      </c>
      <c r="L91" s="1074">
        <f t="shared" si="18"/>
        <v>0.58888888888888891</v>
      </c>
      <c r="M91" s="1075">
        <f t="shared" si="19"/>
        <v>0.65432098765432101</v>
      </c>
      <c r="N91" s="1074">
        <f t="shared" si="20"/>
        <v>0.72702331961591227</v>
      </c>
    </row>
    <row r="92" spans="1:14" s="1069" customFormat="1" ht="12" x14ac:dyDescent="0.2">
      <c r="A92" s="1063"/>
      <c r="B92" s="1064" t="s">
        <v>886</v>
      </c>
      <c r="C92" s="1065">
        <f>SUBTOTAL(9,C93:C99)</f>
        <v>2205</v>
      </c>
      <c r="D92" s="1066">
        <f t="shared" ref="D92:H92" si="24">SUBTOTAL(9,D93:D99)</f>
        <v>2880</v>
      </c>
      <c r="E92" s="1066">
        <v>2512</v>
      </c>
      <c r="F92" s="1065">
        <f t="shared" si="24"/>
        <v>1892</v>
      </c>
      <c r="G92" s="1065">
        <v>1726</v>
      </c>
      <c r="H92" s="1066">
        <f t="shared" si="24"/>
        <v>1359</v>
      </c>
      <c r="I92" s="1066">
        <v>1359</v>
      </c>
      <c r="J92" s="1067">
        <f t="shared" si="16"/>
        <v>1.1392290249433106</v>
      </c>
      <c r="K92" s="1068">
        <f t="shared" si="17"/>
        <v>0.68710191082802552</v>
      </c>
      <c r="L92" s="1067">
        <f t="shared" si="18"/>
        <v>0.54100318471337583</v>
      </c>
      <c r="M92" s="1068">
        <f t="shared" si="19"/>
        <v>0.78736964078794902</v>
      </c>
      <c r="N92" s="1067">
        <f t="shared" si="20"/>
        <v>1.1459284690957867</v>
      </c>
    </row>
    <row r="93" spans="1:14" s="1069" customFormat="1" ht="12" x14ac:dyDescent="0.2">
      <c r="A93" s="1070"/>
      <c r="B93" s="1071" t="s">
        <v>924</v>
      </c>
      <c r="C93" s="1072">
        <v>230</v>
      </c>
      <c r="D93" s="1073">
        <v>580</v>
      </c>
      <c r="E93" s="1073">
        <v>538</v>
      </c>
      <c r="F93" s="1072">
        <v>264</v>
      </c>
      <c r="G93" s="1072">
        <v>255</v>
      </c>
      <c r="H93" s="1073">
        <v>196</v>
      </c>
      <c r="I93" s="1073">
        <v>196</v>
      </c>
      <c r="J93" s="1074">
        <f t="shared" si="16"/>
        <v>2.3391304347826085</v>
      </c>
      <c r="K93" s="1075">
        <f t="shared" si="17"/>
        <v>0.47397769516728627</v>
      </c>
      <c r="L93" s="1074">
        <f t="shared" si="18"/>
        <v>0.36431226765799257</v>
      </c>
      <c r="M93" s="1075">
        <f t="shared" si="19"/>
        <v>0.7686274509803922</v>
      </c>
      <c r="N93" s="1074">
        <f t="shared" si="20"/>
        <v>1.6216532103037296</v>
      </c>
    </row>
    <row r="94" spans="1:14" s="1069" customFormat="1" ht="12" x14ac:dyDescent="0.2">
      <c r="A94" s="1070"/>
      <c r="B94" s="1071" t="s">
        <v>979</v>
      </c>
      <c r="C94" s="1072">
        <v>440</v>
      </c>
      <c r="D94" s="1073">
        <v>620</v>
      </c>
      <c r="E94" s="1073">
        <v>620</v>
      </c>
      <c r="F94" s="1072">
        <v>515</v>
      </c>
      <c r="G94" s="1072">
        <v>515</v>
      </c>
      <c r="H94" s="1073">
        <v>347</v>
      </c>
      <c r="I94" s="1073">
        <v>347</v>
      </c>
      <c r="J94" s="1074">
        <f t="shared" si="16"/>
        <v>1.4090909090909092</v>
      </c>
      <c r="K94" s="1075">
        <f t="shared" si="17"/>
        <v>0.83064516129032262</v>
      </c>
      <c r="L94" s="1074">
        <f t="shared" si="18"/>
        <v>0.55967741935483872</v>
      </c>
      <c r="M94" s="1075">
        <f t="shared" si="19"/>
        <v>0.67378640776699028</v>
      </c>
      <c r="N94" s="1074">
        <f t="shared" si="20"/>
        <v>0.81116033556414358</v>
      </c>
    </row>
    <row r="95" spans="1:14" s="1069" customFormat="1" ht="12" x14ac:dyDescent="0.2">
      <c r="A95" s="1070"/>
      <c r="B95" s="1071" t="s">
        <v>922</v>
      </c>
      <c r="C95" s="1072">
        <v>435</v>
      </c>
      <c r="D95" s="1073">
        <v>356</v>
      </c>
      <c r="E95" s="1073">
        <v>300</v>
      </c>
      <c r="F95" s="1072">
        <v>290</v>
      </c>
      <c r="G95" s="1072">
        <v>242</v>
      </c>
      <c r="H95" s="1073">
        <v>156</v>
      </c>
      <c r="I95" s="1073">
        <v>156</v>
      </c>
      <c r="J95" s="1074">
        <f t="shared" si="16"/>
        <v>0.68965517241379315</v>
      </c>
      <c r="K95" s="1075">
        <f t="shared" si="17"/>
        <v>0.80666666666666664</v>
      </c>
      <c r="L95" s="1074">
        <f t="shared" si="18"/>
        <v>0.52</v>
      </c>
      <c r="M95" s="1075">
        <f t="shared" si="19"/>
        <v>0.64462809917355368</v>
      </c>
      <c r="N95" s="1074">
        <f t="shared" si="20"/>
        <v>0.79912574277713277</v>
      </c>
    </row>
    <row r="96" spans="1:14" s="1069" customFormat="1" ht="12" x14ac:dyDescent="0.2">
      <c r="A96" s="1070"/>
      <c r="B96" s="1071" t="s">
        <v>997</v>
      </c>
      <c r="C96" s="1072">
        <v>115</v>
      </c>
      <c r="D96" s="1073">
        <v>220</v>
      </c>
      <c r="E96" s="1073">
        <v>211</v>
      </c>
      <c r="F96" s="1072">
        <v>116</v>
      </c>
      <c r="G96" s="1072">
        <v>111</v>
      </c>
      <c r="H96" s="1073">
        <v>94</v>
      </c>
      <c r="I96" s="1073">
        <v>94</v>
      </c>
      <c r="J96" s="1074">
        <f t="shared" si="16"/>
        <v>1.8347826086956522</v>
      </c>
      <c r="K96" s="1075">
        <f t="shared" si="17"/>
        <v>0.52606635071090047</v>
      </c>
      <c r="L96" s="1074">
        <f t="shared" si="18"/>
        <v>0.44549763033175355</v>
      </c>
      <c r="M96" s="1075">
        <f t="shared" si="19"/>
        <v>0.84684684684684686</v>
      </c>
      <c r="N96" s="1074">
        <f t="shared" si="20"/>
        <v>1.6097719340962584</v>
      </c>
    </row>
    <row r="97" spans="1:14" s="1069" customFormat="1" ht="12" x14ac:dyDescent="0.2">
      <c r="A97" s="1070"/>
      <c r="B97" s="1071" t="s">
        <v>998</v>
      </c>
      <c r="C97" s="1072">
        <v>435</v>
      </c>
      <c r="D97" s="1073">
        <v>374</v>
      </c>
      <c r="E97" s="1073">
        <v>349</v>
      </c>
      <c r="F97" s="1072">
        <v>239</v>
      </c>
      <c r="G97" s="1072">
        <v>223</v>
      </c>
      <c r="H97" s="1073">
        <v>168</v>
      </c>
      <c r="I97" s="1073">
        <v>168</v>
      </c>
      <c r="J97" s="1074">
        <f t="shared" si="16"/>
        <v>0.80229885057471262</v>
      </c>
      <c r="K97" s="1075">
        <f t="shared" si="17"/>
        <v>0.63896848137535822</v>
      </c>
      <c r="L97" s="1074">
        <f t="shared" si="18"/>
        <v>0.48137535816618909</v>
      </c>
      <c r="M97" s="1075">
        <f t="shared" si="19"/>
        <v>0.75336322869955152</v>
      </c>
      <c r="N97" s="1074">
        <f t="shared" si="20"/>
        <v>1.1790303444670112</v>
      </c>
    </row>
    <row r="98" spans="1:14" s="1069" customFormat="1" ht="12" x14ac:dyDescent="0.2">
      <c r="A98" s="1070"/>
      <c r="B98" s="1071" t="s">
        <v>921</v>
      </c>
      <c r="C98" s="1072">
        <v>350</v>
      </c>
      <c r="D98" s="1073">
        <v>485</v>
      </c>
      <c r="E98" s="1073">
        <v>485</v>
      </c>
      <c r="F98" s="1072">
        <v>270</v>
      </c>
      <c r="G98" s="1072">
        <v>270</v>
      </c>
      <c r="H98" s="1073">
        <v>254</v>
      </c>
      <c r="I98" s="1073">
        <v>254</v>
      </c>
      <c r="J98" s="1074">
        <f t="shared" si="16"/>
        <v>1.3857142857142857</v>
      </c>
      <c r="K98" s="1075">
        <f t="shared" si="17"/>
        <v>0.55670103092783507</v>
      </c>
      <c r="L98" s="1074">
        <f t="shared" si="18"/>
        <v>0.52371134020618559</v>
      </c>
      <c r="M98" s="1075">
        <f t="shared" si="19"/>
        <v>0.94074074074074077</v>
      </c>
      <c r="N98" s="1074">
        <f t="shared" si="20"/>
        <v>1.6898491083676268</v>
      </c>
    </row>
    <row r="99" spans="1:14" s="1069" customFormat="1" ht="12" x14ac:dyDescent="0.2">
      <c r="A99" s="1070"/>
      <c r="B99" s="1071" t="s">
        <v>999</v>
      </c>
      <c r="C99" s="1072">
        <v>200</v>
      </c>
      <c r="D99" s="1073">
        <v>245</v>
      </c>
      <c r="E99" s="1073">
        <v>224</v>
      </c>
      <c r="F99" s="1072">
        <v>198</v>
      </c>
      <c r="G99" s="1072">
        <v>180</v>
      </c>
      <c r="H99" s="1073">
        <v>144</v>
      </c>
      <c r="I99" s="1073">
        <v>144</v>
      </c>
      <c r="J99" s="1074">
        <f t="shared" si="16"/>
        <v>1.1200000000000001</v>
      </c>
      <c r="K99" s="1075">
        <f t="shared" si="17"/>
        <v>0.8035714285714286</v>
      </c>
      <c r="L99" s="1074">
        <f t="shared" si="18"/>
        <v>0.6428571428571429</v>
      </c>
      <c r="M99" s="1075">
        <f t="shared" si="19"/>
        <v>0.8</v>
      </c>
      <c r="N99" s="1074">
        <f t="shared" si="20"/>
        <v>0.99555555555555564</v>
      </c>
    </row>
    <row r="100" spans="1:14" s="1069" customFormat="1" ht="12" x14ac:dyDescent="0.2">
      <c r="A100" s="1063"/>
      <c r="B100" s="1064" t="s">
        <v>887</v>
      </c>
      <c r="C100" s="1065">
        <f>SUBTOTAL(9,C101:C105)</f>
        <v>2837</v>
      </c>
      <c r="D100" s="1066">
        <f t="shared" ref="D100:H100" si="25">SUBTOTAL(9,D101:D105)</f>
        <v>3427</v>
      </c>
      <c r="E100" s="1066">
        <v>2660</v>
      </c>
      <c r="F100" s="1065">
        <f t="shared" si="25"/>
        <v>2504</v>
      </c>
      <c r="G100" s="1065">
        <v>2066</v>
      </c>
      <c r="H100" s="1066">
        <f t="shared" si="25"/>
        <v>1220</v>
      </c>
      <c r="I100" s="1066">
        <v>1218</v>
      </c>
      <c r="J100" s="1067">
        <f t="shared" si="16"/>
        <v>0.93761015156855831</v>
      </c>
      <c r="K100" s="1068">
        <f t="shared" si="17"/>
        <v>0.77669172932330832</v>
      </c>
      <c r="L100" s="1067">
        <f t="shared" si="18"/>
        <v>0.45789473684210524</v>
      </c>
      <c r="M100" s="1068">
        <f t="shared" si="19"/>
        <v>0.5895450145208132</v>
      </c>
      <c r="N100" s="1067">
        <f t="shared" si="20"/>
        <v>0.75904634008972083</v>
      </c>
    </row>
    <row r="101" spans="1:14" s="1069" customFormat="1" ht="12" x14ac:dyDescent="0.2">
      <c r="A101" s="1070"/>
      <c r="B101" s="1071" t="s">
        <v>924</v>
      </c>
      <c r="C101" s="1072">
        <v>450</v>
      </c>
      <c r="D101" s="1073">
        <v>787</v>
      </c>
      <c r="E101" s="1073">
        <v>690</v>
      </c>
      <c r="F101" s="1072">
        <v>656</v>
      </c>
      <c r="G101" s="1072">
        <v>594</v>
      </c>
      <c r="H101" s="1073">
        <v>340</v>
      </c>
      <c r="I101" s="1073">
        <v>340</v>
      </c>
      <c r="J101" s="1074">
        <f t="shared" si="16"/>
        <v>1.5333333333333334</v>
      </c>
      <c r="K101" s="1075">
        <f t="shared" si="17"/>
        <v>0.86086956521739133</v>
      </c>
      <c r="L101" s="1074">
        <f t="shared" si="18"/>
        <v>0.49275362318840582</v>
      </c>
      <c r="M101" s="1075">
        <f t="shared" si="19"/>
        <v>0.57239057239057234</v>
      </c>
      <c r="N101" s="1074">
        <f t="shared" si="20"/>
        <v>0.66489813964561428</v>
      </c>
    </row>
    <row r="102" spans="1:14" s="1069" customFormat="1" ht="12" x14ac:dyDescent="0.2">
      <c r="A102" s="1070"/>
      <c r="B102" s="1071" t="s">
        <v>1000</v>
      </c>
      <c r="C102" s="1072">
        <v>727</v>
      </c>
      <c r="D102" s="1073">
        <v>676</v>
      </c>
      <c r="E102" s="1073">
        <v>586</v>
      </c>
      <c r="F102" s="1072">
        <v>560</v>
      </c>
      <c r="G102" s="1072">
        <v>512</v>
      </c>
      <c r="H102" s="1073">
        <v>230</v>
      </c>
      <c r="I102" s="1073">
        <v>230</v>
      </c>
      <c r="J102" s="1074">
        <f t="shared" si="16"/>
        <v>0.80605226960110044</v>
      </c>
      <c r="K102" s="1075">
        <f t="shared" si="17"/>
        <v>0.87372013651877134</v>
      </c>
      <c r="L102" s="1074">
        <f t="shared" si="18"/>
        <v>0.39249146757679182</v>
      </c>
      <c r="M102" s="1075">
        <f t="shared" si="19"/>
        <v>0.44921875</v>
      </c>
      <c r="N102" s="1074">
        <f t="shared" si="20"/>
        <v>0.5141448974609375</v>
      </c>
    </row>
    <row r="103" spans="1:14" s="1069" customFormat="1" ht="12" x14ac:dyDescent="0.2">
      <c r="A103" s="1070"/>
      <c r="B103" s="1071" t="s">
        <v>922</v>
      </c>
      <c r="C103" s="1072">
        <v>1300</v>
      </c>
      <c r="D103" s="1073">
        <v>946</v>
      </c>
      <c r="E103" s="1073">
        <v>757</v>
      </c>
      <c r="F103" s="1072">
        <v>798</v>
      </c>
      <c r="G103" s="1072">
        <v>667</v>
      </c>
      <c r="H103" s="1073">
        <v>381</v>
      </c>
      <c r="I103" s="1073">
        <v>381</v>
      </c>
      <c r="J103" s="1074">
        <f t="shared" si="16"/>
        <v>0.5823076923076923</v>
      </c>
      <c r="K103" s="1075">
        <f t="shared" si="17"/>
        <v>0.88110964332892994</v>
      </c>
      <c r="L103" s="1074">
        <f t="shared" si="18"/>
        <v>0.50330250990752967</v>
      </c>
      <c r="M103" s="1075">
        <f t="shared" si="19"/>
        <v>0.5712143928035982</v>
      </c>
      <c r="N103" s="1074">
        <f t="shared" si="20"/>
        <v>0.64828979812942111</v>
      </c>
    </row>
    <row r="104" spans="1:14" s="1069" customFormat="1" ht="12" x14ac:dyDescent="0.2">
      <c r="A104" s="1070"/>
      <c r="B104" s="1071" t="s">
        <v>1001</v>
      </c>
      <c r="C104" s="1072">
        <v>205</v>
      </c>
      <c r="D104" s="1073">
        <v>867</v>
      </c>
      <c r="E104" s="1073">
        <v>808</v>
      </c>
      <c r="F104" s="1072">
        <v>351</v>
      </c>
      <c r="G104" s="1072">
        <v>339</v>
      </c>
      <c r="H104" s="1073">
        <v>194</v>
      </c>
      <c r="I104" s="1073">
        <v>194</v>
      </c>
      <c r="J104" s="1074">
        <f t="shared" si="16"/>
        <v>3.9414634146341463</v>
      </c>
      <c r="K104" s="1075">
        <f t="shared" si="17"/>
        <v>0.41955445544554454</v>
      </c>
      <c r="L104" s="1074">
        <f t="shared" si="18"/>
        <v>0.24009900990099009</v>
      </c>
      <c r="M104" s="1075">
        <f t="shared" si="19"/>
        <v>0.57227138643067843</v>
      </c>
      <c r="N104" s="1074">
        <f t="shared" si="20"/>
        <v>1.3639978768023249</v>
      </c>
    </row>
    <row r="105" spans="1:14" s="1069" customFormat="1" ht="12" x14ac:dyDescent="0.2">
      <c r="A105" s="1070"/>
      <c r="B105" s="1071" t="s">
        <v>1002</v>
      </c>
      <c r="C105" s="1072">
        <v>155</v>
      </c>
      <c r="D105" s="1073">
        <v>151</v>
      </c>
      <c r="E105" s="1073">
        <v>137</v>
      </c>
      <c r="F105" s="1072">
        <v>139</v>
      </c>
      <c r="G105" s="1072">
        <v>127</v>
      </c>
      <c r="H105" s="1073">
        <v>75</v>
      </c>
      <c r="I105" s="1073">
        <v>75</v>
      </c>
      <c r="J105" s="1074">
        <f t="shared" si="16"/>
        <v>0.88387096774193552</v>
      </c>
      <c r="K105" s="1075">
        <f t="shared" si="17"/>
        <v>0.92700729927007297</v>
      </c>
      <c r="L105" s="1074">
        <f t="shared" si="18"/>
        <v>0.54744525547445255</v>
      </c>
      <c r="M105" s="1075">
        <f t="shared" si="19"/>
        <v>0.59055118110236215</v>
      </c>
      <c r="N105" s="1074">
        <f t="shared" si="20"/>
        <v>0.63705127410254825</v>
      </c>
    </row>
    <row r="106" spans="1:14" s="1069" customFormat="1" ht="12" x14ac:dyDescent="0.2">
      <c r="A106" s="1063"/>
      <c r="B106" s="1064" t="s">
        <v>888</v>
      </c>
      <c r="C106" s="1065">
        <f>SUBTOTAL(9,C107:C115)</f>
        <v>2590</v>
      </c>
      <c r="D106" s="1066">
        <f t="shared" ref="D106:H106" si="26">SUBTOTAL(9,D107:D115)</f>
        <v>3315</v>
      </c>
      <c r="E106" s="1066">
        <v>2601</v>
      </c>
      <c r="F106" s="1065">
        <f t="shared" si="26"/>
        <v>2561</v>
      </c>
      <c r="G106" s="1065">
        <v>2120</v>
      </c>
      <c r="H106" s="1066">
        <f t="shared" si="26"/>
        <v>1554</v>
      </c>
      <c r="I106" s="1066">
        <v>1551</v>
      </c>
      <c r="J106" s="1067">
        <f t="shared" si="16"/>
        <v>1.0042471042471042</v>
      </c>
      <c r="K106" s="1068">
        <f t="shared" si="17"/>
        <v>0.81507112648981161</v>
      </c>
      <c r="L106" s="1067">
        <f t="shared" si="18"/>
        <v>0.59630911188004609</v>
      </c>
      <c r="M106" s="1068">
        <f t="shared" si="19"/>
        <v>0.73160377358490569</v>
      </c>
      <c r="N106" s="1067">
        <f t="shared" si="20"/>
        <v>0.89759500711997153</v>
      </c>
    </row>
    <row r="107" spans="1:14" s="1082" customFormat="1" ht="12" x14ac:dyDescent="0.2">
      <c r="A107" s="1076"/>
      <c r="B107" s="1077" t="s">
        <v>1003</v>
      </c>
      <c r="C107" s="1078">
        <v>60</v>
      </c>
      <c r="D107" s="1079">
        <v>40</v>
      </c>
      <c r="E107" s="1079">
        <v>40</v>
      </c>
      <c r="F107" s="1078">
        <v>38</v>
      </c>
      <c r="G107" s="1078">
        <v>38</v>
      </c>
      <c r="H107" s="1079">
        <v>35</v>
      </c>
      <c r="I107" s="1079">
        <v>35</v>
      </c>
      <c r="J107" s="1080">
        <f t="shared" si="16"/>
        <v>0.66666666666666663</v>
      </c>
      <c r="K107" s="1081">
        <f t="shared" si="17"/>
        <v>0.95</v>
      </c>
      <c r="L107" s="1080">
        <f t="shared" si="18"/>
        <v>0.875</v>
      </c>
      <c r="M107" s="1081">
        <f t="shared" si="19"/>
        <v>0.92105263157894735</v>
      </c>
      <c r="N107" s="1080">
        <f t="shared" si="20"/>
        <v>0.96952908587257614</v>
      </c>
    </row>
    <row r="108" spans="1:14" s="1069" customFormat="1" ht="12" x14ac:dyDescent="0.2">
      <c r="A108" s="1070"/>
      <c r="B108" s="1071" t="s">
        <v>1004</v>
      </c>
      <c r="C108" s="1072">
        <v>100</v>
      </c>
      <c r="D108" s="1073">
        <v>17</v>
      </c>
      <c r="E108" s="1073">
        <v>17</v>
      </c>
      <c r="F108" s="1072">
        <v>18</v>
      </c>
      <c r="G108" s="1072">
        <v>18</v>
      </c>
      <c r="H108" s="1073">
        <v>15</v>
      </c>
      <c r="I108" s="1073">
        <v>15</v>
      </c>
      <c r="J108" s="1074">
        <f t="shared" si="16"/>
        <v>0.17</v>
      </c>
      <c r="K108" s="1075">
        <f t="shared" si="17"/>
        <v>1.0588235294117647</v>
      </c>
      <c r="L108" s="1074">
        <f t="shared" si="18"/>
        <v>0.88235294117647056</v>
      </c>
      <c r="M108" s="1075">
        <f t="shared" si="19"/>
        <v>0.83333333333333337</v>
      </c>
      <c r="N108" s="1074">
        <f t="shared" si="20"/>
        <v>0.78703703703703709</v>
      </c>
    </row>
    <row r="109" spans="1:14" s="1069" customFormat="1" ht="12" x14ac:dyDescent="0.2">
      <c r="A109" s="1070"/>
      <c r="B109" s="1071" t="s">
        <v>922</v>
      </c>
      <c r="C109" s="1072">
        <v>415</v>
      </c>
      <c r="D109" s="1073">
        <v>874</v>
      </c>
      <c r="E109" s="1073">
        <v>733</v>
      </c>
      <c r="F109" s="1072">
        <v>634</v>
      </c>
      <c r="G109" s="1072">
        <v>556</v>
      </c>
      <c r="H109" s="1073">
        <v>334</v>
      </c>
      <c r="I109" s="1073">
        <v>334</v>
      </c>
      <c r="J109" s="1074">
        <f t="shared" si="16"/>
        <v>1.7662650602409637</v>
      </c>
      <c r="K109" s="1075">
        <f t="shared" si="17"/>
        <v>0.75852660300136421</v>
      </c>
      <c r="L109" s="1074">
        <f t="shared" si="18"/>
        <v>0.45566166439290584</v>
      </c>
      <c r="M109" s="1075">
        <f t="shared" si="19"/>
        <v>0.60071942446043169</v>
      </c>
      <c r="N109" s="1074">
        <f t="shared" si="20"/>
        <v>0.7919556441177994</v>
      </c>
    </row>
    <row r="110" spans="1:14" s="1069" customFormat="1" ht="12" x14ac:dyDescent="0.2">
      <c r="A110" s="1070"/>
      <c r="B110" s="1071" t="s">
        <v>924</v>
      </c>
      <c r="C110" s="1072">
        <v>230</v>
      </c>
      <c r="D110" s="1073">
        <v>425</v>
      </c>
      <c r="E110" s="1073">
        <v>377</v>
      </c>
      <c r="F110" s="1072">
        <v>425</v>
      </c>
      <c r="G110" s="1072">
        <v>377</v>
      </c>
      <c r="H110" s="1073">
        <v>259</v>
      </c>
      <c r="I110" s="1073">
        <v>259</v>
      </c>
      <c r="J110" s="1074">
        <f t="shared" si="16"/>
        <v>1.6391304347826088</v>
      </c>
      <c r="K110" s="1075">
        <f t="shared" si="17"/>
        <v>1</v>
      </c>
      <c r="L110" s="1074">
        <f t="shared" si="18"/>
        <v>0.6870026525198939</v>
      </c>
      <c r="M110" s="1075">
        <f t="shared" si="19"/>
        <v>0.6870026525198939</v>
      </c>
      <c r="N110" s="1074">
        <f t="shared" si="20"/>
        <v>0.6870026525198939</v>
      </c>
    </row>
    <row r="111" spans="1:14" s="1069" customFormat="1" ht="12" x14ac:dyDescent="0.2">
      <c r="A111" s="1070"/>
      <c r="B111" s="1071" t="s">
        <v>1006</v>
      </c>
      <c r="C111" s="1072">
        <v>65</v>
      </c>
      <c r="D111" s="1073">
        <v>36</v>
      </c>
      <c r="E111" s="1073">
        <v>36</v>
      </c>
      <c r="F111" s="1072">
        <v>36</v>
      </c>
      <c r="G111" s="1072">
        <v>36</v>
      </c>
      <c r="H111" s="1073">
        <v>26</v>
      </c>
      <c r="I111" s="1073">
        <v>26</v>
      </c>
      <c r="J111" s="1074">
        <f t="shared" si="16"/>
        <v>0.55384615384615388</v>
      </c>
      <c r="K111" s="1075">
        <f t="shared" si="17"/>
        <v>1</v>
      </c>
      <c r="L111" s="1074">
        <f t="shared" si="18"/>
        <v>0.72222222222222221</v>
      </c>
      <c r="M111" s="1075">
        <f t="shared" si="19"/>
        <v>0.72222222222222221</v>
      </c>
      <c r="N111" s="1074">
        <f t="shared" si="20"/>
        <v>0.72222222222222221</v>
      </c>
    </row>
    <row r="112" spans="1:14" s="1069" customFormat="1" ht="12" x14ac:dyDescent="0.2">
      <c r="A112" s="1070"/>
      <c r="B112" s="1071" t="s">
        <v>1007</v>
      </c>
      <c r="C112" s="1072">
        <v>600</v>
      </c>
      <c r="D112" s="1073">
        <v>196</v>
      </c>
      <c r="E112" s="1073">
        <v>189</v>
      </c>
      <c r="F112" s="1072">
        <v>193</v>
      </c>
      <c r="G112" s="1072">
        <v>186</v>
      </c>
      <c r="H112" s="1073">
        <v>88</v>
      </c>
      <c r="I112" s="1073">
        <v>88</v>
      </c>
      <c r="J112" s="1074">
        <f t="shared" si="16"/>
        <v>0.315</v>
      </c>
      <c r="K112" s="1075">
        <f t="shared" si="17"/>
        <v>0.98412698412698407</v>
      </c>
      <c r="L112" s="1074">
        <f t="shared" si="18"/>
        <v>0.46560846560846558</v>
      </c>
      <c r="M112" s="1075">
        <f t="shared" si="19"/>
        <v>0.4731182795698925</v>
      </c>
      <c r="N112" s="1074">
        <f t="shared" si="20"/>
        <v>0.4807492195629553</v>
      </c>
    </row>
    <row r="113" spans="1:14" s="1069" customFormat="1" ht="12" x14ac:dyDescent="0.2">
      <c r="A113" s="1070"/>
      <c r="B113" s="1071" t="s">
        <v>1008</v>
      </c>
      <c r="C113" s="1072">
        <v>540</v>
      </c>
      <c r="D113" s="1073">
        <v>983</v>
      </c>
      <c r="E113" s="1073">
        <v>826</v>
      </c>
      <c r="F113" s="1072">
        <v>604</v>
      </c>
      <c r="G113" s="1072">
        <v>530</v>
      </c>
      <c r="H113" s="1073">
        <v>398</v>
      </c>
      <c r="I113" s="1073">
        <v>398</v>
      </c>
      <c r="J113" s="1074">
        <f t="shared" si="16"/>
        <v>1.5296296296296297</v>
      </c>
      <c r="K113" s="1075">
        <f t="shared" si="17"/>
        <v>0.64164648910411626</v>
      </c>
      <c r="L113" s="1074">
        <f t="shared" si="18"/>
        <v>0.48184019370460046</v>
      </c>
      <c r="M113" s="1075">
        <f t="shared" si="19"/>
        <v>0.75094339622641515</v>
      </c>
      <c r="N113" s="1074">
        <f t="shared" si="20"/>
        <v>1.1703381986472057</v>
      </c>
    </row>
    <row r="114" spans="1:14" s="1069" customFormat="1" ht="12" x14ac:dyDescent="0.2">
      <c r="A114" s="1070"/>
      <c r="B114" s="1071" t="s">
        <v>1009</v>
      </c>
      <c r="C114" s="1072">
        <v>380</v>
      </c>
      <c r="D114" s="1073">
        <v>516</v>
      </c>
      <c r="E114" s="1073">
        <v>462</v>
      </c>
      <c r="F114" s="1072">
        <v>418</v>
      </c>
      <c r="G114" s="1072">
        <v>372</v>
      </c>
      <c r="H114" s="1073">
        <v>262</v>
      </c>
      <c r="I114" s="1073">
        <v>262</v>
      </c>
      <c r="J114" s="1074">
        <f t="shared" si="16"/>
        <v>1.2157894736842105</v>
      </c>
      <c r="K114" s="1075">
        <f t="shared" si="17"/>
        <v>0.80519480519480524</v>
      </c>
      <c r="L114" s="1074">
        <f t="shared" si="18"/>
        <v>0.5670995670995671</v>
      </c>
      <c r="M114" s="1075">
        <f t="shared" si="19"/>
        <v>0.70430107526881724</v>
      </c>
      <c r="N114" s="1074">
        <f t="shared" si="20"/>
        <v>0.87469649670482141</v>
      </c>
    </row>
    <row r="115" spans="1:14" s="1069" customFormat="1" ht="12" x14ac:dyDescent="0.2">
      <c r="A115" s="1070"/>
      <c r="B115" s="1071" t="s">
        <v>1010</v>
      </c>
      <c r="C115" s="1072">
        <v>200</v>
      </c>
      <c r="D115" s="1073">
        <v>228</v>
      </c>
      <c r="E115" s="1073">
        <v>207</v>
      </c>
      <c r="F115" s="1072">
        <v>195</v>
      </c>
      <c r="G115" s="1072">
        <v>176</v>
      </c>
      <c r="H115" s="1073">
        <v>137</v>
      </c>
      <c r="I115" s="1073">
        <v>137</v>
      </c>
      <c r="J115" s="1074">
        <f t="shared" si="16"/>
        <v>1.0349999999999999</v>
      </c>
      <c r="K115" s="1075">
        <f t="shared" si="17"/>
        <v>0.85024154589371981</v>
      </c>
      <c r="L115" s="1074">
        <f t="shared" si="18"/>
        <v>0.66183574879227058</v>
      </c>
      <c r="M115" s="1075">
        <f t="shared" si="19"/>
        <v>0.77840909090909094</v>
      </c>
      <c r="N115" s="1074">
        <f t="shared" si="20"/>
        <v>0.91551523760330578</v>
      </c>
    </row>
    <row r="116" spans="1:14" s="1069" customFormat="1" ht="12" x14ac:dyDescent="0.2">
      <c r="A116" s="1063"/>
      <c r="B116" s="1064" t="s">
        <v>889</v>
      </c>
      <c r="C116" s="1065">
        <f>SUBTOTAL(9,C117:C119)</f>
        <v>134</v>
      </c>
      <c r="D116" s="1066">
        <f t="shared" ref="D116:H116" si="27">SUBTOTAL(9,D117:D119)</f>
        <v>261</v>
      </c>
      <c r="E116" s="1066">
        <v>252</v>
      </c>
      <c r="F116" s="1065">
        <f t="shared" si="27"/>
        <v>131</v>
      </c>
      <c r="G116" s="1065">
        <v>130</v>
      </c>
      <c r="H116" s="1066">
        <f t="shared" si="27"/>
        <v>112</v>
      </c>
      <c r="I116" s="1066">
        <v>112</v>
      </c>
      <c r="J116" s="1067">
        <f t="shared" si="16"/>
        <v>1.8805970149253732</v>
      </c>
      <c r="K116" s="1068">
        <f t="shared" si="17"/>
        <v>0.51587301587301593</v>
      </c>
      <c r="L116" s="1067">
        <f t="shared" si="18"/>
        <v>0.44444444444444442</v>
      </c>
      <c r="M116" s="1068">
        <f t="shared" si="19"/>
        <v>0.86153846153846159</v>
      </c>
      <c r="N116" s="1067">
        <f t="shared" si="20"/>
        <v>1.6700591715976332</v>
      </c>
    </row>
    <row r="117" spans="1:14" s="1069" customFormat="1" ht="12" x14ac:dyDescent="0.2">
      <c r="A117" s="1070"/>
      <c r="B117" s="1071" t="s">
        <v>1013</v>
      </c>
      <c r="C117" s="1072">
        <v>53</v>
      </c>
      <c r="D117" s="1073">
        <v>71</v>
      </c>
      <c r="E117" s="1073">
        <v>70</v>
      </c>
      <c r="F117" s="1072">
        <v>51</v>
      </c>
      <c r="G117" s="1072">
        <v>51</v>
      </c>
      <c r="H117" s="1073">
        <v>43</v>
      </c>
      <c r="I117" s="1073">
        <v>43</v>
      </c>
      <c r="J117" s="1074">
        <f t="shared" si="16"/>
        <v>1.320754716981132</v>
      </c>
      <c r="K117" s="1075">
        <f t="shared" si="17"/>
        <v>0.72857142857142854</v>
      </c>
      <c r="L117" s="1074">
        <f t="shared" si="18"/>
        <v>0.61428571428571432</v>
      </c>
      <c r="M117" s="1075">
        <f t="shared" si="19"/>
        <v>0.84313725490196079</v>
      </c>
      <c r="N117" s="1074">
        <f t="shared" si="20"/>
        <v>1.1572472126105344</v>
      </c>
    </row>
    <row r="118" spans="1:14" s="1069" customFormat="1" ht="12" x14ac:dyDescent="0.2">
      <c r="A118" s="1070"/>
      <c r="B118" s="1071" t="s">
        <v>1015</v>
      </c>
      <c r="C118" s="1072">
        <v>46</v>
      </c>
      <c r="D118" s="1073">
        <v>81</v>
      </c>
      <c r="E118" s="1073">
        <v>79</v>
      </c>
      <c r="F118" s="1072">
        <v>45</v>
      </c>
      <c r="G118" s="1072">
        <v>44</v>
      </c>
      <c r="H118" s="1073">
        <v>35</v>
      </c>
      <c r="I118" s="1073">
        <v>35</v>
      </c>
      <c r="J118" s="1074">
        <f t="shared" si="16"/>
        <v>1.7173913043478262</v>
      </c>
      <c r="K118" s="1075">
        <f t="shared" si="17"/>
        <v>0.55696202531645567</v>
      </c>
      <c r="L118" s="1074">
        <f t="shared" si="18"/>
        <v>0.44303797468354428</v>
      </c>
      <c r="M118" s="1075">
        <f t="shared" si="19"/>
        <v>0.79545454545454541</v>
      </c>
      <c r="N118" s="1074">
        <f t="shared" si="20"/>
        <v>1.4282024793388428</v>
      </c>
    </row>
    <row r="119" spans="1:14" s="1069" customFormat="1" ht="12" x14ac:dyDescent="0.2">
      <c r="A119" s="1070"/>
      <c r="B119" s="1071" t="s">
        <v>1017</v>
      </c>
      <c r="C119" s="1072">
        <v>35</v>
      </c>
      <c r="D119" s="1073">
        <v>109</v>
      </c>
      <c r="E119" s="1073">
        <v>105</v>
      </c>
      <c r="F119" s="1072">
        <v>35</v>
      </c>
      <c r="G119" s="1072">
        <v>35</v>
      </c>
      <c r="H119" s="1073">
        <v>34</v>
      </c>
      <c r="I119" s="1073">
        <v>34</v>
      </c>
      <c r="J119" s="1074">
        <f t="shared" si="16"/>
        <v>3</v>
      </c>
      <c r="K119" s="1075">
        <f t="shared" si="17"/>
        <v>0.33333333333333331</v>
      </c>
      <c r="L119" s="1074">
        <f t="shared" si="18"/>
        <v>0.32380952380952382</v>
      </c>
      <c r="M119" s="1075">
        <f t="shared" si="19"/>
        <v>0.97142857142857142</v>
      </c>
      <c r="N119" s="1074">
        <f t="shared" si="20"/>
        <v>2.9142857142857141</v>
      </c>
    </row>
    <row r="120" spans="1:14" s="1069" customFormat="1" ht="12" x14ac:dyDescent="0.2">
      <c r="A120" s="1063"/>
      <c r="B120" s="1064" t="s">
        <v>909</v>
      </c>
      <c r="C120" s="1065">
        <f>SUBTOTAL(9,C121:C125)</f>
        <v>660</v>
      </c>
      <c r="D120" s="1066">
        <f t="shared" ref="D120:H120" si="28">SUBTOTAL(9,D121:D125)</f>
        <v>1021</v>
      </c>
      <c r="E120" s="1066">
        <v>959</v>
      </c>
      <c r="F120" s="1065">
        <f t="shared" si="28"/>
        <v>682</v>
      </c>
      <c r="G120" s="1065">
        <v>664</v>
      </c>
      <c r="H120" s="1066">
        <f t="shared" si="28"/>
        <v>552</v>
      </c>
      <c r="I120" s="1066">
        <v>551</v>
      </c>
      <c r="J120" s="1067">
        <f t="shared" si="16"/>
        <v>1.4530303030303031</v>
      </c>
      <c r="K120" s="1068">
        <f t="shared" si="17"/>
        <v>0.69238790406673623</v>
      </c>
      <c r="L120" s="1067">
        <f t="shared" si="18"/>
        <v>0.57455683003128255</v>
      </c>
      <c r="M120" s="1068">
        <f t="shared" si="19"/>
        <v>0.82981927710843373</v>
      </c>
      <c r="N120" s="1067">
        <f t="shared" si="20"/>
        <v>1.198488986064741</v>
      </c>
    </row>
    <row r="121" spans="1:14" s="1082" customFormat="1" ht="12" x14ac:dyDescent="0.2">
      <c r="A121" s="1076"/>
      <c r="B121" s="1077" t="s">
        <v>1018</v>
      </c>
      <c r="C121" s="1078">
        <v>25</v>
      </c>
      <c r="D121" s="1079">
        <v>68</v>
      </c>
      <c r="E121" s="1079">
        <v>68</v>
      </c>
      <c r="F121" s="1078">
        <v>48</v>
      </c>
      <c r="G121" s="1078">
        <v>48</v>
      </c>
      <c r="H121" s="1079">
        <v>43</v>
      </c>
      <c r="I121" s="1079">
        <v>43</v>
      </c>
      <c r="J121" s="1080">
        <f t="shared" si="16"/>
        <v>2.72</v>
      </c>
      <c r="K121" s="1081">
        <f t="shared" si="17"/>
        <v>0.70588235294117652</v>
      </c>
      <c r="L121" s="1080">
        <f t="shared" si="18"/>
        <v>0.63235294117647056</v>
      </c>
      <c r="M121" s="1081">
        <f t="shared" si="19"/>
        <v>0.89583333333333337</v>
      </c>
      <c r="N121" s="1080">
        <f t="shared" si="20"/>
        <v>1.2690972222222223</v>
      </c>
    </row>
    <row r="122" spans="1:14" s="1069" customFormat="1" ht="12" x14ac:dyDescent="0.2">
      <c r="A122" s="1070"/>
      <c r="B122" s="1071" t="s">
        <v>1019</v>
      </c>
      <c r="C122" s="1072">
        <v>60</v>
      </c>
      <c r="D122" s="1073">
        <v>111</v>
      </c>
      <c r="E122" s="1073">
        <v>110</v>
      </c>
      <c r="F122" s="1072">
        <v>94</v>
      </c>
      <c r="G122" s="1072">
        <v>94</v>
      </c>
      <c r="H122" s="1073">
        <v>83</v>
      </c>
      <c r="I122" s="1073">
        <v>83</v>
      </c>
      <c r="J122" s="1074">
        <f t="shared" si="16"/>
        <v>1.8333333333333333</v>
      </c>
      <c r="K122" s="1075">
        <f t="shared" si="17"/>
        <v>0.8545454545454545</v>
      </c>
      <c r="L122" s="1074">
        <f t="shared" si="18"/>
        <v>0.75454545454545452</v>
      </c>
      <c r="M122" s="1075">
        <f t="shared" si="19"/>
        <v>0.88297872340425532</v>
      </c>
      <c r="N122" s="1074">
        <f t="shared" si="20"/>
        <v>1.033272974196469</v>
      </c>
    </row>
    <row r="123" spans="1:14" s="1069" customFormat="1" ht="12" x14ac:dyDescent="0.2">
      <c r="A123" s="1070"/>
      <c r="B123" s="1071" t="s">
        <v>1021</v>
      </c>
      <c r="C123" s="1072">
        <v>280</v>
      </c>
      <c r="D123" s="1073">
        <v>382</v>
      </c>
      <c r="E123" s="1073">
        <v>371</v>
      </c>
      <c r="F123" s="1072">
        <v>261</v>
      </c>
      <c r="G123" s="1072">
        <v>255</v>
      </c>
      <c r="H123" s="1073">
        <v>204</v>
      </c>
      <c r="I123" s="1073">
        <v>204</v>
      </c>
      <c r="J123" s="1074">
        <f t="shared" si="16"/>
        <v>1.325</v>
      </c>
      <c r="K123" s="1075">
        <f t="shared" si="17"/>
        <v>0.68733153638814015</v>
      </c>
      <c r="L123" s="1074">
        <f t="shared" si="18"/>
        <v>0.54986522911051217</v>
      </c>
      <c r="M123" s="1075">
        <f t="shared" si="19"/>
        <v>0.8</v>
      </c>
      <c r="N123" s="1074">
        <f t="shared" si="20"/>
        <v>1.1639215686274509</v>
      </c>
    </row>
    <row r="124" spans="1:14" s="1069" customFormat="1" ht="12" x14ac:dyDescent="0.2">
      <c r="A124" s="1070"/>
      <c r="B124" s="1071" t="s">
        <v>1022</v>
      </c>
      <c r="C124" s="1072">
        <v>115</v>
      </c>
      <c r="D124" s="1073">
        <v>98</v>
      </c>
      <c r="E124" s="1073">
        <v>98</v>
      </c>
      <c r="F124" s="1072">
        <v>85</v>
      </c>
      <c r="G124" s="1072">
        <v>85</v>
      </c>
      <c r="H124" s="1073">
        <v>75</v>
      </c>
      <c r="I124" s="1073">
        <v>75</v>
      </c>
      <c r="J124" s="1074">
        <f t="shared" si="16"/>
        <v>0.85217391304347823</v>
      </c>
      <c r="K124" s="1075">
        <f t="shared" si="17"/>
        <v>0.86734693877551017</v>
      </c>
      <c r="L124" s="1074">
        <f t="shared" si="18"/>
        <v>0.76530612244897955</v>
      </c>
      <c r="M124" s="1075">
        <f t="shared" si="19"/>
        <v>0.88235294117647056</v>
      </c>
      <c r="N124" s="1074">
        <f t="shared" si="20"/>
        <v>1.0173010380622836</v>
      </c>
    </row>
    <row r="125" spans="1:14" s="1069" customFormat="1" ht="12" x14ac:dyDescent="0.2">
      <c r="A125" s="1070"/>
      <c r="B125" s="1071" t="s">
        <v>1024</v>
      </c>
      <c r="C125" s="1072">
        <v>180</v>
      </c>
      <c r="D125" s="1073">
        <v>362</v>
      </c>
      <c r="E125" s="1073">
        <v>350</v>
      </c>
      <c r="F125" s="1072">
        <v>194</v>
      </c>
      <c r="G125" s="1072">
        <v>193</v>
      </c>
      <c r="H125" s="1073">
        <v>147</v>
      </c>
      <c r="I125" s="1073">
        <v>147</v>
      </c>
      <c r="J125" s="1074">
        <f t="shared" si="16"/>
        <v>1.9444444444444444</v>
      </c>
      <c r="K125" s="1075">
        <f t="shared" si="17"/>
        <v>0.55142857142857138</v>
      </c>
      <c r="L125" s="1074">
        <f t="shared" si="18"/>
        <v>0.42</v>
      </c>
      <c r="M125" s="1075">
        <f t="shared" si="19"/>
        <v>0.76165803108808294</v>
      </c>
      <c r="N125" s="1074">
        <f t="shared" si="20"/>
        <v>1.3812451340975598</v>
      </c>
    </row>
    <row r="126" spans="1:14" s="1069" customFormat="1" ht="12" x14ac:dyDescent="0.2">
      <c r="A126" s="1063"/>
      <c r="B126" s="1064" t="s">
        <v>891</v>
      </c>
      <c r="C126" s="1065">
        <f>SUBTOTAL(9,C127:C132)</f>
        <v>1680</v>
      </c>
      <c r="D126" s="1066">
        <f t="shared" ref="D126:H126" si="29">SUBTOTAL(9,D127:D132)</f>
        <v>2451</v>
      </c>
      <c r="E126" s="1066">
        <v>2147</v>
      </c>
      <c r="F126" s="1065">
        <f t="shared" si="29"/>
        <v>1429</v>
      </c>
      <c r="G126" s="1065">
        <v>1332</v>
      </c>
      <c r="H126" s="1066">
        <f t="shared" si="29"/>
        <v>965</v>
      </c>
      <c r="I126" s="1066">
        <v>963</v>
      </c>
      <c r="J126" s="1067">
        <f t="shared" si="16"/>
        <v>1.2779761904761904</v>
      </c>
      <c r="K126" s="1068">
        <f t="shared" si="17"/>
        <v>0.62040055891942247</v>
      </c>
      <c r="L126" s="1067">
        <f t="shared" si="18"/>
        <v>0.44853283651606896</v>
      </c>
      <c r="M126" s="1068">
        <f t="shared" si="19"/>
        <v>0.72297297297297303</v>
      </c>
      <c r="N126" s="1067">
        <f t="shared" si="20"/>
        <v>1.1653325622920219</v>
      </c>
    </row>
    <row r="127" spans="1:14" s="1082" customFormat="1" ht="12" x14ac:dyDescent="0.2">
      <c r="A127" s="1076"/>
      <c r="B127" s="1077" t="s">
        <v>1025</v>
      </c>
      <c r="C127" s="1078">
        <v>100</v>
      </c>
      <c r="D127" s="1079">
        <v>225</v>
      </c>
      <c r="E127" s="1079">
        <v>225</v>
      </c>
      <c r="F127" s="1078">
        <v>169</v>
      </c>
      <c r="G127" s="1078">
        <v>169</v>
      </c>
      <c r="H127" s="1079">
        <v>90</v>
      </c>
      <c r="I127" s="1079">
        <v>90</v>
      </c>
      <c r="J127" s="1080">
        <f t="shared" si="16"/>
        <v>2.25</v>
      </c>
      <c r="K127" s="1081">
        <f t="shared" si="17"/>
        <v>0.75111111111111106</v>
      </c>
      <c r="L127" s="1080">
        <f t="shared" si="18"/>
        <v>0.4</v>
      </c>
      <c r="M127" s="1081">
        <f t="shared" si="19"/>
        <v>0.53254437869822491</v>
      </c>
      <c r="N127" s="1080">
        <f t="shared" si="20"/>
        <v>0.70900878820769586</v>
      </c>
    </row>
    <row r="128" spans="1:14" s="1069" customFormat="1" ht="12" x14ac:dyDescent="0.2">
      <c r="A128" s="1070"/>
      <c r="B128" s="1071" t="s">
        <v>1026</v>
      </c>
      <c r="C128" s="1072">
        <v>350</v>
      </c>
      <c r="D128" s="1073">
        <v>733</v>
      </c>
      <c r="E128" s="1073">
        <v>706</v>
      </c>
      <c r="F128" s="1072">
        <v>485</v>
      </c>
      <c r="G128" s="1072">
        <v>485</v>
      </c>
      <c r="H128" s="1073">
        <v>368</v>
      </c>
      <c r="I128" s="1073">
        <v>368</v>
      </c>
      <c r="J128" s="1074">
        <f t="shared" si="16"/>
        <v>2.0171428571428573</v>
      </c>
      <c r="K128" s="1075">
        <f t="shared" si="17"/>
        <v>0.68696883852691215</v>
      </c>
      <c r="L128" s="1074">
        <f t="shared" si="18"/>
        <v>0.52124645892351273</v>
      </c>
      <c r="M128" s="1075">
        <f t="shared" si="19"/>
        <v>0.75876288659793811</v>
      </c>
      <c r="N128" s="1074">
        <f t="shared" si="20"/>
        <v>1.1045084493569985</v>
      </c>
    </row>
    <row r="129" spans="1:14" s="1069" customFormat="1" ht="12" x14ac:dyDescent="0.2">
      <c r="A129" s="1070"/>
      <c r="B129" s="1071" t="s">
        <v>998</v>
      </c>
      <c r="C129" s="1072">
        <v>300</v>
      </c>
      <c r="D129" s="1073">
        <v>230</v>
      </c>
      <c r="E129" s="1073">
        <v>219</v>
      </c>
      <c r="F129" s="1072">
        <v>152</v>
      </c>
      <c r="G129" s="1072">
        <v>151</v>
      </c>
      <c r="H129" s="1073">
        <v>106</v>
      </c>
      <c r="I129" s="1073">
        <v>106</v>
      </c>
      <c r="J129" s="1074">
        <f t="shared" si="16"/>
        <v>0.73</v>
      </c>
      <c r="K129" s="1075">
        <f t="shared" si="17"/>
        <v>0.68949771689497719</v>
      </c>
      <c r="L129" s="1074">
        <f t="shared" si="18"/>
        <v>0.48401826484018262</v>
      </c>
      <c r="M129" s="1075">
        <f t="shared" si="19"/>
        <v>0.70198675496688745</v>
      </c>
      <c r="N129" s="1074">
        <f t="shared" si="20"/>
        <v>1.0181132406473401</v>
      </c>
    </row>
    <row r="130" spans="1:14" s="1069" customFormat="1" ht="12" x14ac:dyDescent="0.2">
      <c r="A130" s="1070"/>
      <c r="B130" s="1071" t="s">
        <v>922</v>
      </c>
      <c r="C130" s="1072">
        <v>620</v>
      </c>
      <c r="D130" s="1073">
        <v>711</v>
      </c>
      <c r="E130" s="1073">
        <v>665</v>
      </c>
      <c r="F130" s="1072">
        <v>284</v>
      </c>
      <c r="G130" s="1072">
        <v>271</v>
      </c>
      <c r="H130" s="1073">
        <v>161</v>
      </c>
      <c r="I130" s="1073">
        <v>160</v>
      </c>
      <c r="J130" s="1074">
        <f t="shared" si="16"/>
        <v>1.0725806451612903</v>
      </c>
      <c r="K130" s="1075">
        <f t="shared" si="17"/>
        <v>0.40751879699248122</v>
      </c>
      <c r="L130" s="1074">
        <f t="shared" si="18"/>
        <v>0.24060150375939848</v>
      </c>
      <c r="M130" s="1075">
        <f t="shared" si="19"/>
        <v>0.59040590405904059</v>
      </c>
      <c r="N130" s="1074">
        <f t="shared" si="20"/>
        <v>1.4487820154954316</v>
      </c>
    </row>
    <row r="131" spans="1:14" s="1069" customFormat="1" ht="12" x14ac:dyDescent="0.2">
      <c r="A131" s="1070"/>
      <c r="B131" s="1071" t="s">
        <v>1027</v>
      </c>
      <c r="C131" s="1072">
        <v>180</v>
      </c>
      <c r="D131" s="1073">
        <v>186</v>
      </c>
      <c r="E131" s="1073">
        <v>171</v>
      </c>
      <c r="F131" s="1072">
        <v>122</v>
      </c>
      <c r="G131" s="1072">
        <v>115</v>
      </c>
      <c r="H131" s="1073">
        <v>94</v>
      </c>
      <c r="I131" s="1073">
        <v>94</v>
      </c>
      <c r="J131" s="1074">
        <f t="shared" si="16"/>
        <v>0.95</v>
      </c>
      <c r="K131" s="1075">
        <f t="shared" si="17"/>
        <v>0.67251461988304095</v>
      </c>
      <c r="L131" s="1074">
        <f t="shared" si="18"/>
        <v>0.54970760233918126</v>
      </c>
      <c r="M131" s="1075">
        <f t="shared" si="19"/>
        <v>0.81739130434782614</v>
      </c>
      <c r="N131" s="1074">
        <f t="shared" si="20"/>
        <v>1.2154253308128546</v>
      </c>
    </row>
    <row r="132" spans="1:14" s="1069" customFormat="1" ht="12" x14ac:dyDescent="0.2">
      <c r="A132" s="1070"/>
      <c r="B132" s="1071" t="s">
        <v>1029</v>
      </c>
      <c r="C132" s="1072">
        <v>130</v>
      </c>
      <c r="D132" s="1073">
        <v>366</v>
      </c>
      <c r="E132" s="1073">
        <v>354</v>
      </c>
      <c r="F132" s="1072">
        <v>217</v>
      </c>
      <c r="G132" s="1072">
        <v>210</v>
      </c>
      <c r="H132" s="1073">
        <v>146</v>
      </c>
      <c r="I132" s="1073">
        <v>146</v>
      </c>
      <c r="J132" s="1074">
        <f t="shared" ref="J132:J177" si="30">E132/C132</f>
        <v>2.7230769230769232</v>
      </c>
      <c r="K132" s="1075">
        <f t="shared" ref="K132:K177" si="31">G132/E132</f>
        <v>0.59322033898305082</v>
      </c>
      <c r="L132" s="1074">
        <f t="shared" ref="L132:L177" si="32">I132/E132</f>
        <v>0.41242937853107342</v>
      </c>
      <c r="M132" s="1075">
        <f t="shared" ref="M132:M177" si="33">I132/G132</f>
        <v>0.69523809523809521</v>
      </c>
      <c r="N132" s="1074">
        <f t="shared" ref="N132:N177" si="34">(E132/G132)*(I132/G132)</f>
        <v>1.1719727891156462</v>
      </c>
    </row>
    <row r="133" spans="1:14" s="1069" customFormat="1" ht="12" x14ac:dyDescent="0.2">
      <c r="A133" s="1063"/>
      <c r="B133" s="1064" t="s">
        <v>892</v>
      </c>
      <c r="C133" s="1065">
        <f>SUBTOTAL(9,C134:C139)</f>
        <v>957</v>
      </c>
      <c r="D133" s="1066">
        <f t="shared" ref="D133:H133" si="35">SUBTOTAL(9,D134:D139)</f>
        <v>1449</v>
      </c>
      <c r="E133" s="1066">
        <v>1258</v>
      </c>
      <c r="F133" s="1065">
        <f t="shared" si="35"/>
        <v>989</v>
      </c>
      <c r="G133" s="1065">
        <v>906</v>
      </c>
      <c r="H133" s="1066">
        <f t="shared" si="35"/>
        <v>692</v>
      </c>
      <c r="I133" s="1066">
        <v>692</v>
      </c>
      <c r="J133" s="1067">
        <f t="shared" si="30"/>
        <v>1.3145245559038663</v>
      </c>
      <c r="K133" s="1068">
        <f t="shared" si="31"/>
        <v>0.72019077901430839</v>
      </c>
      <c r="L133" s="1067">
        <f t="shared" si="32"/>
        <v>0.55007949125596189</v>
      </c>
      <c r="M133" s="1068">
        <f t="shared" si="33"/>
        <v>0.76379690949227375</v>
      </c>
      <c r="N133" s="1067">
        <f t="shared" si="34"/>
        <v>1.0605480266460048</v>
      </c>
    </row>
    <row r="134" spans="1:14" s="1069" customFormat="1" ht="12" x14ac:dyDescent="0.2">
      <c r="A134" s="1070"/>
      <c r="B134" s="1071" t="s">
        <v>922</v>
      </c>
      <c r="C134" s="1072">
        <v>270</v>
      </c>
      <c r="D134" s="1073">
        <v>304</v>
      </c>
      <c r="E134" s="1073">
        <v>277</v>
      </c>
      <c r="F134" s="1072">
        <v>158</v>
      </c>
      <c r="G134" s="1072">
        <v>144</v>
      </c>
      <c r="H134" s="1073">
        <v>116</v>
      </c>
      <c r="I134" s="1073">
        <v>116</v>
      </c>
      <c r="J134" s="1074">
        <f t="shared" si="30"/>
        <v>1.0259259259259259</v>
      </c>
      <c r="K134" s="1075">
        <f t="shared" si="31"/>
        <v>0.51985559566786999</v>
      </c>
      <c r="L134" s="1074">
        <f t="shared" si="32"/>
        <v>0.41877256317689532</v>
      </c>
      <c r="M134" s="1075">
        <f t="shared" si="33"/>
        <v>0.80555555555555558</v>
      </c>
      <c r="N134" s="1074">
        <f t="shared" si="34"/>
        <v>1.5495756172839508</v>
      </c>
    </row>
    <row r="135" spans="1:14" s="1069" customFormat="1" ht="12" x14ac:dyDescent="0.2">
      <c r="A135" s="1070"/>
      <c r="B135" s="1071" t="s">
        <v>924</v>
      </c>
      <c r="C135" s="1072">
        <v>330</v>
      </c>
      <c r="D135" s="1073">
        <v>446</v>
      </c>
      <c r="E135" s="1073">
        <v>403</v>
      </c>
      <c r="F135" s="1072">
        <v>339</v>
      </c>
      <c r="G135" s="1072">
        <v>308</v>
      </c>
      <c r="H135" s="1073">
        <v>223</v>
      </c>
      <c r="I135" s="1073">
        <v>223</v>
      </c>
      <c r="J135" s="1074">
        <f t="shared" si="30"/>
        <v>1.2212121212121212</v>
      </c>
      <c r="K135" s="1075">
        <f t="shared" si="31"/>
        <v>0.76426799007444168</v>
      </c>
      <c r="L135" s="1074">
        <f t="shared" si="32"/>
        <v>0.5533498759305211</v>
      </c>
      <c r="M135" s="1075">
        <f t="shared" si="33"/>
        <v>0.72402597402597402</v>
      </c>
      <c r="N135" s="1074">
        <f t="shared" si="34"/>
        <v>0.94734567380671286</v>
      </c>
    </row>
    <row r="136" spans="1:14" s="1069" customFormat="1" ht="12" x14ac:dyDescent="0.2">
      <c r="A136" s="1070"/>
      <c r="B136" s="1071" t="s">
        <v>1030</v>
      </c>
      <c r="C136" s="1072">
        <v>80</v>
      </c>
      <c r="D136" s="1073">
        <f>SUBTOTAL(9,D137:D138)</f>
        <v>146</v>
      </c>
      <c r="E136" s="1073">
        <v>145</v>
      </c>
      <c r="F136" s="1072">
        <f t="shared" ref="F136:H136" si="36">SUBTOTAL(9,F137:F138)</f>
        <v>144</v>
      </c>
      <c r="G136" s="1072">
        <v>143</v>
      </c>
      <c r="H136" s="1073">
        <f t="shared" si="36"/>
        <v>123</v>
      </c>
      <c r="I136" s="1073">
        <v>123</v>
      </c>
      <c r="J136" s="1074">
        <f t="shared" si="30"/>
        <v>1.8125</v>
      </c>
      <c r="K136" s="1075">
        <f t="shared" si="31"/>
        <v>0.98620689655172411</v>
      </c>
      <c r="L136" s="1074">
        <f t="shared" si="32"/>
        <v>0.84827586206896555</v>
      </c>
      <c r="M136" s="1075">
        <f t="shared" si="33"/>
        <v>0.8601398601398601</v>
      </c>
      <c r="N136" s="1074">
        <f t="shared" si="34"/>
        <v>0.87216978825370428</v>
      </c>
    </row>
    <row r="137" spans="1:14" s="1089" customFormat="1" ht="12" x14ac:dyDescent="0.2">
      <c r="A137" s="1083"/>
      <c r="B137" s="1084" t="s">
        <v>1030</v>
      </c>
      <c r="C137" s="1085"/>
      <c r="D137" s="1086">
        <v>42</v>
      </c>
      <c r="E137" s="1086">
        <v>41</v>
      </c>
      <c r="F137" s="1085">
        <v>42</v>
      </c>
      <c r="G137" s="1085">
        <v>41</v>
      </c>
      <c r="H137" s="1086">
        <v>33</v>
      </c>
      <c r="I137" s="1086">
        <v>33</v>
      </c>
      <c r="J137" s="1087"/>
      <c r="K137" s="1088">
        <f t="shared" si="31"/>
        <v>1</v>
      </c>
      <c r="L137" s="1087">
        <f t="shared" si="32"/>
        <v>0.80487804878048785</v>
      </c>
      <c r="M137" s="1088">
        <f t="shared" si="33"/>
        <v>0.80487804878048785</v>
      </c>
      <c r="N137" s="1087">
        <f t="shared" si="34"/>
        <v>0.80487804878048785</v>
      </c>
    </row>
    <row r="138" spans="1:14" s="1089" customFormat="1" ht="12" x14ac:dyDescent="0.2">
      <c r="A138" s="1083"/>
      <c r="B138" s="1084" t="s">
        <v>1031</v>
      </c>
      <c r="C138" s="1085"/>
      <c r="D138" s="1086">
        <v>104</v>
      </c>
      <c r="E138" s="1086">
        <v>104</v>
      </c>
      <c r="F138" s="1085">
        <v>102</v>
      </c>
      <c r="G138" s="1085">
        <v>102</v>
      </c>
      <c r="H138" s="1086">
        <v>90</v>
      </c>
      <c r="I138" s="1086">
        <v>90</v>
      </c>
      <c r="J138" s="1087"/>
      <c r="K138" s="1088">
        <f t="shared" si="31"/>
        <v>0.98076923076923073</v>
      </c>
      <c r="L138" s="1087">
        <f t="shared" si="32"/>
        <v>0.86538461538461542</v>
      </c>
      <c r="M138" s="1088">
        <f t="shared" si="33"/>
        <v>0.88235294117647056</v>
      </c>
      <c r="N138" s="1087">
        <f t="shared" si="34"/>
        <v>0.89965397923875423</v>
      </c>
    </row>
    <row r="139" spans="1:14" s="1069" customFormat="1" ht="12" x14ac:dyDescent="0.2">
      <c r="A139" s="1070"/>
      <c r="B139" s="1071" t="s">
        <v>1024</v>
      </c>
      <c r="C139" s="1072">
        <v>277</v>
      </c>
      <c r="D139" s="1073">
        <v>553</v>
      </c>
      <c r="E139" s="1073">
        <v>488</v>
      </c>
      <c r="F139" s="1072">
        <v>348</v>
      </c>
      <c r="G139" s="1072">
        <v>328</v>
      </c>
      <c r="H139" s="1073">
        <v>230</v>
      </c>
      <c r="I139" s="1073">
        <v>230</v>
      </c>
      <c r="J139" s="1074">
        <f t="shared" si="30"/>
        <v>1.7617328519855595</v>
      </c>
      <c r="K139" s="1075">
        <f t="shared" si="31"/>
        <v>0.67213114754098358</v>
      </c>
      <c r="L139" s="1074">
        <f t="shared" si="32"/>
        <v>0.47131147540983609</v>
      </c>
      <c r="M139" s="1075">
        <f t="shared" si="33"/>
        <v>0.70121951219512191</v>
      </c>
      <c r="N139" s="1074">
        <f t="shared" si="34"/>
        <v>1.0432778108268888</v>
      </c>
    </row>
    <row r="140" spans="1:14" s="1069" customFormat="1" ht="12" x14ac:dyDescent="0.2">
      <c r="A140" s="1063"/>
      <c r="B140" s="1064" t="s">
        <v>893</v>
      </c>
      <c r="C140" s="1065">
        <f>SUBTOTAL(9,C141:C143)</f>
        <v>840</v>
      </c>
      <c r="D140" s="1066">
        <f t="shared" ref="D140:H140" si="37">SUBTOTAL(9,D141:D143)</f>
        <v>455</v>
      </c>
      <c r="E140" s="1066">
        <v>427</v>
      </c>
      <c r="F140" s="1065">
        <f t="shared" si="37"/>
        <v>382</v>
      </c>
      <c r="G140" s="1065">
        <v>371</v>
      </c>
      <c r="H140" s="1066">
        <f t="shared" si="37"/>
        <v>303</v>
      </c>
      <c r="I140" s="1066">
        <v>303</v>
      </c>
      <c r="J140" s="1067">
        <f t="shared" si="30"/>
        <v>0.5083333333333333</v>
      </c>
      <c r="K140" s="1068">
        <f t="shared" si="31"/>
        <v>0.86885245901639341</v>
      </c>
      <c r="L140" s="1067">
        <f t="shared" si="32"/>
        <v>0.70960187353629978</v>
      </c>
      <c r="M140" s="1068">
        <f t="shared" si="33"/>
        <v>0.81671159029649598</v>
      </c>
      <c r="N140" s="1067">
        <f t="shared" si="34"/>
        <v>0.93998881147332558</v>
      </c>
    </row>
    <row r="141" spans="1:14" s="1069" customFormat="1" ht="12" x14ac:dyDescent="0.2">
      <c r="A141" s="1070"/>
      <c r="B141" s="1071" t="s">
        <v>1033</v>
      </c>
      <c r="C141" s="1072">
        <v>400</v>
      </c>
      <c r="D141" s="1073">
        <v>234</v>
      </c>
      <c r="E141" s="1073">
        <v>227</v>
      </c>
      <c r="F141" s="1072">
        <v>202</v>
      </c>
      <c r="G141" s="1072">
        <v>197</v>
      </c>
      <c r="H141" s="1073">
        <v>158</v>
      </c>
      <c r="I141" s="1073">
        <v>158</v>
      </c>
      <c r="J141" s="1074">
        <f t="shared" si="30"/>
        <v>0.5675</v>
      </c>
      <c r="K141" s="1075">
        <f t="shared" si="31"/>
        <v>0.86784140969162993</v>
      </c>
      <c r="L141" s="1074">
        <f t="shared" si="32"/>
        <v>0.69603524229074887</v>
      </c>
      <c r="M141" s="1075">
        <f t="shared" si="33"/>
        <v>0.80203045685279184</v>
      </c>
      <c r="N141" s="1074">
        <f t="shared" si="34"/>
        <v>0.92416707464763326</v>
      </c>
    </row>
    <row r="142" spans="1:14" s="1069" customFormat="1" ht="12" x14ac:dyDescent="0.2">
      <c r="A142" s="1070"/>
      <c r="B142" s="1071" t="s">
        <v>924</v>
      </c>
      <c r="C142" s="1072">
        <v>380</v>
      </c>
      <c r="D142" s="1073">
        <v>213</v>
      </c>
      <c r="E142" s="1073">
        <v>203</v>
      </c>
      <c r="F142" s="1072">
        <v>173</v>
      </c>
      <c r="G142" s="1072">
        <v>169</v>
      </c>
      <c r="H142" s="1073">
        <v>138</v>
      </c>
      <c r="I142" s="1073">
        <v>138</v>
      </c>
      <c r="J142" s="1074">
        <f t="shared" si="30"/>
        <v>0.53421052631578947</v>
      </c>
      <c r="K142" s="1075">
        <f t="shared" si="31"/>
        <v>0.83251231527093594</v>
      </c>
      <c r="L142" s="1074">
        <f t="shared" si="32"/>
        <v>0.67980295566502458</v>
      </c>
      <c r="M142" s="1075">
        <f t="shared" si="33"/>
        <v>0.81656804733727806</v>
      </c>
      <c r="N142" s="1074">
        <f t="shared" si="34"/>
        <v>0.98084800952347595</v>
      </c>
    </row>
    <row r="143" spans="1:14" s="1069" customFormat="1" ht="12" x14ac:dyDescent="0.2">
      <c r="A143" s="1070"/>
      <c r="B143" s="1071" t="s">
        <v>1035</v>
      </c>
      <c r="C143" s="1072">
        <v>60</v>
      </c>
      <c r="D143" s="1073">
        <v>8</v>
      </c>
      <c r="E143" s="1073">
        <v>8</v>
      </c>
      <c r="F143" s="1072">
        <v>7</v>
      </c>
      <c r="G143" s="1072">
        <v>7</v>
      </c>
      <c r="H143" s="1073">
        <v>7</v>
      </c>
      <c r="I143" s="1073">
        <v>7</v>
      </c>
      <c r="J143" s="1074">
        <f t="shared" si="30"/>
        <v>0.13333333333333333</v>
      </c>
      <c r="K143" s="1075">
        <f t="shared" si="31"/>
        <v>0.875</v>
      </c>
      <c r="L143" s="1074">
        <f t="shared" si="32"/>
        <v>0.875</v>
      </c>
      <c r="M143" s="1075">
        <f t="shared" si="33"/>
        <v>1</v>
      </c>
      <c r="N143" s="1074">
        <f t="shared" si="34"/>
        <v>1.1428571428571428</v>
      </c>
    </row>
    <row r="144" spans="1:14" s="1059" customFormat="1" ht="15" customHeight="1" x14ac:dyDescent="0.2">
      <c r="A144" s="1054"/>
      <c r="B144" s="1060" t="s">
        <v>1036</v>
      </c>
      <c r="C144" s="1061">
        <f>SUBTOTAL(9,C145:C170)</f>
        <v>3165</v>
      </c>
      <c r="D144" s="1061">
        <f t="shared" ref="D144:H144" si="38">SUBTOTAL(9,D145:D170)</f>
        <v>3427</v>
      </c>
      <c r="E144" s="1061">
        <v>3281</v>
      </c>
      <c r="F144" s="1061">
        <f t="shared" si="38"/>
        <v>3168</v>
      </c>
      <c r="G144" s="1061">
        <v>3048</v>
      </c>
      <c r="H144" s="1061">
        <f t="shared" si="38"/>
        <v>2228</v>
      </c>
      <c r="I144" s="1061">
        <v>2226</v>
      </c>
      <c r="J144" s="1062">
        <f t="shared" si="30"/>
        <v>1.0366508688783571</v>
      </c>
      <c r="K144" s="1062">
        <f t="shared" si="31"/>
        <v>0.92898506552880222</v>
      </c>
      <c r="L144" s="1062">
        <f t="shared" si="32"/>
        <v>0.678451691557452</v>
      </c>
      <c r="M144" s="1062">
        <f t="shared" si="33"/>
        <v>0.73031496062992129</v>
      </c>
      <c r="N144" s="1062">
        <f t="shared" si="34"/>
        <v>0.78614284311901961</v>
      </c>
    </row>
    <row r="145" spans="1:14" s="1069" customFormat="1" ht="12" x14ac:dyDescent="0.2">
      <c r="A145" s="1063"/>
      <c r="B145" s="1064" t="s">
        <v>894</v>
      </c>
      <c r="C145" s="1065"/>
      <c r="D145" s="1066">
        <v>41</v>
      </c>
      <c r="E145" s="1066">
        <v>41</v>
      </c>
      <c r="F145" s="1065">
        <v>26</v>
      </c>
      <c r="G145" s="1065">
        <v>26</v>
      </c>
      <c r="H145" s="1066">
        <v>24</v>
      </c>
      <c r="I145" s="1066">
        <v>24</v>
      </c>
      <c r="J145" s="1067"/>
      <c r="K145" s="1068">
        <f t="shared" si="31"/>
        <v>0.63414634146341464</v>
      </c>
      <c r="L145" s="1067">
        <f t="shared" si="32"/>
        <v>0.58536585365853655</v>
      </c>
      <c r="M145" s="1068">
        <f t="shared" si="33"/>
        <v>0.92307692307692313</v>
      </c>
      <c r="N145" s="1067">
        <f t="shared" si="34"/>
        <v>1.455621301775148</v>
      </c>
    </row>
    <row r="146" spans="1:14" s="1069" customFormat="1" ht="12" x14ac:dyDescent="0.2">
      <c r="A146" s="1063"/>
      <c r="B146" s="1064" t="s">
        <v>1037</v>
      </c>
      <c r="C146" s="1065">
        <f>SUBTOTAL(9,C147:C154)</f>
        <v>1000</v>
      </c>
      <c r="D146" s="1066">
        <f t="shared" ref="D146:H146" si="39">SUBTOTAL(9,D147:D154)</f>
        <v>834</v>
      </c>
      <c r="E146" s="1066">
        <v>812</v>
      </c>
      <c r="F146" s="1065">
        <f t="shared" si="39"/>
        <v>784</v>
      </c>
      <c r="G146" s="1065">
        <v>767</v>
      </c>
      <c r="H146" s="1066">
        <f t="shared" si="39"/>
        <v>543</v>
      </c>
      <c r="I146" s="1066">
        <v>542</v>
      </c>
      <c r="J146" s="1067">
        <f t="shared" si="30"/>
        <v>0.81200000000000006</v>
      </c>
      <c r="K146" s="1068">
        <f t="shared" si="31"/>
        <v>0.94458128078817738</v>
      </c>
      <c r="L146" s="1067">
        <f t="shared" si="32"/>
        <v>0.66748768472906406</v>
      </c>
      <c r="M146" s="1068">
        <f t="shared" si="33"/>
        <v>0.70664928292046936</v>
      </c>
      <c r="N146" s="1067">
        <f t="shared" si="34"/>
        <v>0.74810849769416043</v>
      </c>
    </row>
    <row r="147" spans="1:14" s="1096" customFormat="1" ht="12" x14ac:dyDescent="0.2">
      <c r="A147" s="1090"/>
      <c r="B147" s="1091" t="s">
        <v>1038</v>
      </c>
      <c r="C147" s="1092">
        <v>800</v>
      </c>
      <c r="D147" s="1093">
        <f>SUBTOTAL(9,D148:D153)</f>
        <v>627</v>
      </c>
      <c r="E147" s="1093">
        <v>615</v>
      </c>
      <c r="F147" s="1092">
        <f t="shared" ref="F147:H147" si="40">SUBTOTAL(9,F148:F153)</f>
        <v>575</v>
      </c>
      <c r="G147" s="1092">
        <v>567</v>
      </c>
      <c r="H147" s="1093">
        <f t="shared" si="40"/>
        <v>387</v>
      </c>
      <c r="I147" s="1093">
        <v>386</v>
      </c>
      <c r="J147" s="1094">
        <f t="shared" si="30"/>
        <v>0.76875000000000004</v>
      </c>
      <c r="K147" s="1095">
        <f t="shared" si="31"/>
        <v>0.92195121951219516</v>
      </c>
      <c r="L147" s="1094">
        <f t="shared" si="32"/>
        <v>0.62764227642276427</v>
      </c>
      <c r="M147" s="1095">
        <f t="shared" si="33"/>
        <v>0.6807760141093474</v>
      </c>
      <c r="N147" s="1094">
        <f t="shared" si="34"/>
        <v>0.73840784599162024</v>
      </c>
    </row>
    <row r="148" spans="1:14" s="1082" customFormat="1" ht="12" x14ac:dyDescent="0.2">
      <c r="A148" s="1076"/>
      <c r="B148" s="1077" t="s">
        <v>1039</v>
      </c>
      <c r="C148" s="1078"/>
      <c r="D148" s="1079">
        <v>268</v>
      </c>
      <c r="E148" s="1079">
        <v>261</v>
      </c>
      <c r="F148" s="1078">
        <v>220</v>
      </c>
      <c r="G148" s="1078">
        <v>216</v>
      </c>
      <c r="H148" s="1079">
        <v>140</v>
      </c>
      <c r="I148" s="1079">
        <v>140</v>
      </c>
      <c r="J148" s="1080"/>
      <c r="K148" s="1081">
        <f t="shared" si="31"/>
        <v>0.82758620689655171</v>
      </c>
      <c r="L148" s="1080">
        <f t="shared" si="32"/>
        <v>0.53639846743295017</v>
      </c>
      <c r="M148" s="1081">
        <f t="shared" si="33"/>
        <v>0.64814814814814814</v>
      </c>
      <c r="N148" s="1080">
        <f t="shared" si="34"/>
        <v>0.78317901234567899</v>
      </c>
    </row>
    <row r="149" spans="1:14" s="1082" customFormat="1" ht="12" x14ac:dyDescent="0.2">
      <c r="A149" s="1076"/>
      <c r="B149" s="1077" t="s">
        <v>1042</v>
      </c>
      <c r="C149" s="1078"/>
      <c r="D149" s="1079">
        <v>36</v>
      </c>
      <c r="E149" s="1079">
        <v>36</v>
      </c>
      <c r="F149" s="1078">
        <v>33</v>
      </c>
      <c r="G149" s="1078">
        <v>33</v>
      </c>
      <c r="H149" s="1079">
        <v>27</v>
      </c>
      <c r="I149" s="1079">
        <v>27</v>
      </c>
      <c r="J149" s="1080"/>
      <c r="K149" s="1081">
        <f t="shared" si="31"/>
        <v>0.91666666666666663</v>
      </c>
      <c r="L149" s="1080">
        <f t="shared" si="32"/>
        <v>0.75</v>
      </c>
      <c r="M149" s="1081">
        <f t="shared" si="33"/>
        <v>0.81818181818181823</v>
      </c>
      <c r="N149" s="1080">
        <f t="shared" si="34"/>
        <v>0.8925619834710744</v>
      </c>
    </row>
    <row r="150" spans="1:14" s="1082" customFormat="1" ht="12" x14ac:dyDescent="0.2">
      <c r="A150" s="1076"/>
      <c r="B150" s="1077" t="s">
        <v>1043</v>
      </c>
      <c r="C150" s="1078"/>
      <c r="D150" s="1079">
        <v>70</v>
      </c>
      <c r="E150" s="1079">
        <v>70</v>
      </c>
      <c r="F150" s="1078">
        <v>70</v>
      </c>
      <c r="G150" s="1078">
        <v>70</v>
      </c>
      <c r="H150" s="1079">
        <v>45</v>
      </c>
      <c r="I150" s="1079">
        <v>45</v>
      </c>
      <c r="J150" s="1080"/>
      <c r="K150" s="1081">
        <f t="shared" si="31"/>
        <v>1</v>
      </c>
      <c r="L150" s="1080">
        <f t="shared" si="32"/>
        <v>0.6428571428571429</v>
      </c>
      <c r="M150" s="1081">
        <f t="shared" si="33"/>
        <v>0.6428571428571429</v>
      </c>
      <c r="N150" s="1080">
        <f t="shared" si="34"/>
        <v>0.6428571428571429</v>
      </c>
    </row>
    <row r="151" spans="1:14" s="1082" customFormat="1" ht="12" x14ac:dyDescent="0.2">
      <c r="A151" s="1076"/>
      <c r="B151" s="1077" t="s">
        <v>1044</v>
      </c>
      <c r="C151" s="1078"/>
      <c r="D151" s="1079">
        <v>216</v>
      </c>
      <c r="E151" s="1079">
        <v>215</v>
      </c>
      <c r="F151" s="1078">
        <v>215</v>
      </c>
      <c r="G151" s="1078">
        <v>214</v>
      </c>
      <c r="H151" s="1079">
        <v>141</v>
      </c>
      <c r="I151" s="1079">
        <v>141</v>
      </c>
      <c r="J151" s="1080"/>
      <c r="K151" s="1081">
        <f t="shared" si="31"/>
        <v>0.99534883720930234</v>
      </c>
      <c r="L151" s="1080">
        <f t="shared" si="32"/>
        <v>0.65581395348837213</v>
      </c>
      <c r="M151" s="1081">
        <f t="shared" si="33"/>
        <v>0.65887850467289721</v>
      </c>
      <c r="N151" s="1080">
        <f t="shared" si="34"/>
        <v>0.66195737619006034</v>
      </c>
    </row>
    <row r="152" spans="1:14" s="1082" customFormat="1" ht="12" x14ac:dyDescent="0.2">
      <c r="A152" s="1076"/>
      <c r="B152" s="1077" t="s">
        <v>1047</v>
      </c>
      <c r="C152" s="1078"/>
      <c r="D152" s="1079">
        <v>24</v>
      </c>
      <c r="E152" s="1079">
        <v>24</v>
      </c>
      <c r="F152" s="1078">
        <v>24</v>
      </c>
      <c r="G152" s="1078">
        <v>24</v>
      </c>
      <c r="H152" s="1079">
        <v>21</v>
      </c>
      <c r="I152" s="1079">
        <v>21</v>
      </c>
      <c r="J152" s="1080"/>
      <c r="K152" s="1081">
        <f t="shared" si="31"/>
        <v>1</v>
      </c>
      <c r="L152" s="1080">
        <f t="shared" si="32"/>
        <v>0.875</v>
      </c>
      <c r="M152" s="1081">
        <f t="shared" si="33"/>
        <v>0.875</v>
      </c>
      <c r="N152" s="1080">
        <f t="shared" si="34"/>
        <v>0.875</v>
      </c>
    </row>
    <row r="153" spans="1:14" s="1082" customFormat="1" ht="12" x14ac:dyDescent="0.2">
      <c r="A153" s="1076"/>
      <c r="B153" s="1077" t="s">
        <v>1049</v>
      </c>
      <c r="C153" s="1078"/>
      <c r="D153" s="1079">
        <v>13</v>
      </c>
      <c r="E153" s="1079">
        <v>12</v>
      </c>
      <c r="F153" s="1078">
        <v>13</v>
      </c>
      <c r="G153" s="1078">
        <v>12</v>
      </c>
      <c r="H153" s="1079">
        <v>13</v>
      </c>
      <c r="I153" s="1079">
        <v>12</v>
      </c>
      <c r="J153" s="1080"/>
      <c r="K153" s="1081">
        <f t="shared" si="31"/>
        <v>1</v>
      </c>
      <c r="L153" s="1080">
        <f t="shared" si="32"/>
        <v>1</v>
      </c>
      <c r="M153" s="1081">
        <f t="shared" si="33"/>
        <v>1</v>
      </c>
      <c r="N153" s="1080">
        <f t="shared" si="34"/>
        <v>1</v>
      </c>
    </row>
    <row r="154" spans="1:14" s="1069" customFormat="1" ht="12" x14ac:dyDescent="0.2">
      <c r="A154" s="1070"/>
      <c r="B154" s="1071" t="s">
        <v>1050</v>
      </c>
      <c r="C154" s="1072">
        <v>200</v>
      </c>
      <c r="D154" s="1073">
        <v>207</v>
      </c>
      <c r="E154" s="1073">
        <v>202</v>
      </c>
      <c r="F154" s="1072">
        <v>209</v>
      </c>
      <c r="G154" s="1072">
        <v>205</v>
      </c>
      <c r="H154" s="1073">
        <v>156</v>
      </c>
      <c r="I154" s="1073">
        <v>156</v>
      </c>
      <c r="J154" s="1074">
        <f t="shared" si="30"/>
        <v>1.01</v>
      </c>
      <c r="K154" s="1075">
        <f t="shared" si="31"/>
        <v>1.0148514851485149</v>
      </c>
      <c r="L154" s="1074">
        <f t="shared" si="32"/>
        <v>0.7722772277227723</v>
      </c>
      <c r="M154" s="1075">
        <f t="shared" si="33"/>
        <v>0.76097560975609757</v>
      </c>
      <c r="N154" s="1074">
        <f t="shared" si="34"/>
        <v>0.74983938132064243</v>
      </c>
    </row>
    <row r="155" spans="1:14" s="1069" customFormat="1" ht="12" x14ac:dyDescent="0.2">
      <c r="A155" s="1063"/>
      <c r="B155" s="1064" t="s">
        <v>1052</v>
      </c>
      <c r="C155" s="1065">
        <v>800</v>
      </c>
      <c r="D155" s="1066">
        <v>648</v>
      </c>
      <c r="E155" s="1066">
        <v>648</v>
      </c>
      <c r="F155" s="1065">
        <v>490</v>
      </c>
      <c r="G155" s="1065">
        <v>490</v>
      </c>
      <c r="H155" s="1066">
        <v>427</v>
      </c>
      <c r="I155" s="1066">
        <v>427</v>
      </c>
      <c r="J155" s="1067">
        <f t="shared" si="30"/>
        <v>0.81</v>
      </c>
      <c r="K155" s="1068">
        <f t="shared" si="31"/>
        <v>0.75617283950617287</v>
      </c>
      <c r="L155" s="1067">
        <f t="shared" si="32"/>
        <v>0.65895061728395066</v>
      </c>
      <c r="M155" s="1068">
        <f t="shared" si="33"/>
        <v>0.87142857142857144</v>
      </c>
      <c r="N155" s="1067">
        <f t="shared" si="34"/>
        <v>1.1524198250728863</v>
      </c>
    </row>
    <row r="156" spans="1:14" s="1069" customFormat="1" ht="12" x14ac:dyDescent="0.2">
      <c r="A156" s="1063"/>
      <c r="B156" s="1064" t="s">
        <v>897</v>
      </c>
      <c r="C156" s="1065">
        <f>SUBTOTAL(9,C157:C161)</f>
        <v>460</v>
      </c>
      <c r="D156" s="1066">
        <f t="shared" ref="D156:H156" si="41">SUBTOTAL(9,D157:D161)</f>
        <v>918</v>
      </c>
      <c r="E156" s="1066">
        <v>860</v>
      </c>
      <c r="F156" s="1065">
        <f t="shared" si="41"/>
        <v>906</v>
      </c>
      <c r="G156" s="1065">
        <v>849</v>
      </c>
      <c r="H156" s="1066">
        <f t="shared" si="41"/>
        <v>453</v>
      </c>
      <c r="I156" s="1066">
        <v>453</v>
      </c>
      <c r="J156" s="1067">
        <f t="shared" si="30"/>
        <v>1.8695652173913044</v>
      </c>
      <c r="K156" s="1068">
        <f t="shared" si="31"/>
        <v>0.98720930232558135</v>
      </c>
      <c r="L156" s="1067">
        <f t="shared" si="32"/>
        <v>0.52674418604651163</v>
      </c>
      <c r="M156" s="1068">
        <f t="shared" si="33"/>
        <v>0.53356890459363959</v>
      </c>
      <c r="N156" s="1067">
        <f t="shared" si="34"/>
        <v>0.54048204705598357</v>
      </c>
    </row>
    <row r="157" spans="1:14" s="1069" customFormat="1" ht="12" x14ac:dyDescent="0.2">
      <c r="A157" s="1070"/>
      <c r="B157" s="1071" t="s">
        <v>1053</v>
      </c>
      <c r="C157" s="1072">
        <v>100</v>
      </c>
      <c r="D157" s="1073">
        <v>211</v>
      </c>
      <c r="E157" s="1073">
        <v>197</v>
      </c>
      <c r="F157" s="1072">
        <v>202</v>
      </c>
      <c r="G157" s="1072">
        <v>189</v>
      </c>
      <c r="H157" s="1073">
        <v>73</v>
      </c>
      <c r="I157" s="1073">
        <v>73</v>
      </c>
      <c r="J157" s="1074">
        <f t="shared" si="30"/>
        <v>1.97</v>
      </c>
      <c r="K157" s="1075">
        <f t="shared" si="31"/>
        <v>0.95939086294416243</v>
      </c>
      <c r="L157" s="1074">
        <f t="shared" si="32"/>
        <v>0.37055837563451777</v>
      </c>
      <c r="M157" s="1075">
        <f t="shared" si="33"/>
        <v>0.38624338624338622</v>
      </c>
      <c r="N157" s="1074">
        <f t="shared" si="34"/>
        <v>0.40259231264522266</v>
      </c>
    </row>
    <row r="158" spans="1:14" s="1069" customFormat="1" ht="12" x14ac:dyDescent="0.2">
      <c r="A158" s="1070"/>
      <c r="B158" s="1071" t="s">
        <v>1054</v>
      </c>
      <c r="C158" s="1072">
        <v>100</v>
      </c>
      <c r="D158" s="1073">
        <v>110</v>
      </c>
      <c r="E158" s="1073">
        <v>110</v>
      </c>
      <c r="F158" s="1072">
        <v>110</v>
      </c>
      <c r="G158" s="1072">
        <v>110</v>
      </c>
      <c r="H158" s="1073">
        <v>54</v>
      </c>
      <c r="I158" s="1073">
        <v>54</v>
      </c>
      <c r="J158" s="1074">
        <f t="shared" si="30"/>
        <v>1.1000000000000001</v>
      </c>
      <c r="K158" s="1075">
        <f t="shared" si="31"/>
        <v>1</v>
      </c>
      <c r="L158" s="1074">
        <f t="shared" si="32"/>
        <v>0.49090909090909091</v>
      </c>
      <c r="M158" s="1075">
        <f t="shared" si="33"/>
        <v>0.49090909090909091</v>
      </c>
      <c r="N158" s="1074">
        <f t="shared" si="34"/>
        <v>0.49090909090909091</v>
      </c>
    </row>
    <row r="159" spans="1:14" s="1069" customFormat="1" ht="12" x14ac:dyDescent="0.2">
      <c r="A159" s="1070"/>
      <c r="B159" s="1071" t="s">
        <v>1055</v>
      </c>
      <c r="C159" s="1072">
        <v>80</v>
      </c>
      <c r="D159" s="1073">
        <v>141</v>
      </c>
      <c r="E159" s="1073">
        <v>138</v>
      </c>
      <c r="F159" s="1072">
        <v>141</v>
      </c>
      <c r="G159" s="1072">
        <v>138</v>
      </c>
      <c r="H159" s="1073">
        <v>80</v>
      </c>
      <c r="I159" s="1073">
        <v>80</v>
      </c>
      <c r="J159" s="1074">
        <f t="shared" si="30"/>
        <v>1.7250000000000001</v>
      </c>
      <c r="K159" s="1075">
        <f t="shared" si="31"/>
        <v>1</v>
      </c>
      <c r="L159" s="1074">
        <f t="shared" si="32"/>
        <v>0.57971014492753625</v>
      </c>
      <c r="M159" s="1075">
        <f t="shared" si="33"/>
        <v>0.57971014492753625</v>
      </c>
      <c r="N159" s="1074">
        <f t="shared" si="34"/>
        <v>0.57971014492753625</v>
      </c>
    </row>
    <row r="160" spans="1:14" s="1069" customFormat="1" ht="12" x14ac:dyDescent="0.2">
      <c r="A160" s="1070"/>
      <c r="B160" s="1071" t="s">
        <v>1056</v>
      </c>
      <c r="C160" s="1072">
        <v>60</v>
      </c>
      <c r="D160" s="1073">
        <v>63</v>
      </c>
      <c r="E160" s="1073">
        <v>63</v>
      </c>
      <c r="F160" s="1072">
        <v>63</v>
      </c>
      <c r="G160" s="1072">
        <v>63</v>
      </c>
      <c r="H160" s="1073">
        <v>39</v>
      </c>
      <c r="I160" s="1073">
        <v>39</v>
      </c>
      <c r="J160" s="1074">
        <f t="shared" si="30"/>
        <v>1.05</v>
      </c>
      <c r="K160" s="1075">
        <f t="shared" si="31"/>
        <v>1</v>
      </c>
      <c r="L160" s="1074">
        <f t="shared" si="32"/>
        <v>0.61904761904761907</v>
      </c>
      <c r="M160" s="1075">
        <f t="shared" si="33"/>
        <v>0.61904761904761907</v>
      </c>
      <c r="N160" s="1074">
        <f t="shared" si="34"/>
        <v>0.61904761904761907</v>
      </c>
    </row>
    <row r="161" spans="1:14" s="1069" customFormat="1" ht="12" x14ac:dyDescent="0.2">
      <c r="A161" s="1070"/>
      <c r="B161" s="1071" t="s">
        <v>1057</v>
      </c>
      <c r="C161" s="1072">
        <v>120</v>
      </c>
      <c r="D161" s="1073">
        <v>393</v>
      </c>
      <c r="E161" s="1073">
        <v>393</v>
      </c>
      <c r="F161" s="1072">
        <v>390</v>
      </c>
      <c r="G161" s="1072">
        <v>390</v>
      </c>
      <c r="H161" s="1073">
        <v>207</v>
      </c>
      <c r="I161" s="1073">
        <v>207</v>
      </c>
      <c r="J161" s="1074">
        <f t="shared" si="30"/>
        <v>3.2749999999999999</v>
      </c>
      <c r="K161" s="1075">
        <f t="shared" si="31"/>
        <v>0.99236641221374045</v>
      </c>
      <c r="L161" s="1074">
        <f t="shared" si="32"/>
        <v>0.52671755725190839</v>
      </c>
      <c r="M161" s="1075">
        <f t="shared" si="33"/>
        <v>0.53076923076923077</v>
      </c>
      <c r="N161" s="1074">
        <f t="shared" si="34"/>
        <v>0.53485207100591714</v>
      </c>
    </row>
    <row r="162" spans="1:14" s="1069" customFormat="1" ht="12" x14ac:dyDescent="0.2">
      <c r="A162" s="1063"/>
      <c r="B162" s="1064" t="s">
        <v>898</v>
      </c>
      <c r="C162" s="1065">
        <f>SUBTOTAL(9,C163:C165)</f>
        <v>250</v>
      </c>
      <c r="D162" s="1066">
        <f t="shared" ref="D162:H162" si="42">SUBTOTAL(9,D163:D165)</f>
        <v>132</v>
      </c>
      <c r="E162" s="1066">
        <v>130</v>
      </c>
      <c r="F162" s="1065">
        <f t="shared" si="42"/>
        <v>132</v>
      </c>
      <c r="G162" s="1065">
        <v>130</v>
      </c>
      <c r="H162" s="1066">
        <f t="shared" si="42"/>
        <v>88</v>
      </c>
      <c r="I162" s="1066">
        <v>88</v>
      </c>
      <c r="J162" s="1067">
        <f t="shared" si="30"/>
        <v>0.52</v>
      </c>
      <c r="K162" s="1068">
        <f t="shared" si="31"/>
        <v>1</v>
      </c>
      <c r="L162" s="1067">
        <f t="shared" si="32"/>
        <v>0.67692307692307696</v>
      </c>
      <c r="M162" s="1068">
        <f t="shared" si="33"/>
        <v>0.67692307692307696</v>
      </c>
      <c r="N162" s="1067">
        <f t="shared" si="34"/>
        <v>0.67692307692307696</v>
      </c>
    </row>
    <row r="163" spans="1:14" s="1069" customFormat="1" ht="12" x14ac:dyDescent="0.2">
      <c r="A163" s="1070"/>
      <c r="B163" s="1071" t="s">
        <v>1058</v>
      </c>
      <c r="C163" s="1072">
        <v>100</v>
      </c>
      <c r="D163" s="1073">
        <v>74</v>
      </c>
      <c r="E163" s="1073">
        <v>74</v>
      </c>
      <c r="F163" s="1072">
        <v>74</v>
      </c>
      <c r="G163" s="1072">
        <v>74</v>
      </c>
      <c r="H163" s="1073">
        <v>45</v>
      </c>
      <c r="I163" s="1073">
        <v>45</v>
      </c>
      <c r="J163" s="1074">
        <f t="shared" si="30"/>
        <v>0.74</v>
      </c>
      <c r="K163" s="1075">
        <f t="shared" si="31"/>
        <v>1</v>
      </c>
      <c r="L163" s="1074">
        <f t="shared" si="32"/>
        <v>0.60810810810810811</v>
      </c>
      <c r="M163" s="1075">
        <f t="shared" si="33"/>
        <v>0.60810810810810811</v>
      </c>
      <c r="N163" s="1074">
        <f t="shared" si="34"/>
        <v>0.60810810810810811</v>
      </c>
    </row>
    <row r="164" spans="1:14" s="1069" customFormat="1" ht="12" x14ac:dyDescent="0.2">
      <c r="A164" s="1070"/>
      <c r="B164" s="1071" t="s">
        <v>1059</v>
      </c>
      <c r="C164" s="1072">
        <v>100</v>
      </c>
      <c r="D164" s="1073">
        <v>49</v>
      </c>
      <c r="E164" s="1073">
        <v>49</v>
      </c>
      <c r="F164" s="1072">
        <v>49</v>
      </c>
      <c r="G164" s="1072">
        <v>49</v>
      </c>
      <c r="H164" s="1073">
        <v>37</v>
      </c>
      <c r="I164" s="1073">
        <v>37</v>
      </c>
      <c r="J164" s="1074">
        <f t="shared" si="30"/>
        <v>0.49</v>
      </c>
      <c r="K164" s="1075">
        <f t="shared" si="31"/>
        <v>1</v>
      </c>
      <c r="L164" s="1074">
        <f t="shared" si="32"/>
        <v>0.75510204081632648</v>
      </c>
      <c r="M164" s="1075">
        <f t="shared" si="33"/>
        <v>0.75510204081632648</v>
      </c>
      <c r="N164" s="1074">
        <f t="shared" si="34"/>
        <v>0.75510204081632648</v>
      </c>
    </row>
    <row r="165" spans="1:14" s="1069" customFormat="1" ht="12" x14ac:dyDescent="0.2">
      <c r="A165" s="1070"/>
      <c r="B165" s="1071" t="s">
        <v>1060</v>
      </c>
      <c r="C165" s="1072">
        <v>50</v>
      </c>
      <c r="D165" s="1073">
        <v>9</v>
      </c>
      <c r="E165" s="1073">
        <v>9</v>
      </c>
      <c r="F165" s="1072">
        <v>9</v>
      </c>
      <c r="G165" s="1072">
        <v>9</v>
      </c>
      <c r="H165" s="1073">
        <v>6</v>
      </c>
      <c r="I165" s="1073">
        <v>6</v>
      </c>
      <c r="J165" s="1074">
        <f t="shared" si="30"/>
        <v>0.18</v>
      </c>
      <c r="K165" s="1075">
        <f t="shared" si="31"/>
        <v>1</v>
      </c>
      <c r="L165" s="1074">
        <f t="shared" si="32"/>
        <v>0.66666666666666663</v>
      </c>
      <c r="M165" s="1075">
        <f t="shared" si="33"/>
        <v>0.66666666666666663</v>
      </c>
      <c r="N165" s="1074">
        <f t="shared" si="34"/>
        <v>0.66666666666666663</v>
      </c>
    </row>
    <row r="166" spans="1:14" s="1069" customFormat="1" ht="12" x14ac:dyDescent="0.2">
      <c r="A166" s="1063"/>
      <c r="B166" s="1064" t="s">
        <v>1061</v>
      </c>
      <c r="C166" s="1065">
        <v>40</v>
      </c>
      <c r="D166" s="1066">
        <v>24</v>
      </c>
      <c r="E166" s="1066">
        <v>24</v>
      </c>
      <c r="F166" s="1065">
        <v>24</v>
      </c>
      <c r="G166" s="1065">
        <v>24</v>
      </c>
      <c r="H166" s="1066">
        <v>15</v>
      </c>
      <c r="I166" s="1066">
        <v>15</v>
      </c>
      <c r="J166" s="1067">
        <f t="shared" si="30"/>
        <v>0.6</v>
      </c>
      <c r="K166" s="1068">
        <f t="shared" si="31"/>
        <v>1</v>
      </c>
      <c r="L166" s="1067">
        <f t="shared" si="32"/>
        <v>0.625</v>
      </c>
      <c r="M166" s="1068">
        <f t="shared" si="33"/>
        <v>0.625</v>
      </c>
      <c r="N166" s="1067">
        <f t="shared" si="34"/>
        <v>0.625</v>
      </c>
    </row>
    <row r="167" spans="1:14" s="1069" customFormat="1" ht="12" x14ac:dyDescent="0.2">
      <c r="A167" s="1063"/>
      <c r="B167" s="1064" t="s">
        <v>900</v>
      </c>
      <c r="C167" s="1065">
        <v>500</v>
      </c>
      <c r="D167" s="1066">
        <v>726</v>
      </c>
      <c r="E167" s="1066">
        <v>724</v>
      </c>
      <c r="F167" s="1065">
        <v>726</v>
      </c>
      <c r="G167" s="1065">
        <v>724</v>
      </c>
      <c r="H167" s="1066">
        <v>616</v>
      </c>
      <c r="I167" s="1066">
        <v>616</v>
      </c>
      <c r="J167" s="1067">
        <f t="shared" si="30"/>
        <v>1.448</v>
      </c>
      <c r="K167" s="1068">
        <f t="shared" si="31"/>
        <v>1</v>
      </c>
      <c r="L167" s="1067">
        <f t="shared" si="32"/>
        <v>0.850828729281768</v>
      </c>
      <c r="M167" s="1068">
        <f t="shared" si="33"/>
        <v>0.850828729281768</v>
      </c>
      <c r="N167" s="1067">
        <f t="shared" si="34"/>
        <v>0.850828729281768</v>
      </c>
    </row>
    <row r="168" spans="1:14" s="1069" customFormat="1" ht="12" x14ac:dyDescent="0.2">
      <c r="A168" s="1063"/>
      <c r="B168" s="1064" t="s">
        <v>901</v>
      </c>
      <c r="C168" s="1065">
        <v>25</v>
      </c>
      <c r="D168" s="1066">
        <v>50</v>
      </c>
      <c r="E168" s="1066">
        <v>50</v>
      </c>
      <c r="F168" s="1065">
        <v>36</v>
      </c>
      <c r="G168" s="1065">
        <v>36</v>
      </c>
      <c r="H168" s="1066">
        <v>18</v>
      </c>
      <c r="I168" s="1066">
        <v>18</v>
      </c>
      <c r="J168" s="1067">
        <f t="shared" si="30"/>
        <v>2</v>
      </c>
      <c r="K168" s="1068">
        <f t="shared" si="31"/>
        <v>0.72</v>
      </c>
      <c r="L168" s="1067">
        <f t="shared" si="32"/>
        <v>0.36</v>
      </c>
      <c r="M168" s="1068">
        <f t="shared" si="33"/>
        <v>0.5</v>
      </c>
      <c r="N168" s="1067">
        <f t="shared" si="34"/>
        <v>0.69444444444444442</v>
      </c>
    </row>
    <row r="169" spans="1:14" s="1069" customFormat="1" ht="12" x14ac:dyDescent="0.2">
      <c r="A169" s="1063"/>
      <c r="B169" s="1064" t="s">
        <v>910</v>
      </c>
      <c r="C169" s="1065">
        <v>80</v>
      </c>
      <c r="D169" s="1066">
        <v>47</v>
      </c>
      <c r="E169" s="1066">
        <v>47</v>
      </c>
      <c r="F169" s="1065">
        <v>37</v>
      </c>
      <c r="G169" s="1065">
        <v>37</v>
      </c>
      <c r="H169" s="1066">
        <v>37</v>
      </c>
      <c r="I169" s="1066">
        <v>37</v>
      </c>
      <c r="J169" s="1067">
        <f t="shared" si="30"/>
        <v>0.58750000000000002</v>
      </c>
      <c r="K169" s="1068">
        <f t="shared" si="31"/>
        <v>0.78723404255319152</v>
      </c>
      <c r="L169" s="1067">
        <f t="shared" si="32"/>
        <v>0.78723404255319152</v>
      </c>
      <c r="M169" s="1068">
        <f t="shared" si="33"/>
        <v>1</v>
      </c>
      <c r="N169" s="1067">
        <f t="shared" si="34"/>
        <v>1.2702702702702702</v>
      </c>
    </row>
    <row r="170" spans="1:14" s="1069" customFormat="1" ht="12" x14ac:dyDescent="0.2">
      <c r="A170" s="1063"/>
      <c r="B170" s="1064" t="s">
        <v>903</v>
      </c>
      <c r="C170" s="1065">
        <v>10</v>
      </c>
      <c r="D170" s="1066">
        <v>7</v>
      </c>
      <c r="E170" s="1066">
        <v>7</v>
      </c>
      <c r="F170" s="1065">
        <v>7</v>
      </c>
      <c r="G170" s="1065">
        <v>7</v>
      </c>
      <c r="H170" s="1066">
        <v>7</v>
      </c>
      <c r="I170" s="1066">
        <v>7</v>
      </c>
      <c r="J170" s="1067">
        <f t="shared" si="30"/>
        <v>0.7</v>
      </c>
      <c r="K170" s="1068">
        <f t="shared" si="31"/>
        <v>1</v>
      </c>
      <c r="L170" s="1067">
        <f t="shared" si="32"/>
        <v>1</v>
      </c>
      <c r="M170" s="1068">
        <f t="shared" si="33"/>
        <v>1</v>
      </c>
      <c r="N170" s="1067">
        <f t="shared" si="34"/>
        <v>1</v>
      </c>
    </row>
    <row r="171" spans="1:14" s="1059" customFormat="1" ht="15" customHeight="1" x14ac:dyDescent="0.2">
      <c r="A171" s="1054"/>
      <c r="B171" s="1060" t="s">
        <v>1063</v>
      </c>
      <c r="C171" s="1061">
        <f>SUBTOTAL(9,C172:C177)</f>
        <v>650</v>
      </c>
      <c r="D171" s="1061">
        <f t="shared" ref="D171:H171" si="43">SUBTOTAL(9,D172:D177)</f>
        <v>2864</v>
      </c>
      <c r="E171" s="1061">
        <v>2367</v>
      </c>
      <c r="F171" s="1061">
        <f t="shared" si="43"/>
        <v>912</v>
      </c>
      <c r="G171" s="1061">
        <v>806</v>
      </c>
      <c r="H171" s="1061">
        <f t="shared" si="43"/>
        <v>561</v>
      </c>
      <c r="I171" s="1061">
        <v>561</v>
      </c>
      <c r="J171" s="1062">
        <f t="shared" si="30"/>
        <v>3.6415384615384614</v>
      </c>
      <c r="K171" s="1062">
        <f t="shared" si="31"/>
        <v>0.3405154203633291</v>
      </c>
      <c r="L171" s="1062">
        <f t="shared" si="32"/>
        <v>0.23700887198986059</v>
      </c>
      <c r="M171" s="1062">
        <f t="shared" si="33"/>
        <v>0.69602977667493793</v>
      </c>
      <c r="N171" s="1062">
        <f t="shared" si="34"/>
        <v>2.0440477436595264</v>
      </c>
    </row>
    <row r="172" spans="1:14" s="1069" customFormat="1" ht="12" x14ac:dyDescent="0.2">
      <c r="A172" s="1063"/>
      <c r="B172" s="1064" t="s">
        <v>904</v>
      </c>
      <c r="C172" s="1065">
        <v>160</v>
      </c>
      <c r="D172" s="1066">
        <v>857</v>
      </c>
      <c r="E172" s="1066">
        <v>805</v>
      </c>
      <c r="F172" s="1065">
        <v>177</v>
      </c>
      <c r="G172" s="1065">
        <v>170</v>
      </c>
      <c r="H172" s="1066">
        <v>160</v>
      </c>
      <c r="I172" s="1066">
        <v>160</v>
      </c>
      <c r="J172" s="1067">
        <f t="shared" si="30"/>
        <v>5.03125</v>
      </c>
      <c r="K172" s="1068">
        <f t="shared" si="31"/>
        <v>0.21118012422360249</v>
      </c>
      <c r="L172" s="1067">
        <f t="shared" si="32"/>
        <v>0.19875776397515527</v>
      </c>
      <c r="M172" s="1068">
        <f t="shared" si="33"/>
        <v>0.94117647058823528</v>
      </c>
      <c r="N172" s="1067">
        <f t="shared" si="34"/>
        <v>4.4567474048442905</v>
      </c>
    </row>
    <row r="173" spans="1:14" s="1069" customFormat="1" ht="12" x14ac:dyDescent="0.2">
      <c r="A173" s="1063"/>
      <c r="B173" s="1064" t="s">
        <v>905</v>
      </c>
      <c r="C173" s="1065">
        <f>SUBTOTAL(9,C174:C177)</f>
        <v>490</v>
      </c>
      <c r="D173" s="1066">
        <f t="shared" ref="D173:H173" si="44">SUBTOTAL(9,D174:D177)</f>
        <v>2007</v>
      </c>
      <c r="E173" s="1066">
        <v>1581</v>
      </c>
      <c r="F173" s="1065">
        <f t="shared" si="44"/>
        <v>735</v>
      </c>
      <c r="G173" s="1065">
        <v>637</v>
      </c>
      <c r="H173" s="1066">
        <f t="shared" si="44"/>
        <v>401</v>
      </c>
      <c r="I173" s="1066">
        <v>401</v>
      </c>
      <c r="J173" s="1067">
        <f t="shared" si="30"/>
        <v>3.2265306122448978</v>
      </c>
      <c r="K173" s="1068">
        <f t="shared" si="31"/>
        <v>0.40290955091714103</v>
      </c>
      <c r="L173" s="1067">
        <f t="shared" si="32"/>
        <v>0.25363693864642634</v>
      </c>
      <c r="M173" s="1068">
        <f t="shared" si="33"/>
        <v>0.6295133437990581</v>
      </c>
      <c r="N173" s="1067">
        <f t="shared" si="34"/>
        <v>1.562418518911006</v>
      </c>
    </row>
    <row r="174" spans="1:14" s="1069" customFormat="1" ht="12" x14ac:dyDescent="0.2">
      <c r="A174" s="1070"/>
      <c r="B174" s="1071" t="s">
        <v>1064</v>
      </c>
      <c r="C174" s="1072">
        <v>180</v>
      </c>
      <c r="D174" s="1073">
        <v>655</v>
      </c>
      <c r="E174" s="1073">
        <v>571</v>
      </c>
      <c r="F174" s="1072">
        <v>296</v>
      </c>
      <c r="G174" s="1072">
        <v>267</v>
      </c>
      <c r="H174" s="1073">
        <v>144</v>
      </c>
      <c r="I174" s="1073">
        <v>144</v>
      </c>
      <c r="J174" s="1074">
        <f t="shared" si="30"/>
        <v>3.1722222222222221</v>
      </c>
      <c r="K174" s="1075">
        <f t="shared" si="31"/>
        <v>0.46760070052539404</v>
      </c>
      <c r="L174" s="1074">
        <f t="shared" si="32"/>
        <v>0.2521891418563923</v>
      </c>
      <c r="M174" s="1075">
        <f t="shared" si="33"/>
        <v>0.5393258426966292</v>
      </c>
      <c r="N174" s="1074">
        <f t="shared" si="34"/>
        <v>1.1533897235197577</v>
      </c>
    </row>
    <row r="175" spans="1:14" s="1069" customFormat="1" ht="12" x14ac:dyDescent="0.2">
      <c r="A175" s="1070"/>
      <c r="B175" s="1071" t="s">
        <v>1065</v>
      </c>
      <c r="C175" s="1072">
        <v>30</v>
      </c>
      <c r="D175" s="1073">
        <v>52</v>
      </c>
      <c r="E175" s="1073">
        <v>52</v>
      </c>
      <c r="F175" s="1072">
        <v>45</v>
      </c>
      <c r="G175" s="1072">
        <v>45</v>
      </c>
      <c r="H175" s="1073">
        <v>17</v>
      </c>
      <c r="I175" s="1073">
        <v>17</v>
      </c>
      <c r="J175" s="1074">
        <f t="shared" si="30"/>
        <v>1.7333333333333334</v>
      </c>
      <c r="K175" s="1075">
        <f t="shared" si="31"/>
        <v>0.86538461538461542</v>
      </c>
      <c r="L175" s="1074">
        <f t="shared" si="32"/>
        <v>0.32692307692307693</v>
      </c>
      <c r="M175" s="1075">
        <f t="shared" si="33"/>
        <v>0.37777777777777777</v>
      </c>
      <c r="N175" s="1074">
        <f t="shared" si="34"/>
        <v>0.43654320987654316</v>
      </c>
    </row>
    <row r="176" spans="1:14" s="1069" customFormat="1" ht="12" x14ac:dyDescent="0.2">
      <c r="A176" s="1070"/>
      <c r="B176" s="1071" t="s">
        <v>920</v>
      </c>
      <c r="C176" s="1072">
        <v>110</v>
      </c>
      <c r="D176" s="1073">
        <v>879</v>
      </c>
      <c r="E176" s="1073">
        <v>742</v>
      </c>
      <c r="F176" s="1072">
        <v>151</v>
      </c>
      <c r="G176" s="1072">
        <v>135</v>
      </c>
      <c r="H176" s="1073">
        <v>96</v>
      </c>
      <c r="I176" s="1073">
        <v>96</v>
      </c>
      <c r="J176" s="1074">
        <f t="shared" si="30"/>
        <v>6.7454545454545451</v>
      </c>
      <c r="K176" s="1075">
        <f t="shared" si="31"/>
        <v>0.18194070080862534</v>
      </c>
      <c r="L176" s="1074">
        <f t="shared" si="32"/>
        <v>0.1293800539083558</v>
      </c>
      <c r="M176" s="1075">
        <f t="shared" si="33"/>
        <v>0.71111111111111114</v>
      </c>
      <c r="N176" s="1074">
        <f t="shared" si="34"/>
        <v>3.908477366255144</v>
      </c>
    </row>
    <row r="177" spans="1:14" s="1069" customFormat="1" ht="12" x14ac:dyDescent="0.2">
      <c r="A177" s="1070"/>
      <c r="B177" s="1071" t="s">
        <v>1066</v>
      </c>
      <c r="C177" s="1072">
        <v>170</v>
      </c>
      <c r="D177" s="1073">
        <v>421</v>
      </c>
      <c r="E177" s="1073">
        <v>391</v>
      </c>
      <c r="F177" s="1072">
        <v>243</v>
      </c>
      <c r="G177" s="1072">
        <v>228</v>
      </c>
      <c r="H177" s="1073">
        <v>144</v>
      </c>
      <c r="I177" s="1073">
        <v>144</v>
      </c>
      <c r="J177" s="1074">
        <f t="shared" si="30"/>
        <v>2.2999999999999998</v>
      </c>
      <c r="K177" s="1075">
        <f t="shared" si="31"/>
        <v>0.58312020460358061</v>
      </c>
      <c r="L177" s="1074">
        <f t="shared" si="32"/>
        <v>0.36828644501278773</v>
      </c>
      <c r="M177" s="1075">
        <f t="shared" si="33"/>
        <v>0.63157894736842102</v>
      </c>
      <c r="N177" s="1074">
        <f t="shared" si="34"/>
        <v>1.0831024930747921</v>
      </c>
    </row>
  </sheetData>
  <sheetProtection algorithmName="SHA-512" hashValue="i+xJ0Z2F0sx67xJU+S+2CAwEWmRsY9Mk4RL0+VGnAs927IT7XLaK2UEHn2Qw9QcZFXx7w5oR8e+mKNeVRDMCeA==" saltValue="g9boY36WsPwrzPdQhKmepg==" spinCount="100000" sheet="1" objects="1" scenarios="1"/>
  <printOptions horizontalCentered="1"/>
  <pageMargins left="0.59055118110236227" right="0.59055118110236227" top="0.70866141732283472" bottom="0.70866141732283472" header="0.39370078740157483" footer="0.39370078740157483"/>
  <pageSetup paperSize="9" scale="88" firstPageNumber="15" orientation="landscape" useFirstPageNumber="1" r:id="rId1"/>
  <headerFooter alignWithMargins="0">
    <oddHeader>&amp;R&amp;"Times New Roman,Kurzíva"&amp;10T 01</oddHeader>
    <oddFooter>&amp;L&amp;"Times New Roman,Kurzíva"&amp;10CVTI SR&amp;C&amp;"Times New Roman,Normálne"&amp;10&amp;P&amp;R&amp;"Times New Roman,Kurzíva"&amp;10PK na VŠ SR  2024   1.stupeň</oddFooter>
  </headerFooter>
  <rowBreaks count="2" manualBreakCount="2">
    <brk id="78" min="1" max="13" man="1"/>
    <brk id="155" min="1" max="13" man="1"/>
  </rowBreaks>
  <ignoredErrors>
    <ignoredError sqref="D26:K177" formulaRange="1"/>
    <ignoredError sqref="L3:L1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116"/>
  <sheetViews>
    <sheetView showGridLines="0" showRowColHeaders="0" zoomScaleNormal="100" workbookViewId="0">
      <pane ySplit="2" topLeftCell="A3" activePane="bottomLeft" state="frozen"/>
      <selection pane="bottomLeft"/>
    </sheetView>
  </sheetViews>
  <sheetFormatPr defaultRowHeight="12.75" x14ac:dyDescent="0.2"/>
  <cols>
    <col min="1" max="1" width="2.7109375" style="664" customWidth="1"/>
    <col min="2" max="2" width="52.85546875" style="664" customWidth="1"/>
    <col min="3" max="3" width="7.7109375" style="1097" customWidth="1"/>
    <col min="4" max="9" width="8.85546875" style="664" customWidth="1"/>
    <col min="10" max="14" width="7.7109375" style="664" customWidth="1"/>
    <col min="15" max="16384" width="9.140625" style="664"/>
  </cols>
  <sheetData>
    <row r="1" spans="1:14" ht="36" customHeight="1" x14ac:dyDescent="0.2">
      <c r="B1" s="1048" t="s">
        <v>1067</v>
      </c>
      <c r="C1" s="1048"/>
      <c r="D1" s="1048"/>
      <c r="E1" s="1048"/>
      <c r="F1" s="1048"/>
      <c r="G1" s="1048"/>
      <c r="H1" s="1048"/>
      <c r="I1" s="1048"/>
      <c r="J1" s="1048"/>
      <c r="K1" s="1048"/>
      <c r="L1" s="1048"/>
      <c r="M1" s="1048"/>
      <c r="N1" s="1048"/>
    </row>
    <row r="2" spans="1:14" ht="83.25" x14ac:dyDescent="0.2">
      <c r="B2" s="1049"/>
      <c r="C2" s="1050" t="s">
        <v>912</v>
      </c>
      <c r="D2" s="1051" t="s">
        <v>155</v>
      </c>
      <c r="E2" s="1051" t="s">
        <v>339</v>
      </c>
      <c r="F2" s="1050" t="s">
        <v>169</v>
      </c>
      <c r="G2" s="1050" t="s">
        <v>214</v>
      </c>
      <c r="H2" s="1051" t="s">
        <v>170</v>
      </c>
      <c r="I2" s="1051" t="s">
        <v>417</v>
      </c>
      <c r="J2" s="1050" t="s">
        <v>913</v>
      </c>
      <c r="K2" s="1052" t="s">
        <v>914</v>
      </c>
      <c r="L2" s="1050" t="s">
        <v>915</v>
      </c>
      <c r="M2" s="1052" t="s">
        <v>916</v>
      </c>
      <c r="N2" s="1053" t="s">
        <v>917</v>
      </c>
    </row>
    <row r="3" spans="1:14" s="1059" customFormat="1" ht="18" customHeight="1" x14ac:dyDescent="0.2">
      <c r="A3" s="1054"/>
      <c r="B3" s="1055" t="s">
        <v>918</v>
      </c>
      <c r="C3" s="1056">
        <f>SUBTOTAL(9,C4:C116)</f>
        <v>8083</v>
      </c>
      <c r="D3" s="1056">
        <f t="shared" ref="D3:H3" si="0">SUBTOTAL(9,D4:D116)</f>
        <v>9229</v>
      </c>
      <c r="E3" s="1057">
        <v>8145</v>
      </c>
      <c r="F3" s="1056">
        <f t="shared" si="0"/>
        <v>7294</v>
      </c>
      <c r="G3" s="1056">
        <v>6785</v>
      </c>
      <c r="H3" s="1056">
        <f t="shared" si="0"/>
        <v>5309</v>
      </c>
      <c r="I3" s="1057">
        <v>5295</v>
      </c>
      <c r="J3" s="1058">
        <f>E3/C3</f>
        <v>1.007670419398738</v>
      </c>
      <c r="K3" s="1058">
        <f>G3/E3</f>
        <v>0.83302639656230815</v>
      </c>
      <c r="L3" s="1058">
        <f>I3/E3</f>
        <v>0.65009208103130756</v>
      </c>
      <c r="M3" s="1058">
        <f>I3/G3</f>
        <v>0.78039793662490786</v>
      </c>
      <c r="N3" s="1058">
        <f>(E3/G3)*(I3/G3)</f>
        <v>0.93682257830654003</v>
      </c>
    </row>
    <row r="4" spans="1:14" s="1059" customFormat="1" ht="15" customHeight="1" x14ac:dyDescent="0.2">
      <c r="A4" s="1054"/>
      <c r="B4" s="1060" t="s">
        <v>919</v>
      </c>
      <c r="C4" s="1061">
        <f>SUBTOTAL(9,C5:C83)</f>
        <v>5673</v>
      </c>
      <c r="D4" s="1061">
        <f t="shared" ref="D4:H4" si="1">SUBTOTAL(9,D5:D83)</f>
        <v>6767</v>
      </c>
      <c r="E4" s="1061">
        <v>5947</v>
      </c>
      <c r="F4" s="1061">
        <f t="shared" si="1"/>
        <v>5033</v>
      </c>
      <c r="G4" s="1061">
        <v>4666</v>
      </c>
      <c r="H4" s="1061">
        <f t="shared" si="1"/>
        <v>3753</v>
      </c>
      <c r="I4" s="1061">
        <v>3753</v>
      </c>
      <c r="J4" s="1062">
        <f t="shared" ref="J4:J67" si="2">E4/C4</f>
        <v>1.0482989599858981</v>
      </c>
      <c r="K4" s="1062">
        <f t="shared" ref="K4:K67" si="3">G4/E4</f>
        <v>0.78459727593744744</v>
      </c>
      <c r="L4" s="1062">
        <f t="shared" ref="L4:L67" si="4">I4/E4</f>
        <v>0.63107449134017146</v>
      </c>
      <c r="M4" s="1062">
        <f t="shared" ref="M4:M67" si="5">I4/G4</f>
        <v>0.80432918988426916</v>
      </c>
      <c r="N4" s="1062">
        <f t="shared" ref="N4:N67" si="6">(E4/G4)*(I4/G4)</f>
        <v>1.0251490982086902</v>
      </c>
    </row>
    <row r="5" spans="1:14" s="1069" customFormat="1" ht="12" x14ac:dyDescent="0.2">
      <c r="A5" s="1063"/>
      <c r="B5" s="1064" t="s">
        <v>874</v>
      </c>
      <c r="C5" s="1065">
        <f>SUBTOTAL(9,C6:C9)</f>
        <v>830</v>
      </c>
      <c r="D5" s="1066">
        <f t="shared" ref="D5:H5" si="7">SUBTOTAL(9,D6:D9)</f>
        <v>719</v>
      </c>
      <c r="E5" s="1066">
        <v>686</v>
      </c>
      <c r="F5" s="1065">
        <f t="shared" si="7"/>
        <v>567</v>
      </c>
      <c r="G5" s="1065">
        <v>565</v>
      </c>
      <c r="H5" s="1066">
        <f t="shared" si="7"/>
        <v>418</v>
      </c>
      <c r="I5" s="1066">
        <v>418</v>
      </c>
      <c r="J5" s="1067">
        <f t="shared" si="2"/>
        <v>0.82650602409638552</v>
      </c>
      <c r="K5" s="1068">
        <f t="shared" si="3"/>
        <v>0.82361516034985427</v>
      </c>
      <c r="L5" s="1067">
        <f t="shared" si="4"/>
        <v>0.60932944606413997</v>
      </c>
      <c r="M5" s="1068">
        <f t="shared" si="5"/>
        <v>0.73982300884955754</v>
      </c>
      <c r="N5" s="1067">
        <f t="shared" si="6"/>
        <v>0.89826298065627697</v>
      </c>
    </row>
    <row r="6" spans="1:14" s="1069" customFormat="1" ht="12" x14ac:dyDescent="0.2">
      <c r="A6" s="1070"/>
      <c r="B6" s="1071" t="s">
        <v>921</v>
      </c>
      <c r="C6" s="1072">
        <v>200</v>
      </c>
      <c r="D6" s="1073">
        <v>142</v>
      </c>
      <c r="E6" s="1073">
        <v>141</v>
      </c>
      <c r="F6" s="1072">
        <v>132</v>
      </c>
      <c r="G6" s="1072">
        <v>132</v>
      </c>
      <c r="H6" s="1073">
        <v>86</v>
      </c>
      <c r="I6" s="1073">
        <v>86</v>
      </c>
      <c r="J6" s="1074">
        <f t="shared" si="2"/>
        <v>0.70499999999999996</v>
      </c>
      <c r="K6" s="1075">
        <f t="shared" si="3"/>
        <v>0.93617021276595747</v>
      </c>
      <c r="L6" s="1074">
        <f t="shared" si="4"/>
        <v>0.60992907801418439</v>
      </c>
      <c r="M6" s="1075">
        <f t="shared" si="5"/>
        <v>0.65151515151515149</v>
      </c>
      <c r="N6" s="1074">
        <f t="shared" si="6"/>
        <v>0.69593663911845727</v>
      </c>
    </row>
    <row r="7" spans="1:14" s="1069" customFormat="1" ht="12" x14ac:dyDescent="0.2">
      <c r="A7" s="1070"/>
      <c r="B7" s="1071" t="s">
        <v>924</v>
      </c>
      <c r="C7" s="1072">
        <v>320</v>
      </c>
      <c r="D7" s="1073">
        <v>322</v>
      </c>
      <c r="E7" s="1073">
        <v>295</v>
      </c>
      <c r="F7" s="1072">
        <v>225</v>
      </c>
      <c r="G7" s="1072">
        <v>225</v>
      </c>
      <c r="H7" s="1073">
        <v>184</v>
      </c>
      <c r="I7" s="1073">
        <v>184</v>
      </c>
      <c r="J7" s="1074">
        <f t="shared" si="2"/>
        <v>0.921875</v>
      </c>
      <c r="K7" s="1075">
        <f t="shared" si="3"/>
        <v>0.76271186440677963</v>
      </c>
      <c r="L7" s="1074">
        <f t="shared" si="4"/>
        <v>0.62372881355932208</v>
      </c>
      <c r="M7" s="1075">
        <f t="shared" si="5"/>
        <v>0.81777777777777783</v>
      </c>
      <c r="N7" s="1074">
        <f t="shared" si="6"/>
        <v>1.0721975308641976</v>
      </c>
    </row>
    <row r="8" spans="1:14" s="1069" customFormat="1" ht="12" x14ac:dyDescent="0.2">
      <c r="A8" s="1070"/>
      <c r="B8" s="1071" t="s">
        <v>929</v>
      </c>
      <c r="C8" s="1072">
        <v>10</v>
      </c>
      <c r="D8" s="1073">
        <v>5</v>
      </c>
      <c r="E8" s="1073">
        <v>5</v>
      </c>
      <c r="F8" s="1072">
        <v>5</v>
      </c>
      <c r="G8" s="1072">
        <v>5</v>
      </c>
      <c r="H8" s="1073">
        <v>4</v>
      </c>
      <c r="I8" s="1073">
        <v>4</v>
      </c>
      <c r="J8" s="1074">
        <f t="shared" si="2"/>
        <v>0.5</v>
      </c>
      <c r="K8" s="1075">
        <f t="shared" si="3"/>
        <v>1</v>
      </c>
      <c r="L8" s="1074">
        <f t="shared" si="4"/>
        <v>0.8</v>
      </c>
      <c r="M8" s="1075">
        <f t="shared" si="5"/>
        <v>0.8</v>
      </c>
      <c r="N8" s="1074">
        <f t="shared" si="6"/>
        <v>0.8</v>
      </c>
    </row>
    <row r="9" spans="1:14" s="1069" customFormat="1" ht="12" x14ac:dyDescent="0.2">
      <c r="A9" s="1070"/>
      <c r="B9" s="1071" t="s">
        <v>931</v>
      </c>
      <c r="C9" s="1072">
        <v>300</v>
      </c>
      <c r="D9" s="1073">
        <v>250</v>
      </c>
      <c r="E9" s="1073">
        <v>249</v>
      </c>
      <c r="F9" s="1072">
        <v>205</v>
      </c>
      <c r="G9" s="1072">
        <v>205</v>
      </c>
      <c r="H9" s="1073">
        <v>144</v>
      </c>
      <c r="I9" s="1073">
        <v>144</v>
      </c>
      <c r="J9" s="1074">
        <f t="shared" si="2"/>
        <v>0.83</v>
      </c>
      <c r="K9" s="1075">
        <f t="shared" si="3"/>
        <v>0.82329317269076308</v>
      </c>
      <c r="L9" s="1074">
        <f t="shared" si="4"/>
        <v>0.57831325301204817</v>
      </c>
      <c r="M9" s="1075">
        <f t="shared" si="5"/>
        <v>0.70243902439024386</v>
      </c>
      <c r="N9" s="1074">
        <f t="shared" si="6"/>
        <v>0.85320642474717423</v>
      </c>
    </row>
    <row r="10" spans="1:14" s="1069" customFormat="1" ht="12" x14ac:dyDescent="0.2">
      <c r="A10" s="1063"/>
      <c r="B10" s="1064" t="s">
        <v>876</v>
      </c>
      <c r="C10" s="1065">
        <f>SUBTOTAL(9,C11:C14)</f>
        <v>85</v>
      </c>
      <c r="D10" s="1066">
        <f t="shared" ref="D10:H10" si="8">SUBTOTAL(9,D11:D14)</f>
        <v>97</v>
      </c>
      <c r="E10" s="1066">
        <v>97</v>
      </c>
      <c r="F10" s="1065">
        <f t="shared" si="8"/>
        <v>54</v>
      </c>
      <c r="G10" s="1065">
        <v>54</v>
      </c>
      <c r="H10" s="1066">
        <f t="shared" si="8"/>
        <v>49</v>
      </c>
      <c r="I10" s="1066">
        <v>49</v>
      </c>
      <c r="J10" s="1067">
        <f t="shared" si="2"/>
        <v>1.1411764705882352</v>
      </c>
      <c r="K10" s="1068">
        <f t="shared" si="3"/>
        <v>0.55670103092783507</v>
      </c>
      <c r="L10" s="1067">
        <f t="shared" si="4"/>
        <v>0.50515463917525771</v>
      </c>
      <c r="M10" s="1068">
        <f t="shared" si="5"/>
        <v>0.90740740740740744</v>
      </c>
      <c r="N10" s="1067">
        <f t="shared" si="6"/>
        <v>1.6299725651577504</v>
      </c>
    </row>
    <row r="11" spans="1:14" s="1069" customFormat="1" ht="12" x14ac:dyDescent="0.2">
      <c r="A11" s="1070"/>
      <c r="B11" s="1071" t="s">
        <v>946</v>
      </c>
      <c r="C11" s="1072">
        <v>50</v>
      </c>
      <c r="D11" s="1073">
        <v>52</v>
      </c>
      <c r="E11" s="1073">
        <v>52</v>
      </c>
      <c r="F11" s="1072">
        <v>31</v>
      </c>
      <c r="G11" s="1072">
        <v>31</v>
      </c>
      <c r="H11" s="1073">
        <v>29</v>
      </c>
      <c r="I11" s="1073">
        <v>29</v>
      </c>
      <c r="J11" s="1074">
        <f t="shared" si="2"/>
        <v>1.04</v>
      </c>
      <c r="K11" s="1075">
        <f t="shared" si="3"/>
        <v>0.59615384615384615</v>
      </c>
      <c r="L11" s="1074">
        <f t="shared" si="4"/>
        <v>0.55769230769230771</v>
      </c>
      <c r="M11" s="1075">
        <f t="shared" si="5"/>
        <v>0.93548387096774188</v>
      </c>
      <c r="N11" s="1074">
        <f t="shared" si="6"/>
        <v>1.5691987513007284</v>
      </c>
    </row>
    <row r="12" spans="1:14" s="1069" customFormat="1" ht="12" x14ac:dyDescent="0.2">
      <c r="A12" s="1070"/>
      <c r="B12" s="1071" t="s">
        <v>948</v>
      </c>
      <c r="C12" s="1072">
        <v>35</v>
      </c>
      <c r="D12" s="1073">
        <f>SUBTOTAL(9,D13:D14)</f>
        <v>45</v>
      </c>
      <c r="E12" s="1073">
        <v>45</v>
      </c>
      <c r="F12" s="1072">
        <f t="shared" ref="F12:H12" si="9">SUBTOTAL(9,F13:F14)</f>
        <v>23</v>
      </c>
      <c r="G12" s="1072">
        <v>23</v>
      </c>
      <c r="H12" s="1073">
        <f t="shared" si="9"/>
        <v>20</v>
      </c>
      <c r="I12" s="1073">
        <v>20</v>
      </c>
      <c r="J12" s="1074">
        <f t="shared" si="2"/>
        <v>1.2857142857142858</v>
      </c>
      <c r="K12" s="1075">
        <f t="shared" si="3"/>
        <v>0.51111111111111107</v>
      </c>
      <c r="L12" s="1074">
        <f t="shared" si="4"/>
        <v>0.44444444444444442</v>
      </c>
      <c r="M12" s="1075">
        <f t="shared" si="5"/>
        <v>0.86956521739130432</v>
      </c>
      <c r="N12" s="1074">
        <f t="shared" si="6"/>
        <v>1.7013232514177694</v>
      </c>
    </row>
    <row r="13" spans="1:14" s="1089" customFormat="1" ht="12" x14ac:dyDescent="0.2">
      <c r="A13" s="1083"/>
      <c r="B13" s="1084" t="s">
        <v>948</v>
      </c>
      <c r="C13" s="1072"/>
      <c r="D13" s="1086">
        <v>35</v>
      </c>
      <c r="E13" s="1086">
        <v>35</v>
      </c>
      <c r="F13" s="1085">
        <v>17</v>
      </c>
      <c r="G13" s="1085">
        <v>17</v>
      </c>
      <c r="H13" s="1086">
        <v>15</v>
      </c>
      <c r="I13" s="1086">
        <v>15</v>
      </c>
      <c r="J13" s="1087"/>
      <c r="K13" s="1088">
        <f t="shared" si="3"/>
        <v>0.48571428571428571</v>
      </c>
      <c r="L13" s="1087">
        <f t="shared" si="4"/>
        <v>0.42857142857142855</v>
      </c>
      <c r="M13" s="1088">
        <f t="shared" si="5"/>
        <v>0.88235294117647056</v>
      </c>
      <c r="N13" s="1087">
        <f t="shared" si="6"/>
        <v>1.8166089965397922</v>
      </c>
    </row>
    <row r="14" spans="1:14" s="1089" customFormat="1" ht="12" x14ac:dyDescent="0.2">
      <c r="A14" s="1083"/>
      <c r="B14" s="1084" t="s">
        <v>949</v>
      </c>
      <c r="C14" s="1072"/>
      <c r="D14" s="1086">
        <v>10</v>
      </c>
      <c r="E14" s="1086">
        <v>10</v>
      </c>
      <c r="F14" s="1085">
        <v>6</v>
      </c>
      <c r="G14" s="1085">
        <v>6</v>
      </c>
      <c r="H14" s="1086">
        <v>5</v>
      </c>
      <c r="I14" s="1086">
        <v>5</v>
      </c>
      <c r="J14" s="1087"/>
      <c r="K14" s="1088">
        <f t="shared" si="3"/>
        <v>0.6</v>
      </c>
      <c r="L14" s="1087">
        <f t="shared" si="4"/>
        <v>0.5</v>
      </c>
      <c r="M14" s="1088">
        <f t="shared" si="5"/>
        <v>0.83333333333333337</v>
      </c>
      <c r="N14" s="1087">
        <f t="shared" si="6"/>
        <v>1.3888888888888891</v>
      </c>
    </row>
    <row r="15" spans="1:14" s="1069" customFormat="1" ht="12" x14ac:dyDescent="0.2">
      <c r="A15" s="1063"/>
      <c r="B15" s="1064" t="s">
        <v>877</v>
      </c>
      <c r="C15" s="1065">
        <f>SUBTOTAL(9,C16:C20)</f>
        <v>295</v>
      </c>
      <c r="D15" s="1066">
        <f t="shared" ref="D15:H15" si="10">SUBTOTAL(9,D16:D20)</f>
        <v>300</v>
      </c>
      <c r="E15" s="1066">
        <v>293</v>
      </c>
      <c r="F15" s="1065">
        <f t="shared" si="10"/>
        <v>251</v>
      </c>
      <c r="G15" s="1065">
        <v>247</v>
      </c>
      <c r="H15" s="1066">
        <f t="shared" si="10"/>
        <v>193</v>
      </c>
      <c r="I15" s="1066">
        <v>193</v>
      </c>
      <c r="J15" s="1067">
        <f t="shared" si="2"/>
        <v>0.99322033898305084</v>
      </c>
      <c r="K15" s="1068">
        <f t="shared" si="3"/>
        <v>0.84300341296928327</v>
      </c>
      <c r="L15" s="1067">
        <f t="shared" si="4"/>
        <v>0.65870307167235498</v>
      </c>
      <c r="M15" s="1068">
        <f t="shared" si="5"/>
        <v>0.78137651821862353</v>
      </c>
      <c r="N15" s="1067">
        <f t="shared" si="6"/>
        <v>0.92689603173302304</v>
      </c>
    </row>
    <row r="16" spans="1:14" s="1069" customFormat="1" ht="12" x14ac:dyDescent="0.2">
      <c r="A16" s="1070"/>
      <c r="B16" s="1071" t="s">
        <v>953</v>
      </c>
      <c r="C16" s="1072">
        <v>80</v>
      </c>
      <c r="D16" s="1073">
        <v>115</v>
      </c>
      <c r="E16" s="1073">
        <v>115</v>
      </c>
      <c r="F16" s="1072">
        <v>101</v>
      </c>
      <c r="G16" s="1072">
        <v>101</v>
      </c>
      <c r="H16" s="1073">
        <v>76</v>
      </c>
      <c r="I16" s="1073">
        <v>76</v>
      </c>
      <c r="J16" s="1074">
        <f t="shared" si="2"/>
        <v>1.4375</v>
      </c>
      <c r="K16" s="1075">
        <f t="shared" si="3"/>
        <v>0.87826086956521743</v>
      </c>
      <c r="L16" s="1074">
        <f t="shared" si="4"/>
        <v>0.66086956521739126</v>
      </c>
      <c r="M16" s="1075">
        <f t="shared" si="5"/>
        <v>0.75247524752475248</v>
      </c>
      <c r="N16" s="1074">
        <f t="shared" si="6"/>
        <v>0.85677874718164881</v>
      </c>
    </row>
    <row r="17" spans="1:14" s="1069" customFormat="1" ht="12" x14ac:dyDescent="0.2">
      <c r="A17" s="1070"/>
      <c r="B17" s="1071" t="s">
        <v>954</v>
      </c>
      <c r="C17" s="1072">
        <v>115</v>
      </c>
      <c r="D17" s="1073">
        <v>73</v>
      </c>
      <c r="E17" s="1073">
        <v>73</v>
      </c>
      <c r="F17" s="1072">
        <v>46</v>
      </c>
      <c r="G17" s="1072">
        <v>46</v>
      </c>
      <c r="H17" s="1073">
        <v>38</v>
      </c>
      <c r="I17" s="1073">
        <v>38</v>
      </c>
      <c r="J17" s="1074">
        <f t="shared" si="2"/>
        <v>0.63478260869565217</v>
      </c>
      <c r="K17" s="1075">
        <f t="shared" si="3"/>
        <v>0.63013698630136983</v>
      </c>
      <c r="L17" s="1074">
        <f t="shared" si="4"/>
        <v>0.52054794520547942</v>
      </c>
      <c r="M17" s="1075">
        <f t="shared" si="5"/>
        <v>0.82608695652173914</v>
      </c>
      <c r="N17" s="1074">
        <f t="shared" si="6"/>
        <v>1.3109640831758034</v>
      </c>
    </row>
    <row r="18" spans="1:14" s="1069" customFormat="1" ht="12" x14ac:dyDescent="0.2">
      <c r="A18" s="1070"/>
      <c r="B18" s="1071" t="s">
        <v>958</v>
      </c>
      <c r="C18" s="1072">
        <v>60</v>
      </c>
      <c r="D18" s="1073">
        <v>42</v>
      </c>
      <c r="E18" s="1073">
        <v>42</v>
      </c>
      <c r="F18" s="1072">
        <v>33</v>
      </c>
      <c r="G18" s="1072">
        <v>33</v>
      </c>
      <c r="H18" s="1073">
        <v>25</v>
      </c>
      <c r="I18" s="1073">
        <v>25</v>
      </c>
      <c r="J18" s="1074">
        <f t="shared" si="2"/>
        <v>0.7</v>
      </c>
      <c r="K18" s="1075">
        <f t="shared" si="3"/>
        <v>0.7857142857142857</v>
      </c>
      <c r="L18" s="1074">
        <f t="shared" si="4"/>
        <v>0.59523809523809523</v>
      </c>
      <c r="M18" s="1075">
        <f t="shared" si="5"/>
        <v>0.75757575757575757</v>
      </c>
      <c r="N18" s="1074">
        <f t="shared" si="6"/>
        <v>0.96418732782369143</v>
      </c>
    </row>
    <row r="19" spans="1:14" s="1069" customFormat="1" ht="12" x14ac:dyDescent="0.2">
      <c r="A19" s="1070"/>
      <c r="B19" s="1071" t="s">
        <v>959</v>
      </c>
      <c r="C19" s="1072">
        <v>30</v>
      </c>
      <c r="D19" s="1073">
        <v>37</v>
      </c>
      <c r="E19" s="1073">
        <v>37</v>
      </c>
      <c r="F19" s="1072">
        <v>38</v>
      </c>
      <c r="G19" s="1072">
        <v>38</v>
      </c>
      <c r="H19" s="1073">
        <v>31</v>
      </c>
      <c r="I19" s="1073">
        <v>31</v>
      </c>
      <c r="J19" s="1074">
        <f t="shared" si="2"/>
        <v>1.2333333333333334</v>
      </c>
      <c r="K19" s="1075">
        <f t="shared" si="3"/>
        <v>1.027027027027027</v>
      </c>
      <c r="L19" s="1074">
        <f t="shared" si="4"/>
        <v>0.83783783783783783</v>
      </c>
      <c r="M19" s="1075">
        <f t="shared" si="5"/>
        <v>0.81578947368421051</v>
      </c>
      <c r="N19" s="1074">
        <f t="shared" si="6"/>
        <v>0.79432132963988922</v>
      </c>
    </row>
    <row r="20" spans="1:14" s="1069" customFormat="1" ht="12" x14ac:dyDescent="0.2">
      <c r="A20" s="1070"/>
      <c r="B20" s="1071" t="s">
        <v>961</v>
      </c>
      <c r="C20" s="1072">
        <v>10</v>
      </c>
      <c r="D20" s="1073">
        <v>33</v>
      </c>
      <c r="E20" s="1073">
        <v>33</v>
      </c>
      <c r="F20" s="1072">
        <v>33</v>
      </c>
      <c r="G20" s="1072">
        <v>33</v>
      </c>
      <c r="H20" s="1073">
        <v>23</v>
      </c>
      <c r="I20" s="1073">
        <v>23</v>
      </c>
      <c r="J20" s="1074">
        <f t="shared" si="2"/>
        <v>3.3</v>
      </c>
      <c r="K20" s="1075">
        <f t="shared" si="3"/>
        <v>1</v>
      </c>
      <c r="L20" s="1074">
        <f t="shared" si="4"/>
        <v>0.69696969696969702</v>
      </c>
      <c r="M20" s="1075">
        <f t="shared" si="5"/>
        <v>0.69696969696969702</v>
      </c>
      <c r="N20" s="1074">
        <f t="shared" si="6"/>
        <v>0.69696969696969702</v>
      </c>
    </row>
    <row r="21" spans="1:14" s="1069" customFormat="1" ht="12" x14ac:dyDescent="0.2">
      <c r="A21" s="1063"/>
      <c r="B21" s="1064" t="s">
        <v>878</v>
      </c>
      <c r="C21" s="1065">
        <f>SUBTOTAL(9,C22:C26)</f>
        <v>230</v>
      </c>
      <c r="D21" s="1066">
        <f t="shared" ref="D21:H21" si="11">SUBTOTAL(9,D22:D26)</f>
        <v>227</v>
      </c>
      <c r="E21" s="1066">
        <v>215</v>
      </c>
      <c r="F21" s="1065">
        <f t="shared" si="11"/>
        <v>226</v>
      </c>
      <c r="G21" s="1065">
        <v>214</v>
      </c>
      <c r="H21" s="1066">
        <f t="shared" si="11"/>
        <v>169</v>
      </c>
      <c r="I21" s="1066">
        <v>169</v>
      </c>
      <c r="J21" s="1067">
        <f t="shared" si="2"/>
        <v>0.93478260869565222</v>
      </c>
      <c r="K21" s="1068">
        <f t="shared" si="3"/>
        <v>0.99534883720930234</v>
      </c>
      <c r="L21" s="1067">
        <f t="shared" si="4"/>
        <v>0.78604651162790695</v>
      </c>
      <c r="M21" s="1068">
        <f t="shared" si="5"/>
        <v>0.78971962616822433</v>
      </c>
      <c r="N21" s="1067">
        <f t="shared" si="6"/>
        <v>0.7934099047951787</v>
      </c>
    </row>
    <row r="22" spans="1:14" s="1082" customFormat="1" ht="12" x14ac:dyDescent="0.2">
      <c r="A22" s="1076"/>
      <c r="B22" s="1077" t="s">
        <v>962</v>
      </c>
      <c r="C22" s="1078">
        <v>15</v>
      </c>
      <c r="D22" s="1079">
        <v>9</v>
      </c>
      <c r="E22" s="1079">
        <v>9</v>
      </c>
      <c r="F22" s="1078">
        <v>9</v>
      </c>
      <c r="G22" s="1078">
        <v>9</v>
      </c>
      <c r="H22" s="1079">
        <v>6</v>
      </c>
      <c r="I22" s="1079">
        <v>6</v>
      </c>
      <c r="J22" s="1080">
        <f t="shared" si="2"/>
        <v>0.6</v>
      </c>
      <c r="K22" s="1081">
        <f t="shared" si="3"/>
        <v>1</v>
      </c>
      <c r="L22" s="1080">
        <f t="shared" si="4"/>
        <v>0.66666666666666663</v>
      </c>
      <c r="M22" s="1081">
        <f t="shared" si="5"/>
        <v>0.66666666666666663</v>
      </c>
      <c r="N22" s="1080">
        <f t="shared" si="6"/>
        <v>0.66666666666666663</v>
      </c>
    </row>
    <row r="23" spans="1:14" s="1069" customFormat="1" ht="12" x14ac:dyDescent="0.2">
      <c r="A23" s="1070"/>
      <c r="B23" s="1071" t="s">
        <v>963</v>
      </c>
      <c r="C23" s="1072">
        <v>40</v>
      </c>
      <c r="D23" s="1073">
        <v>101</v>
      </c>
      <c r="E23" s="1073">
        <v>95</v>
      </c>
      <c r="F23" s="1072">
        <v>101</v>
      </c>
      <c r="G23" s="1072">
        <v>95</v>
      </c>
      <c r="H23" s="1073">
        <v>77</v>
      </c>
      <c r="I23" s="1073">
        <v>77</v>
      </c>
      <c r="J23" s="1074">
        <f t="shared" si="2"/>
        <v>2.375</v>
      </c>
      <c r="K23" s="1075">
        <f t="shared" si="3"/>
        <v>1</v>
      </c>
      <c r="L23" s="1074">
        <f t="shared" si="4"/>
        <v>0.81052631578947365</v>
      </c>
      <c r="M23" s="1075">
        <f t="shared" si="5"/>
        <v>0.81052631578947365</v>
      </c>
      <c r="N23" s="1074">
        <f t="shared" si="6"/>
        <v>0.81052631578947365</v>
      </c>
    </row>
    <row r="24" spans="1:14" s="1069" customFormat="1" ht="12" x14ac:dyDescent="0.2">
      <c r="A24" s="1070"/>
      <c r="B24" s="1071" t="s">
        <v>964</v>
      </c>
      <c r="C24" s="1072">
        <v>140</v>
      </c>
      <c r="D24" s="1073">
        <v>74</v>
      </c>
      <c r="E24" s="1073">
        <v>73</v>
      </c>
      <c r="F24" s="1072">
        <v>73</v>
      </c>
      <c r="G24" s="1072">
        <v>72</v>
      </c>
      <c r="H24" s="1073">
        <v>55</v>
      </c>
      <c r="I24" s="1073">
        <v>55</v>
      </c>
      <c r="J24" s="1074">
        <f t="shared" si="2"/>
        <v>0.52142857142857146</v>
      </c>
      <c r="K24" s="1075">
        <f t="shared" si="3"/>
        <v>0.98630136986301364</v>
      </c>
      <c r="L24" s="1074">
        <f t="shared" si="4"/>
        <v>0.75342465753424659</v>
      </c>
      <c r="M24" s="1075">
        <f t="shared" si="5"/>
        <v>0.76388888888888884</v>
      </c>
      <c r="N24" s="1074">
        <f t="shared" si="6"/>
        <v>0.77449845679012341</v>
      </c>
    </row>
    <row r="25" spans="1:14" s="1069" customFormat="1" ht="12" x14ac:dyDescent="0.2">
      <c r="A25" s="1070"/>
      <c r="B25" s="1071" t="s">
        <v>965</v>
      </c>
      <c r="C25" s="1072">
        <v>20</v>
      </c>
      <c r="D25" s="1073">
        <v>26</v>
      </c>
      <c r="E25" s="1073">
        <v>25</v>
      </c>
      <c r="F25" s="1072">
        <v>26</v>
      </c>
      <c r="G25" s="1072">
        <v>25</v>
      </c>
      <c r="H25" s="1073">
        <v>16</v>
      </c>
      <c r="I25" s="1073">
        <v>16</v>
      </c>
      <c r="J25" s="1074">
        <f t="shared" si="2"/>
        <v>1.25</v>
      </c>
      <c r="K25" s="1075">
        <f t="shared" si="3"/>
        <v>1</v>
      </c>
      <c r="L25" s="1074">
        <f t="shared" si="4"/>
        <v>0.64</v>
      </c>
      <c r="M25" s="1075">
        <f t="shared" si="5"/>
        <v>0.64</v>
      </c>
      <c r="N25" s="1074">
        <f t="shared" si="6"/>
        <v>0.64</v>
      </c>
    </row>
    <row r="26" spans="1:14" s="1069" customFormat="1" ht="12" x14ac:dyDescent="0.2">
      <c r="A26" s="1070"/>
      <c r="B26" s="1071" t="s">
        <v>966</v>
      </c>
      <c r="C26" s="1072">
        <v>15</v>
      </c>
      <c r="D26" s="1073">
        <v>17</v>
      </c>
      <c r="E26" s="1073">
        <v>17</v>
      </c>
      <c r="F26" s="1072">
        <v>17</v>
      </c>
      <c r="G26" s="1072">
        <v>17</v>
      </c>
      <c r="H26" s="1073">
        <v>15</v>
      </c>
      <c r="I26" s="1073">
        <v>15</v>
      </c>
      <c r="J26" s="1074">
        <f t="shared" si="2"/>
        <v>1.1333333333333333</v>
      </c>
      <c r="K26" s="1075">
        <f t="shared" si="3"/>
        <v>1</v>
      </c>
      <c r="L26" s="1074">
        <f t="shared" si="4"/>
        <v>0.88235294117647056</v>
      </c>
      <c r="M26" s="1075">
        <f t="shared" si="5"/>
        <v>0.88235294117647056</v>
      </c>
      <c r="N26" s="1074">
        <f t="shared" si="6"/>
        <v>0.88235294117647056</v>
      </c>
    </row>
    <row r="27" spans="1:14" s="1069" customFormat="1" ht="12" x14ac:dyDescent="0.2">
      <c r="A27" s="1063"/>
      <c r="B27" s="1064" t="s">
        <v>881</v>
      </c>
      <c r="C27" s="1065">
        <v>80</v>
      </c>
      <c r="D27" s="1066">
        <v>59</v>
      </c>
      <c r="E27" s="1066">
        <v>56</v>
      </c>
      <c r="F27" s="1065">
        <v>49</v>
      </c>
      <c r="G27" s="1065">
        <v>46</v>
      </c>
      <c r="H27" s="1066">
        <v>27</v>
      </c>
      <c r="I27" s="1066">
        <v>27</v>
      </c>
      <c r="J27" s="1067">
        <f t="shared" si="2"/>
        <v>0.7</v>
      </c>
      <c r="K27" s="1068">
        <f t="shared" si="3"/>
        <v>0.8214285714285714</v>
      </c>
      <c r="L27" s="1067">
        <f t="shared" si="4"/>
        <v>0.48214285714285715</v>
      </c>
      <c r="M27" s="1068">
        <f t="shared" si="5"/>
        <v>0.58695652173913049</v>
      </c>
      <c r="N27" s="1067">
        <f t="shared" si="6"/>
        <v>0.7145557655954633</v>
      </c>
    </row>
    <row r="28" spans="1:14" s="1069" customFormat="1" ht="12" x14ac:dyDescent="0.2">
      <c r="A28" s="1063"/>
      <c r="B28" s="1064" t="s">
        <v>882</v>
      </c>
      <c r="C28" s="1065">
        <f>SUBTOTAL(9,C29:C32)</f>
        <v>130</v>
      </c>
      <c r="D28" s="1066">
        <f t="shared" ref="D28:H28" si="12">SUBTOTAL(9,D29:D32)</f>
        <v>120</v>
      </c>
      <c r="E28" s="1066">
        <v>110</v>
      </c>
      <c r="F28" s="1065">
        <f t="shared" si="12"/>
        <v>91</v>
      </c>
      <c r="G28" s="1065">
        <v>89</v>
      </c>
      <c r="H28" s="1066">
        <f t="shared" si="12"/>
        <v>66</v>
      </c>
      <c r="I28" s="1066">
        <v>66</v>
      </c>
      <c r="J28" s="1067">
        <f t="shared" si="2"/>
        <v>0.84615384615384615</v>
      </c>
      <c r="K28" s="1068">
        <f t="shared" si="3"/>
        <v>0.80909090909090908</v>
      </c>
      <c r="L28" s="1067">
        <f t="shared" si="4"/>
        <v>0.6</v>
      </c>
      <c r="M28" s="1068">
        <f t="shared" si="5"/>
        <v>0.7415730337078652</v>
      </c>
      <c r="N28" s="1067">
        <f t="shared" si="6"/>
        <v>0.91655094053781083</v>
      </c>
    </row>
    <row r="29" spans="1:14" s="1069" customFormat="1" ht="12" x14ac:dyDescent="0.2">
      <c r="A29" s="1070"/>
      <c r="B29" s="1071" t="s">
        <v>976</v>
      </c>
      <c r="C29" s="1072">
        <v>90</v>
      </c>
      <c r="D29" s="1073">
        <v>50</v>
      </c>
      <c r="E29" s="1073">
        <v>44</v>
      </c>
      <c r="F29" s="1072">
        <v>21</v>
      </c>
      <c r="G29" s="1072">
        <v>21</v>
      </c>
      <c r="H29" s="1073">
        <v>14</v>
      </c>
      <c r="I29" s="1073">
        <v>14</v>
      </c>
      <c r="J29" s="1074">
        <f t="shared" si="2"/>
        <v>0.48888888888888887</v>
      </c>
      <c r="K29" s="1075">
        <f t="shared" si="3"/>
        <v>0.47727272727272729</v>
      </c>
      <c r="L29" s="1074">
        <f t="shared" si="4"/>
        <v>0.31818181818181818</v>
      </c>
      <c r="M29" s="1075">
        <f t="shared" si="5"/>
        <v>0.66666666666666663</v>
      </c>
      <c r="N29" s="1074">
        <f t="shared" si="6"/>
        <v>1.3968253968253967</v>
      </c>
    </row>
    <row r="30" spans="1:14" s="1069" customFormat="1" ht="12" x14ac:dyDescent="0.2">
      <c r="A30" s="1070"/>
      <c r="B30" s="1071" t="s">
        <v>978</v>
      </c>
      <c r="C30" s="1072">
        <v>20</v>
      </c>
      <c r="D30" s="1073">
        <v>27</v>
      </c>
      <c r="E30" s="1073">
        <v>26</v>
      </c>
      <c r="F30" s="1072">
        <v>27</v>
      </c>
      <c r="G30" s="1072">
        <v>26</v>
      </c>
      <c r="H30" s="1073">
        <v>19</v>
      </c>
      <c r="I30" s="1073">
        <v>19</v>
      </c>
      <c r="J30" s="1074">
        <f t="shared" si="2"/>
        <v>1.3</v>
      </c>
      <c r="K30" s="1075">
        <f t="shared" si="3"/>
        <v>1</v>
      </c>
      <c r="L30" s="1074">
        <f t="shared" si="4"/>
        <v>0.73076923076923073</v>
      </c>
      <c r="M30" s="1075">
        <f t="shared" si="5"/>
        <v>0.73076923076923073</v>
      </c>
      <c r="N30" s="1074">
        <f t="shared" si="6"/>
        <v>0.73076923076923073</v>
      </c>
    </row>
    <row r="31" spans="1:14" s="1069" customFormat="1" ht="12" x14ac:dyDescent="0.2">
      <c r="A31" s="1070"/>
      <c r="B31" s="1071" t="s">
        <v>937</v>
      </c>
      <c r="C31" s="1072">
        <v>20</v>
      </c>
      <c r="D31" s="1073">
        <v>43</v>
      </c>
      <c r="E31" s="1073">
        <v>43</v>
      </c>
      <c r="F31" s="1072">
        <v>43</v>
      </c>
      <c r="G31" s="1072">
        <v>43</v>
      </c>
      <c r="H31" s="1073">
        <v>33</v>
      </c>
      <c r="I31" s="1073">
        <v>33</v>
      </c>
      <c r="J31" s="1074">
        <f t="shared" si="2"/>
        <v>2.15</v>
      </c>
      <c r="K31" s="1075">
        <f t="shared" si="3"/>
        <v>1</v>
      </c>
      <c r="L31" s="1074">
        <f t="shared" si="4"/>
        <v>0.76744186046511631</v>
      </c>
      <c r="M31" s="1075">
        <f t="shared" si="5"/>
        <v>0.76744186046511631</v>
      </c>
      <c r="N31" s="1074">
        <f t="shared" si="6"/>
        <v>0.76744186046511631</v>
      </c>
    </row>
    <row r="32" spans="1:14" s="1069" customFormat="1" ht="12" x14ac:dyDescent="0.2">
      <c r="A32" s="1063"/>
      <c r="B32" s="1064" t="s">
        <v>883</v>
      </c>
      <c r="C32" s="1065">
        <f>SUBTOTAL(9,C33:C38)</f>
        <v>243</v>
      </c>
      <c r="D32" s="1066">
        <f t="shared" ref="D32:H32" si="13">SUBTOTAL(9,D33:D38)</f>
        <v>211</v>
      </c>
      <c r="E32" s="1066">
        <v>207</v>
      </c>
      <c r="F32" s="1065">
        <f t="shared" si="13"/>
        <v>182</v>
      </c>
      <c r="G32" s="1065">
        <v>180</v>
      </c>
      <c r="H32" s="1066">
        <f t="shared" si="13"/>
        <v>154</v>
      </c>
      <c r="I32" s="1066">
        <v>154</v>
      </c>
      <c r="J32" s="1067">
        <f t="shared" si="2"/>
        <v>0.85185185185185186</v>
      </c>
      <c r="K32" s="1068">
        <f t="shared" si="3"/>
        <v>0.86956521739130432</v>
      </c>
      <c r="L32" s="1067">
        <f t="shared" si="4"/>
        <v>0.7439613526570048</v>
      </c>
      <c r="M32" s="1068">
        <f t="shared" si="5"/>
        <v>0.85555555555555551</v>
      </c>
      <c r="N32" s="1067">
        <f t="shared" si="6"/>
        <v>0.98388888888888881</v>
      </c>
    </row>
    <row r="33" spans="1:14" s="1069" customFormat="1" ht="12" x14ac:dyDescent="0.2">
      <c r="A33" s="1070"/>
      <c r="B33" s="1071" t="s">
        <v>983</v>
      </c>
      <c r="C33" s="1072">
        <v>45</v>
      </c>
      <c r="D33" s="1073">
        <v>52</v>
      </c>
      <c r="E33" s="1073">
        <v>52</v>
      </c>
      <c r="F33" s="1072">
        <v>47</v>
      </c>
      <c r="G33" s="1072">
        <v>47</v>
      </c>
      <c r="H33" s="1073">
        <v>39</v>
      </c>
      <c r="I33" s="1073">
        <v>39</v>
      </c>
      <c r="J33" s="1074">
        <f t="shared" si="2"/>
        <v>1.1555555555555554</v>
      </c>
      <c r="K33" s="1075">
        <f t="shared" si="3"/>
        <v>0.90384615384615385</v>
      </c>
      <c r="L33" s="1074">
        <f t="shared" si="4"/>
        <v>0.75</v>
      </c>
      <c r="M33" s="1075">
        <f t="shared" si="5"/>
        <v>0.82978723404255317</v>
      </c>
      <c r="N33" s="1074">
        <f t="shared" si="6"/>
        <v>0.91806247170665456</v>
      </c>
    </row>
    <row r="34" spans="1:14" s="1069" customFormat="1" ht="12" x14ac:dyDescent="0.2">
      <c r="A34" s="1070"/>
      <c r="B34" s="1071" t="s">
        <v>937</v>
      </c>
      <c r="C34" s="1072">
        <v>90</v>
      </c>
      <c r="D34" s="1073">
        <v>83</v>
      </c>
      <c r="E34" s="1073">
        <v>83</v>
      </c>
      <c r="F34" s="1072">
        <v>76</v>
      </c>
      <c r="G34" s="1072">
        <v>76</v>
      </c>
      <c r="H34" s="1073">
        <v>70</v>
      </c>
      <c r="I34" s="1073">
        <v>70</v>
      </c>
      <c r="J34" s="1074">
        <f t="shared" si="2"/>
        <v>0.92222222222222228</v>
      </c>
      <c r="K34" s="1075">
        <f t="shared" si="3"/>
        <v>0.91566265060240959</v>
      </c>
      <c r="L34" s="1074">
        <f t="shared" si="4"/>
        <v>0.84337349397590367</v>
      </c>
      <c r="M34" s="1075">
        <f t="shared" si="5"/>
        <v>0.92105263157894735</v>
      </c>
      <c r="N34" s="1074">
        <f t="shared" si="6"/>
        <v>1.0058864265927978</v>
      </c>
    </row>
    <row r="35" spans="1:14" s="1069" customFormat="1" ht="12" x14ac:dyDescent="0.2">
      <c r="A35" s="1070"/>
      <c r="B35" s="1071" t="s">
        <v>935</v>
      </c>
      <c r="C35" s="1072">
        <v>40</v>
      </c>
      <c r="D35" s="1073">
        <v>28</v>
      </c>
      <c r="E35" s="1073">
        <v>28</v>
      </c>
      <c r="F35" s="1072">
        <v>28</v>
      </c>
      <c r="G35" s="1072">
        <v>28</v>
      </c>
      <c r="H35" s="1073">
        <v>18</v>
      </c>
      <c r="I35" s="1073">
        <v>18</v>
      </c>
      <c r="J35" s="1074">
        <f t="shared" si="2"/>
        <v>0.7</v>
      </c>
      <c r="K35" s="1075">
        <f t="shared" si="3"/>
        <v>1</v>
      </c>
      <c r="L35" s="1074">
        <f t="shared" si="4"/>
        <v>0.6428571428571429</v>
      </c>
      <c r="M35" s="1075">
        <f t="shared" si="5"/>
        <v>0.6428571428571429</v>
      </c>
      <c r="N35" s="1074">
        <f t="shared" si="6"/>
        <v>0.6428571428571429</v>
      </c>
    </row>
    <row r="36" spans="1:14" s="1069" customFormat="1" ht="12" x14ac:dyDescent="0.2">
      <c r="A36" s="1070"/>
      <c r="B36" s="1071" t="s">
        <v>985</v>
      </c>
      <c r="C36" s="1072">
        <v>30</v>
      </c>
      <c r="D36" s="1073">
        <v>24</v>
      </c>
      <c r="E36" s="1073">
        <v>24</v>
      </c>
      <c r="F36" s="1072">
        <v>20</v>
      </c>
      <c r="G36" s="1072">
        <v>20</v>
      </c>
      <c r="H36" s="1073">
        <v>17</v>
      </c>
      <c r="I36" s="1073">
        <v>17</v>
      </c>
      <c r="J36" s="1074">
        <f t="shared" si="2"/>
        <v>0.8</v>
      </c>
      <c r="K36" s="1075">
        <f t="shared" si="3"/>
        <v>0.83333333333333337</v>
      </c>
      <c r="L36" s="1074">
        <f t="shared" si="4"/>
        <v>0.70833333333333337</v>
      </c>
      <c r="M36" s="1075">
        <f t="shared" si="5"/>
        <v>0.85</v>
      </c>
      <c r="N36" s="1074">
        <f t="shared" si="6"/>
        <v>1.02</v>
      </c>
    </row>
    <row r="37" spans="1:14" s="1069" customFormat="1" ht="12" x14ac:dyDescent="0.2">
      <c r="A37" s="1070"/>
      <c r="B37" s="1071" t="s">
        <v>986</v>
      </c>
      <c r="C37" s="1072">
        <v>20</v>
      </c>
      <c r="D37" s="1073">
        <v>13</v>
      </c>
      <c r="E37" s="1073">
        <v>13</v>
      </c>
      <c r="F37" s="1072">
        <v>0</v>
      </c>
      <c r="G37" s="1072">
        <v>0</v>
      </c>
      <c r="H37" s="1073">
        <v>0</v>
      </c>
      <c r="I37" s="1073">
        <v>0</v>
      </c>
      <c r="J37" s="1074">
        <f t="shared" si="2"/>
        <v>0.65</v>
      </c>
      <c r="K37" s="1075">
        <f t="shared" si="3"/>
        <v>0</v>
      </c>
      <c r="L37" s="1074">
        <f t="shared" si="4"/>
        <v>0</v>
      </c>
      <c r="M37" s="1075"/>
      <c r="N37" s="1074"/>
    </row>
    <row r="38" spans="1:14" s="1069" customFormat="1" ht="12" x14ac:dyDescent="0.2">
      <c r="A38" s="1070"/>
      <c r="B38" s="1071" t="s">
        <v>987</v>
      </c>
      <c r="C38" s="1072">
        <v>18</v>
      </c>
      <c r="D38" s="1073">
        <v>11</v>
      </c>
      <c r="E38" s="1073">
        <v>11</v>
      </c>
      <c r="F38" s="1072">
        <v>11</v>
      </c>
      <c r="G38" s="1072">
        <v>11</v>
      </c>
      <c r="H38" s="1073">
        <v>10</v>
      </c>
      <c r="I38" s="1073">
        <v>10</v>
      </c>
      <c r="J38" s="1074">
        <f t="shared" si="2"/>
        <v>0.61111111111111116</v>
      </c>
      <c r="K38" s="1075">
        <f t="shared" si="3"/>
        <v>1</v>
      </c>
      <c r="L38" s="1074">
        <f t="shared" si="4"/>
        <v>0.90909090909090906</v>
      </c>
      <c r="M38" s="1075">
        <f t="shared" si="5"/>
        <v>0.90909090909090906</v>
      </c>
      <c r="N38" s="1074">
        <f t="shared" si="6"/>
        <v>0.90909090909090906</v>
      </c>
    </row>
    <row r="39" spans="1:14" s="1069" customFormat="1" ht="12" x14ac:dyDescent="0.2">
      <c r="A39" s="1063"/>
      <c r="B39" s="1064" t="s">
        <v>988</v>
      </c>
      <c r="C39" s="1065">
        <f>SUBTOTAL(9,C40:C42)</f>
        <v>205</v>
      </c>
      <c r="D39" s="1066">
        <f t="shared" ref="D39:H39" si="14">SUBTOTAL(9,D40:D42)</f>
        <v>238</v>
      </c>
      <c r="E39" s="1066">
        <v>232</v>
      </c>
      <c r="F39" s="1065">
        <f t="shared" si="14"/>
        <v>198</v>
      </c>
      <c r="G39" s="1065">
        <v>196</v>
      </c>
      <c r="H39" s="1066">
        <f t="shared" si="14"/>
        <v>138</v>
      </c>
      <c r="I39" s="1066">
        <v>138</v>
      </c>
      <c r="J39" s="1067">
        <f t="shared" si="2"/>
        <v>1.1317073170731706</v>
      </c>
      <c r="K39" s="1068">
        <f t="shared" si="3"/>
        <v>0.84482758620689657</v>
      </c>
      <c r="L39" s="1067">
        <f t="shared" si="4"/>
        <v>0.59482758620689657</v>
      </c>
      <c r="M39" s="1068">
        <f t="shared" si="5"/>
        <v>0.70408163265306123</v>
      </c>
      <c r="N39" s="1067">
        <f t="shared" si="6"/>
        <v>0.83340274885464394</v>
      </c>
    </row>
    <row r="40" spans="1:14" s="1069" customFormat="1" ht="12" x14ac:dyDescent="0.2">
      <c r="A40" s="1070"/>
      <c r="B40" s="1071" t="s">
        <v>921</v>
      </c>
      <c r="C40" s="1072">
        <v>100</v>
      </c>
      <c r="D40" s="1073">
        <v>148</v>
      </c>
      <c r="E40" s="1073">
        <v>148</v>
      </c>
      <c r="F40" s="1072">
        <v>126</v>
      </c>
      <c r="G40" s="1072">
        <v>126</v>
      </c>
      <c r="H40" s="1073">
        <v>86</v>
      </c>
      <c r="I40" s="1073">
        <v>86</v>
      </c>
      <c r="J40" s="1074">
        <f t="shared" si="2"/>
        <v>1.48</v>
      </c>
      <c r="K40" s="1075">
        <f t="shared" si="3"/>
        <v>0.85135135135135132</v>
      </c>
      <c r="L40" s="1074">
        <f t="shared" si="4"/>
        <v>0.58108108108108103</v>
      </c>
      <c r="M40" s="1075">
        <f t="shared" si="5"/>
        <v>0.68253968253968256</v>
      </c>
      <c r="N40" s="1074">
        <f t="shared" si="6"/>
        <v>0.80171327790375413</v>
      </c>
    </row>
    <row r="41" spans="1:14" s="1069" customFormat="1" ht="12" x14ac:dyDescent="0.2">
      <c r="A41" s="1070"/>
      <c r="B41" s="1071" t="s">
        <v>993</v>
      </c>
      <c r="C41" s="1072">
        <v>70</v>
      </c>
      <c r="D41" s="1073">
        <v>60</v>
      </c>
      <c r="E41" s="1073">
        <v>60</v>
      </c>
      <c r="F41" s="1072">
        <v>46</v>
      </c>
      <c r="G41" s="1072">
        <v>46</v>
      </c>
      <c r="H41" s="1073">
        <v>37</v>
      </c>
      <c r="I41" s="1073">
        <v>37</v>
      </c>
      <c r="J41" s="1074">
        <f t="shared" si="2"/>
        <v>0.8571428571428571</v>
      </c>
      <c r="K41" s="1075">
        <f t="shared" si="3"/>
        <v>0.76666666666666672</v>
      </c>
      <c r="L41" s="1074">
        <f t="shared" si="4"/>
        <v>0.6166666666666667</v>
      </c>
      <c r="M41" s="1075">
        <f t="shared" si="5"/>
        <v>0.80434782608695654</v>
      </c>
      <c r="N41" s="1074">
        <f t="shared" si="6"/>
        <v>1.0491493383742911</v>
      </c>
    </row>
    <row r="42" spans="1:14" s="1069" customFormat="1" ht="12" x14ac:dyDescent="0.2">
      <c r="A42" s="1070"/>
      <c r="B42" s="1071" t="s">
        <v>922</v>
      </c>
      <c r="C42" s="1072">
        <v>35</v>
      </c>
      <c r="D42" s="1073">
        <v>30</v>
      </c>
      <c r="E42" s="1073">
        <v>30</v>
      </c>
      <c r="F42" s="1072">
        <v>26</v>
      </c>
      <c r="G42" s="1072">
        <v>26</v>
      </c>
      <c r="H42" s="1073">
        <v>15</v>
      </c>
      <c r="I42" s="1073">
        <v>15</v>
      </c>
      <c r="J42" s="1074">
        <f t="shared" si="2"/>
        <v>0.8571428571428571</v>
      </c>
      <c r="K42" s="1075">
        <f t="shared" si="3"/>
        <v>0.8666666666666667</v>
      </c>
      <c r="L42" s="1074">
        <f t="shared" si="4"/>
        <v>0.5</v>
      </c>
      <c r="M42" s="1075">
        <f t="shared" si="5"/>
        <v>0.57692307692307687</v>
      </c>
      <c r="N42" s="1074">
        <f t="shared" si="6"/>
        <v>0.66568047337278091</v>
      </c>
    </row>
    <row r="43" spans="1:14" s="1069" customFormat="1" ht="12" x14ac:dyDescent="0.2">
      <c r="A43" s="1063"/>
      <c r="B43" s="1064" t="s">
        <v>885</v>
      </c>
      <c r="C43" s="1065">
        <f>SUBTOTAL(9,C44:C47)</f>
        <v>430</v>
      </c>
      <c r="D43" s="1066">
        <f t="shared" ref="D43:H43" si="15">SUBTOTAL(9,D44:D47)</f>
        <v>854</v>
      </c>
      <c r="E43" s="1066">
        <v>834</v>
      </c>
      <c r="F43" s="1065">
        <f t="shared" si="15"/>
        <v>458</v>
      </c>
      <c r="G43" s="1065">
        <v>453</v>
      </c>
      <c r="H43" s="1066">
        <f t="shared" si="15"/>
        <v>372</v>
      </c>
      <c r="I43" s="1066">
        <v>370</v>
      </c>
      <c r="J43" s="1067">
        <f t="shared" si="2"/>
        <v>1.9395348837209303</v>
      </c>
      <c r="K43" s="1068">
        <f t="shared" si="3"/>
        <v>0.54316546762589923</v>
      </c>
      <c r="L43" s="1067">
        <f t="shared" si="4"/>
        <v>0.44364508393285373</v>
      </c>
      <c r="M43" s="1068">
        <f t="shared" si="5"/>
        <v>0.81677704194260481</v>
      </c>
      <c r="N43" s="1067">
        <f t="shared" si="6"/>
        <v>1.5037352162916831</v>
      </c>
    </row>
    <row r="44" spans="1:14" s="1069" customFormat="1" ht="12" x14ac:dyDescent="0.2">
      <c r="A44" s="1070"/>
      <c r="B44" s="1071" t="s">
        <v>922</v>
      </c>
      <c r="C44" s="1072">
        <v>100</v>
      </c>
      <c r="D44" s="1073">
        <v>300</v>
      </c>
      <c r="E44" s="1073">
        <v>298</v>
      </c>
      <c r="F44" s="1072">
        <v>128</v>
      </c>
      <c r="G44" s="1072">
        <v>128</v>
      </c>
      <c r="H44" s="1073">
        <v>103</v>
      </c>
      <c r="I44" s="1073">
        <v>103</v>
      </c>
      <c r="J44" s="1074">
        <f t="shared" si="2"/>
        <v>2.98</v>
      </c>
      <c r="K44" s="1075">
        <f t="shared" si="3"/>
        <v>0.42953020134228187</v>
      </c>
      <c r="L44" s="1074">
        <f t="shared" si="4"/>
        <v>0.34563758389261745</v>
      </c>
      <c r="M44" s="1075">
        <f t="shared" si="5"/>
        <v>0.8046875</v>
      </c>
      <c r="N44" s="1074">
        <f t="shared" si="6"/>
        <v>1.8734130859375</v>
      </c>
    </row>
    <row r="45" spans="1:14" s="1069" customFormat="1" ht="12" x14ac:dyDescent="0.2">
      <c r="A45" s="1070"/>
      <c r="B45" s="1071" t="s">
        <v>924</v>
      </c>
      <c r="C45" s="1072">
        <v>150</v>
      </c>
      <c r="D45" s="1073">
        <v>481</v>
      </c>
      <c r="E45" s="1073">
        <v>468</v>
      </c>
      <c r="F45" s="1072">
        <v>264</v>
      </c>
      <c r="G45" s="1072">
        <v>261</v>
      </c>
      <c r="H45" s="1073">
        <v>209</v>
      </c>
      <c r="I45" s="1073">
        <v>207</v>
      </c>
      <c r="J45" s="1074">
        <f t="shared" si="2"/>
        <v>3.12</v>
      </c>
      <c r="K45" s="1075">
        <f t="shared" si="3"/>
        <v>0.55769230769230771</v>
      </c>
      <c r="L45" s="1074">
        <f t="shared" si="4"/>
        <v>0.44230769230769229</v>
      </c>
      <c r="M45" s="1075">
        <f t="shared" si="5"/>
        <v>0.7931034482758621</v>
      </c>
      <c r="N45" s="1074">
        <f t="shared" si="6"/>
        <v>1.4221165279429251</v>
      </c>
    </row>
    <row r="46" spans="1:14" s="1069" customFormat="1" ht="12" x14ac:dyDescent="0.2">
      <c r="A46" s="1070"/>
      <c r="B46" s="1071" t="s">
        <v>994</v>
      </c>
      <c r="C46" s="1072">
        <v>80</v>
      </c>
      <c r="D46" s="1073">
        <v>2</v>
      </c>
      <c r="E46" s="1073">
        <v>2</v>
      </c>
      <c r="F46" s="1072">
        <v>2</v>
      </c>
      <c r="G46" s="1072">
        <v>2</v>
      </c>
      <c r="H46" s="1073">
        <v>2</v>
      </c>
      <c r="I46" s="1073">
        <v>2</v>
      </c>
      <c r="J46" s="1074">
        <f t="shared" si="2"/>
        <v>2.5000000000000001E-2</v>
      </c>
      <c r="K46" s="1075">
        <f t="shared" si="3"/>
        <v>1</v>
      </c>
      <c r="L46" s="1074">
        <f t="shared" si="4"/>
        <v>1</v>
      </c>
      <c r="M46" s="1075">
        <f t="shared" si="5"/>
        <v>1</v>
      </c>
      <c r="N46" s="1074">
        <f t="shared" si="6"/>
        <v>1</v>
      </c>
    </row>
    <row r="47" spans="1:14" s="1069" customFormat="1" ht="12" x14ac:dyDescent="0.2">
      <c r="A47" s="1070"/>
      <c r="B47" s="1071" t="s">
        <v>921</v>
      </c>
      <c r="C47" s="1072">
        <v>100</v>
      </c>
      <c r="D47" s="1073">
        <v>71</v>
      </c>
      <c r="E47" s="1073">
        <v>71</v>
      </c>
      <c r="F47" s="1072">
        <v>64</v>
      </c>
      <c r="G47" s="1072">
        <v>64</v>
      </c>
      <c r="H47" s="1073">
        <v>58</v>
      </c>
      <c r="I47" s="1073">
        <v>58</v>
      </c>
      <c r="J47" s="1074">
        <f t="shared" si="2"/>
        <v>0.71</v>
      </c>
      <c r="K47" s="1075">
        <f t="shared" si="3"/>
        <v>0.90140845070422537</v>
      </c>
      <c r="L47" s="1074">
        <f t="shared" si="4"/>
        <v>0.81690140845070425</v>
      </c>
      <c r="M47" s="1075">
        <f t="shared" si="5"/>
        <v>0.90625</v>
      </c>
      <c r="N47" s="1074">
        <f t="shared" si="6"/>
        <v>1.00537109375</v>
      </c>
    </row>
    <row r="48" spans="1:14" s="1069" customFormat="1" ht="12" x14ac:dyDescent="0.2">
      <c r="A48" s="1063"/>
      <c r="B48" s="1064" t="s">
        <v>886</v>
      </c>
      <c r="C48" s="1065">
        <f>SUBTOTAL(9,C49:C55)</f>
        <v>475</v>
      </c>
      <c r="D48" s="1066">
        <f t="shared" ref="D48:H48" si="16">SUBTOTAL(9,D49:D55)</f>
        <v>588</v>
      </c>
      <c r="E48" s="1066">
        <v>569</v>
      </c>
      <c r="F48" s="1065">
        <f t="shared" si="16"/>
        <v>431</v>
      </c>
      <c r="G48" s="1065">
        <v>421</v>
      </c>
      <c r="H48" s="1066">
        <f t="shared" si="16"/>
        <v>327</v>
      </c>
      <c r="I48" s="1066">
        <v>327</v>
      </c>
      <c r="J48" s="1067">
        <f t="shared" si="2"/>
        <v>1.1978947368421053</v>
      </c>
      <c r="K48" s="1068">
        <f t="shared" si="3"/>
        <v>0.7398945518453427</v>
      </c>
      <c r="L48" s="1067">
        <f t="shared" si="4"/>
        <v>0.57469244288224952</v>
      </c>
      <c r="M48" s="1068">
        <f t="shared" si="5"/>
        <v>0.77672209026128269</v>
      </c>
      <c r="N48" s="1067">
        <f t="shared" si="6"/>
        <v>1.0497740364814012</v>
      </c>
    </row>
    <row r="49" spans="1:14" s="1069" customFormat="1" ht="12" x14ac:dyDescent="0.2">
      <c r="A49" s="1070"/>
      <c r="B49" s="1071" t="s">
        <v>924</v>
      </c>
      <c r="C49" s="1072">
        <v>80</v>
      </c>
      <c r="D49" s="1073">
        <v>176</v>
      </c>
      <c r="E49" s="1073">
        <v>170</v>
      </c>
      <c r="F49" s="1072">
        <v>106</v>
      </c>
      <c r="G49" s="1072">
        <v>101</v>
      </c>
      <c r="H49" s="1073">
        <v>80</v>
      </c>
      <c r="I49" s="1073">
        <v>80</v>
      </c>
      <c r="J49" s="1074">
        <f t="shared" si="2"/>
        <v>2.125</v>
      </c>
      <c r="K49" s="1075">
        <f t="shared" si="3"/>
        <v>0.59411764705882353</v>
      </c>
      <c r="L49" s="1074">
        <f t="shared" si="4"/>
        <v>0.47058823529411764</v>
      </c>
      <c r="M49" s="1075">
        <f t="shared" si="5"/>
        <v>0.79207920792079212</v>
      </c>
      <c r="N49" s="1074">
        <f t="shared" si="6"/>
        <v>1.3332026271934125</v>
      </c>
    </row>
    <row r="50" spans="1:14" s="1069" customFormat="1" ht="12" x14ac:dyDescent="0.2">
      <c r="A50" s="1070"/>
      <c r="B50" s="1071" t="s">
        <v>979</v>
      </c>
      <c r="C50" s="1072">
        <v>70</v>
      </c>
      <c r="D50" s="1073">
        <v>116</v>
      </c>
      <c r="E50" s="1073">
        <v>116</v>
      </c>
      <c r="F50" s="1072">
        <v>108</v>
      </c>
      <c r="G50" s="1072">
        <v>108</v>
      </c>
      <c r="H50" s="1073">
        <v>71</v>
      </c>
      <c r="I50" s="1073">
        <v>71</v>
      </c>
      <c r="J50" s="1074">
        <f t="shared" si="2"/>
        <v>1.6571428571428573</v>
      </c>
      <c r="K50" s="1075">
        <f t="shared" si="3"/>
        <v>0.93103448275862066</v>
      </c>
      <c r="L50" s="1074">
        <f t="shared" si="4"/>
        <v>0.61206896551724133</v>
      </c>
      <c r="M50" s="1075">
        <f t="shared" si="5"/>
        <v>0.65740740740740744</v>
      </c>
      <c r="N50" s="1074">
        <f t="shared" si="6"/>
        <v>0.70610425240054875</v>
      </c>
    </row>
    <row r="51" spans="1:14" s="1069" customFormat="1" ht="12" x14ac:dyDescent="0.2">
      <c r="A51" s="1070"/>
      <c r="B51" s="1071" t="s">
        <v>922</v>
      </c>
      <c r="C51" s="1072">
        <v>30</v>
      </c>
      <c r="D51" s="1073">
        <v>26</v>
      </c>
      <c r="E51" s="1073">
        <v>26</v>
      </c>
      <c r="F51" s="1072">
        <v>25</v>
      </c>
      <c r="G51" s="1072">
        <v>25</v>
      </c>
      <c r="H51" s="1073">
        <v>14</v>
      </c>
      <c r="I51" s="1073">
        <v>14</v>
      </c>
      <c r="J51" s="1074">
        <f t="shared" si="2"/>
        <v>0.8666666666666667</v>
      </c>
      <c r="K51" s="1075">
        <f t="shared" si="3"/>
        <v>0.96153846153846156</v>
      </c>
      <c r="L51" s="1074">
        <f t="shared" si="4"/>
        <v>0.53846153846153844</v>
      </c>
      <c r="M51" s="1075">
        <f t="shared" si="5"/>
        <v>0.56000000000000005</v>
      </c>
      <c r="N51" s="1074">
        <f t="shared" si="6"/>
        <v>0.58240000000000003</v>
      </c>
    </row>
    <row r="52" spans="1:14" s="1069" customFormat="1" ht="12" x14ac:dyDescent="0.2">
      <c r="A52" s="1070"/>
      <c r="B52" s="1071" t="s">
        <v>997</v>
      </c>
      <c r="C52" s="1072">
        <v>20</v>
      </c>
      <c r="D52" s="1073">
        <v>23</v>
      </c>
      <c r="E52" s="1073">
        <v>23</v>
      </c>
      <c r="F52" s="1072">
        <v>15</v>
      </c>
      <c r="G52" s="1072">
        <v>15</v>
      </c>
      <c r="H52" s="1073">
        <v>10</v>
      </c>
      <c r="I52" s="1073">
        <v>10</v>
      </c>
      <c r="J52" s="1074">
        <f t="shared" si="2"/>
        <v>1.1499999999999999</v>
      </c>
      <c r="K52" s="1075">
        <f t="shared" si="3"/>
        <v>0.65217391304347827</v>
      </c>
      <c r="L52" s="1074">
        <f t="shared" si="4"/>
        <v>0.43478260869565216</v>
      </c>
      <c r="M52" s="1075">
        <f t="shared" si="5"/>
        <v>0.66666666666666663</v>
      </c>
      <c r="N52" s="1074">
        <f t="shared" si="6"/>
        <v>1.0222222222222221</v>
      </c>
    </row>
    <row r="53" spans="1:14" s="1069" customFormat="1" ht="12" x14ac:dyDescent="0.2">
      <c r="A53" s="1070"/>
      <c r="B53" s="1071" t="s">
        <v>998</v>
      </c>
      <c r="C53" s="1072">
        <v>65</v>
      </c>
      <c r="D53" s="1073">
        <v>51</v>
      </c>
      <c r="E53" s="1073">
        <v>51</v>
      </c>
      <c r="F53" s="1072">
        <v>44</v>
      </c>
      <c r="G53" s="1072">
        <v>44</v>
      </c>
      <c r="H53" s="1073">
        <v>27</v>
      </c>
      <c r="I53" s="1073">
        <v>27</v>
      </c>
      <c r="J53" s="1074">
        <f t="shared" si="2"/>
        <v>0.7846153846153846</v>
      </c>
      <c r="K53" s="1075">
        <f t="shared" si="3"/>
        <v>0.86274509803921573</v>
      </c>
      <c r="L53" s="1074">
        <f t="shared" si="4"/>
        <v>0.52941176470588236</v>
      </c>
      <c r="M53" s="1075">
        <f t="shared" si="5"/>
        <v>0.61363636363636365</v>
      </c>
      <c r="N53" s="1074">
        <f t="shared" si="6"/>
        <v>0.71126033057851246</v>
      </c>
    </row>
    <row r="54" spans="1:14" s="1069" customFormat="1" ht="12" x14ac:dyDescent="0.2">
      <c r="A54" s="1070"/>
      <c r="B54" s="1071" t="s">
        <v>921</v>
      </c>
      <c r="C54" s="1072">
        <v>150</v>
      </c>
      <c r="D54" s="1073">
        <v>132</v>
      </c>
      <c r="E54" s="1073">
        <v>132</v>
      </c>
      <c r="F54" s="1072">
        <v>83</v>
      </c>
      <c r="G54" s="1072">
        <v>83</v>
      </c>
      <c r="H54" s="1073">
        <v>80</v>
      </c>
      <c r="I54" s="1073">
        <v>80</v>
      </c>
      <c r="J54" s="1074">
        <f t="shared" si="2"/>
        <v>0.88</v>
      </c>
      <c r="K54" s="1075">
        <f t="shared" si="3"/>
        <v>0.62878787878787878</v>
      </c>
      <c r="L54" s="1074">
        <f t="shared" si="4"/>
        <v>0.60606060606060608</v>
      </c>
      <c r="M54" s="1075">
        <f t="shared" si="5"/>
        <v>0.96385542168674698</v>
      </c>
      <c r="N54" s="1074">
        <f t="shared" si="6"/>
        <v>1.5328785019596458</v>
      </c>
    </row>
    <row r="55" spans="1:14" s="1069" customFormat="1" ht="12" x14ac:dyDescent="0.2">
      <c r="A55" s="1070"/>
      <c r="B55" s="1071" t="s">
        <v>999</v>
      </c>
      <c r="C55" s="1072">
        <v>60</v>
      </c>
      <c r="D55" s="1073">
        <v>64</v>
      </c>
      <c r="E55" s="1073">
        <v>62</v>
      </c>
      <c r="F55" s="1072">
        <v>50</v>
      </c>
      <c r="G55" s="1072">
        <v>50</v>
      </c>
      <c r="H55" s="1073">
        <v>45</v>
      </c>
      <c r="I55" s="1073">
        <v>45</v>
      </c>
      <c r="J55" s="1074">
        <f t="shared" si="2"/>
        <v>1.0333333333333334</v>
      </c>
      <c r="K55" s="1075">
        <f t="shared" si="3"/>
        <v>0.80645161290322576</v>
      </c>
      <c r="L55" s="1074">
        <f t="shared" si="4"/>
        <v>0.72580645161290325</v>
      </c>
      <c r="M55" s="1075">
        <f t="shared" si="5"/>
        <v>0.9</v>
      </c>
      <c r="N55" s="1074">
        <f t="shared" si="6"/>
        <v>1.1160000000000001</v>
      </c>
    </row>
    <row r="56" spans="1:14" s="1069" customFormat="1" ht="12" x14ac:dyDescent="0.2">
      <c r="A56" s="1063"/>
      <c r="B56" s="1064" t="s">
        <v>887</v>
      </c>
      <c r="C56" s="1065">
        <f>SUBTOTAL(9,C57:C59)</f>
        <v>470</v>
      </c>
      <c r="D56" s="1066">
        <f t="shared" ref="D56:H56" si="17">SUBTOTAL(9,D57:D59)</f>
        <v>816</v>
      </c>
      <c r="E56" s="1066">
        <v>762</v>
      </c>
      <c r="F56" s="1065">
        <f t="shared" si="17"/>
        <v>633</v>
      </c>
      <c r="G56" s="1065">
        <v>599</v>
      </c>
      <c r="H56" s="1066">
        <f t="shared" si="17"/>
        <v>437</v>
      </c>
      <c r="I56" s="1066">
        <v>437</v>
      </c>
      <c r="J56" s="1067">
        <f t="shared" si="2"/>
        <v>1.6212765957446809</v>
      </c>
      <c r="K56" s="1068">
        <f t="shared" si="3"/>
        <v>0.78608923884514437</v>
      </c>
      <c r="L56" s="1067">
        <f t="shared" si="4"/>
        <v>0.57349081364829402</v>
      </c>
      <c r="M56" s="1068">
        <f t="shared" si="5"/>
        <v>0.72954924874791316</v>
      </c>
      <c r="N56" s="1067">
        <f t="shared" si="6"/>
        <v>0.92807433647063409</v>
      </c>
    </row>
    <row r="57" spans="1:14" s="1069" customFormat="1" ht="12" x14ac:dyDescent="0.2">
      <c r="A57" s="1070"/>
      <c r="B57" s="1071" t="s">
        <v>924</v>
      </c>
      <c r="C57" s="1072">
        <v>170</v>
      </c>
      <c r="D57" s="1073">
        <v>373</v>
      </c>
      <c r="E57" s="1073">
        <v>356</v>
      </c>
      <c r="F57" s="1072">
        <v>280</v>
      </c>
      <c r="G57" s="1072">
        <v>270</v>
      </c>
      <c r="H57" s="1073">
        <v>194</v>
      </c>
      <c r="I57" s="1073">
        <v>194</v>
      </c>
      <c r="J57" s="1074">
        <f t="shared" si="2"/>
        <v>2.0941176470588236</v>
      </c>
      <c r="K57" s="1075">
        <f t="shared" si="3"/>
        <v>0.7584269662921348</v>
      </c>
      <c r="L57" s="1074">
        <f t="shared" si="4"/>
        <v>0.5449438202247191</v>
      </c>
      <c r="M57" s="1075">
        <f t="shared" si="5"/>
        <v>0.71851851851851856</v>
      </c>
      <c r="N57" s="1074">
        <f t="shared" si="6"/>
        <v>0.94737997256515771</v>
      </c>
    </row>
    <row r="58" spans="1:14" s="1069" customFormat="1" ht="12" x14ac:dyDescent="0.2">
      <c r="A58" s="1070"/>
      <c r="B58" s="1071" t="s">
        <v>922</v>
      </c>
      <c r="C58" s="1072">
        <v>200</v>
      </c>
      <c r="D58" s="1073">
        <v>240</v>
      </c>
      <c r="E58" s="1073">
        <v>220</v>
      </c>
      <c r="F58" s="1072">
        <v>233</v>
      </c>
      <c r="G58" s="1072">
        <v>220</v>
      </c>
      <c r="H58" s="1073">
        <v>146</v>
      </c>
      <c r="I58" s="1073">
        <v>146</v>
      </c>
      <c r="J58" s="1074">
        <f t="shared" si="2"/>
        <v>1.1000000000000001</v>
      </c>
      <c r="K58" s="1075">
        <f t="shared" si="3"/>
        <v>1</v>
      </c>
      <c r="L58" s="1074">
        <f t="shared" si="4"/>
        <v>0.66363636363636369</v>
      </c>
      <c r="M58" s="1075">
        <f t="shared" si="5"/>
        <v>0.66363636363636369</v>
      </c>
      <c r="N58" s="1074">
        <f t="shared" si="6"/>
        <v>0.66363636363636369</v>
      </c>
    </row>
    <row r="59" spans="1:14" s="1069" customFormat="1" ht="12" x14ac:dyDescent="0.2">
      <c r="A59" s="1070"/>
      <c r="B59" s="1071" t="s">
        <v>1001</v>
      </c>
      <c r="C59" s="1072">
        <v>100</v>
      </c>
      <c r="D59" s="1073">
        <v>203</v>
      </c>
      <c r="E59" s="1073">
        <v>201</v>
      </c>
      <c r="F59" s="1072">
        <v>120</v>
      </c>
      <c r="G59" s="1072">
        <v>120</v>
      </c>
      <c r="H59" s="1073">
        <v>97</v>
      </c>
      <c r="I59" s="1073">
        <v>97</v>
      </c>
      <c r="J59" s="1074">
        <f t="shared" si="2"/>
        <v>2.0099999999999998</v>
      </c>
      <c r="K59" s="1075">
        <f t="shared" si="3"/>
        <v>0.59701492537313428</v>
      </c>
      <c r="L59" s="1074">
        <f t="shared" si="4"/>
        <v>0.48258706467661694</v>
      </c>
      <c r="M59" s="1075">
        <f t="shared" si="5"/>
        <v>0.80833333333333335</v>
      </c>
      <c r="N59" s="1074">
        <f t="shared" si="6"/>
        <v>1.3539583333333334</v>
      </c>
    </row>
    <row r="60" spans="1:14" s="1069" customFormat="1" ht="12" x14ac:dyDescent="0.2">
      <c r="A60" s="1063"/>
      <c r="B60" s="1064" t="s">
        <v>888</v>
      </c>
      <c r="C60" s="1065">
        <f>SUBTOTAL(9,C61:C66)</f>
        <v>560</v>
      </c>
      <c r="D60" s="1066">
        <f t="shared" ref="D60:H60" si="18">SUBTOTAL(9,D61:D66)</f>
        <v>695</v>
      </c>
      <c r="E60" s="1066">
        <v>660</v>
      </c>
      <c r="F60" s="1065">
        <f t="shared" si="18"/>
        <v>583</v>
      </c>
      <c r="G60" s="1065">
        <v>555</v>
      </c>
      <c r="H60" s="1066">
        <f t="shared" si="18"/>
        <v>404</v>
      </c>
      <c r="I60" s="1066">
        <v>404</v>
      </c>
      <c r="J60" s="1067">
        <f t="shared" si="2"/>
        <v>1.1785714285714286</v>
      </c>
      <c r="K60" s="1068">
        <f t="shared" si="3"/>
        <v>0.84090909090909094</v>
      </c>
      <c r="L60" s="1067">
        <f t="shared" si="4"/>
        <v>0.61212121212121207</v>
      </c>
      <c r="M60" s="1068">
        <f t="shared" si="5"/>
        <v>0.72792792792792793</v>
      </c>
      <c r="N60" s="1067">
        <f t="shared" si="6"/>
        <v>0.8656440224007792</v>
      </c>
    </row>
    <row r="61" spans="1:14" s="1069" customFormat="1" ht="12" x14ac:dyDescent="0.2">
      <c r="A61" s="1070"/>
      <c r="B61" s="1071" t="s">
        <v>1004</v>
      </c>
      <c r="C61" s="1072">
        <v>100</v>
      </c>
      <c r="D61" s="1073">
        <v>47</v>
      </c>
      <c r="E61" s="1073">
        <v>47</v>
      </c>
      <c r="F61" s="1072">
        <v>46</v>
      </c>
      <c r="G61" s="1072">
        <v>46</v>
      </c>
      <c r="H61" s="1073">
        <v>36</v>
      </c>
      <c r="I61" s="1073">
        <v>36</v>
      </c>
      <c r="J61" s="1074">
        <f t="shared" si="2"/>
        <v>0.47</v>
      </c>
      <c r="K61" s="1075">
        <f t="shared" si="3"/>
        <v>0.97872340425531912</v>
      </c>
      <c r="L61" s="1074">
        <f t="shared" si="4"/>
        <v>0.76595744680851063</v>
      </c>
      <c r="M61" s="1075">
        <f t="shared" si="5"/>
        <v>0.78260869565217395</v>
      </c>
      <c r="N61" s="1074">
        <f t="shared" si="6"/>
        <v>0.79962192816635169</v>
      </c>
    </row>
    <row r="62" spans="1:14" s="1069" customFormat="1" ht="12" x14ac:dyDescent="0.2">
      <c r="A62" s="1070"/>
      <c r="B62" s="1071" t="s">
        <v>924</v>
      </c>
      <c r="C62" s="1072">
        <v>110</v>
      </c>
      <c r="D62" s="1073">
        <v>289</v>
      </c>
      <c r="E62" s="1073">
        <v>273</v>
      </c>
      <c r="F62" s="1072">
        <v>240</v>
      </c>
      <c r="G62" s="1072">
        <v>227</v>
      </c>
      <c r="H62" s="1073">
        <v>166</v>
      </c>
      <c r="I62" s="1073">
        <v>166</v>
      </c>
      <c r="J62" s="1074">
        <f t="shared" si="2"/>
        <v>2.4818181818181819</v>
      </c>
      <c r="K62" s="1075">
        <f t="shared" si="3"/>
        <v>0.83150183150183155</v>
      </c>
      <c r="L62" s="1074">
        <f t="shared" si="4"/>
        <v>0.60805860805860801</v>
      </c>
      <c r="M62" s="1075">
        <f t="shared" si="5"/>
        <v>0.7312775330396476</v>
      </c>
      <c r="N62" s="1074">
        <f t="shared" si="6"/>
        <v>0.87946593180539123</v>
      </c>
    </row>
    <row r="63" spans="1:14" s="1069" customFormat="1" ht="12" x14ac:dyDescent="0.2">
      <c r="A63" s="1070"/>
      <c r="B63" s="1071" t="s">
        <v>1006</v>
      </c>
      <c r="C63" s="1072">
        <v>30</v>
      </c>
      <c r="D63" s="1073">
        <v>30</v>
      </c>
      <c r="E63" s="1073">
        <v>30</v>
      </c>
      <c r="F63" s="1072">
        <v>30</v>
      </c>
      <c r="G63" s="1072">
        <v>30</v>
      </c>
      <c r="H63" s="1073">
        <v>25</v>
      </c>
      <c r="I63" s="1073">
        <v>25</v>
      </c>
      <c r="J63" s="1074">
        <f t="shared" si="2"/>
        <v>1</v>
      </c>
      <c r="K63" s="1075">
        <f t="shared" si="3"/>
        <v>1</v>
      </c>
      <c r="L63" s="1074">
        <f t="shared" si="4"/>
        <v>0.83333333333333337</v>
      </c>
      <c r="M63" s="1075">
        <f t="shared" si="5"/>
        <v>0.83333333333333337</v>
      </c>
      <c r="N63" s="1074">
        <f t="shared" si="6"/>
        <v>0.83333333333333337</v>
      </c>
    </row>
    <row r="64" spans="1:14" s="1069" customFormat="1" ht="12" x14ac:dyDescent="0.2">
      <c r="A64" s="1070"/>
      <c r="B64" s="1071" t="s">
        <v>1008</v>
      </c>
      <c r="C64" s="1072">
        <v>160</v>
      </c>
      <c r="D64" s="1073">
        <v>131</v>
      </c>
      <c r="E64" s="1073">
        <v>131</v>
      </c>
      <c r="F64" s="1072">
        <v>94</v>
      </c>
      <c r="G64" s="1072">
        <v>94</v>
      </c>
      <c r="H64" s="1073">
        <v>67</v>
      </c>
      <c r="I64" s="1073">
        <v>67</v>
      </c>
      <c r="J64" s="1074">
        <f t="shared" si="2"/>
        <v>0.81874999999999998</v>
      </c>
      <c r="K64" s="1075">
        <f t="shared" si="3"/>
        <v>0.71755725190839692</v>
      </c>
      <c r="L64" s="1074">
        <f t="shared" si="4"/>
        <v>0.51145038167938928</v>
      </c>
      <c r="M64" s="1075">
        <f t="shared" si="5"/>
        <v>0.71276595744680848</v>
      </c>
      <c r="N64" s="1074">
        <f t="shared" si="6"/>
        <v>0.993322770484382</v>
      </c>
    </row>
    <row r="65" spans="1:14" s="1069" customFormat="1" ht="12" x14ac:dyDescent="0.2">
      <c r="A65" s="1070"/>
      <c r="B65" s="1071" t="s">
        <v>1009</v>
      </c>
      <c r="C65" s="1072">
        <v>120</v>
      </c>
      <c r="D65" s="1073">
        <v>171</v>
      </c>
      <c r="E65" s="1073">
        <v>158</v>
      </c>
      <c r="F65" s="1072">
        <v>157</v>
      </c>
      <c r="G65" s="1072">
        <v>144</v>
      </c>
      <c r="H65" s="1073">
        <v>94</v>
      </c>
      <c r="I65" s="1073">
        <v>94</v>
      </c>
      <c r="J65" s="1074">
        <f t="shared" si="2"/>
        <v>1.3166666666666667</v>
      </c>
      <c r="K65" s="1075">
        <f t="shared" si="3"/>
        <v>0.91139240506329111</v>
      </c>
      <c r="L65" s="1074">
        <f t="shared" si="4"/>
        <v>0.59493670886075944</v>
      </c>
      <c r="M65" s="1075">
        <f t="shared" si="5"/>
        <v>0.65277777777777779</v>
      </c>
      <c r="N65" s="1074">
        <f t="shared" si="6"/>
        <v>0.7162422839506174</v>
      </c>
    </row>
    <row r="66" spans="1:14" s="1069" customFormat="1" ht="12" x14ac:dyDescent="0.2">
      <c r="A66" s="1070"/>
      <c r="B66" s="1071" t="s">
        <v>1010</v>
      </c>
      <c r="C66" s="1072">
        <v>40</v>
      </c>
      <c r="D66" s="1073">
        <v>27</v>
      </c>
      <c r="E66" s="1073">
        <v>26</v>
      </c>
      <c r="F66" s="1072">
        <v>16</v>
      </c>
      <c r="G66" s="1072">
        <v>16</v>
      </c>
      <c r="H66" s="1073">
        <v>16</v>
      </c>
      <c r="I66" s="1073">
        <v>16</v>
      </c>
      <c r="J66" s="1074">
        <f t="shared" si="2"/>
        <v>0.65</v>
      </c>
      <c r="K66" s="1075">
        <f t="shared" si="3"/>
        <v>0.61538461538461542</v>
      </c>
      <c r="L66" s="1074">
        <f t="shared" si="4"/>
        <v>0.61538461538461542</v>
      </c>
      <c r="M66" s="1075">
        <f t="shared" si="5"/>
        <v>1</v>
      </c>
      <c r="N66" s="1074">
        <f t="shared" si="6"/>
        <v>1.625</v>
      </c>
    </row>
    <row r="67" spans="1:14" s="1069" customFormat="1" ht="12" x14ac:dyDescent="0.2">
      <c r="A67" s="1063"/>
      <c r="B67" s="1064" t="s">
        <v>909</v>
      </c>
      <c r="C67" s="1065">
        <f>SUBTOTAL(9,C68:C70)</f>
        <v>135</v>
      </c>
      <c r="D67" s="1066">
        <f t="shared" ref="D67:H67" si="19">SUBTOTAL(9,D68:D70)</f>
        <v>231</v>
      </c>
      <c r="E67" s="1066">
        <v>219</v>
      </c>
      <c r="F67" s="1065">
        <f t="shared" si="19"/>
        <v>143</v>
      </c>
      <c r="G67" s="1065">
        <v>136</v>
      </c>
      <c r="H67" s="1066">
        <f t="shared" si="19"/>
        <v>105</v>
      </c>
      <c r="I67" s="1066">
        <v>105</v>
      </c>
      <c r="J67" s="1067">
        <f t="shared" si="2"/>
        <v>1.6222222222222222</v>
      </c>
      <c r="K67" s="1068">
        <f t="shared" si="3"/>
        <v>0.62100456621004563</v>
      </c>
      <c r="L67" s="1067">
        <f t="shared" si="4"/>
        <v>0.47945205479452052</v>
      </c>
      <c r="M67" s="1068">
        <f t="shared" si="5"/>
        <v>0.7720588235294118</v>
      </c>
      <c r="N67" s="1067">
        <f t="shared" si="6"/>
        <v>1.2432417820069206</v>
      </c>
    </row>
    <row r="68" spans="1:14" s="1082" customFormat="1" ht="12" x14ac:dyDescent="0.2">
      <c r="A68" s="1076"/>
      <c r="B68" s="1077" t="s">
        <v>1018</v>
      </c>
      <c r="C68" s="1078">
        <v>5</v>
      </c>
      <c r="D68" s="1079">
        <v>17</v>
      </c>
      <c r="E68" s="1079">
        <v>17</v>
      </c>
      <c r="F68" s="1078">
        <v>13</v>
      </c>
      <c r="G68" s="1078">
        <v>13</v>
      </c>
      <c r="H68" s="1079">
        <v>11</v>
      </c>
      <c r="I68" s="1079">
        <v>11</v>
      </c>
      <c r="J68" s="1080">
        <f t="shared" ref="J68:J116" si="20">E68/C68</f>
        <v>3.4</v>
      </c>
      <c r="K68" s="1081">
        <f t="shared" ref="K68:K116" si="21">G68/E68</f>
        <v>0.76470588235294112</v>
      </c>
      <c r="L68" s="1080">
        <f t="shared" ref="L68:L116" si="22">I68/E68</f>
        <v>0.6470588235294118</v>
      </c>
      <c r="M68" s="1081">
        <f t="shared" ref="M68:M116" si="23">I68/G68</f>
        <v>0.84615384615384615</v>
      </c>
      <c r="N68" s="1080">
        <f t="shared" ref="N68:N116" si="24">(E68/G68)*(I68/G68)</f>
        <v>1.1065088757396451</v>
      </c>
    </row>
    <row r="69" spans="1:14" s="1069" customFormat="1" ht="12" x14ac:dyDescent="0.2">
      <c r="A69" s="1070"/>
      <c r="B69" s="1071" t="s">
        <v>1021</v>
      </c>
      <c r="C69" s="1072">
        <v>80</v>
      </c>
      <c r="D69" s="1073">
        <v>122</v>
      </c>
      <c r="E69" s="1073">
        <v>114</v>
      </c>
      <c r="F69" s="1072">
        <v>86</v>
      </c>
      <c r="G69" s="1072">
        <v>81</v>
      </c>
      <c r="H69" s="1073">
        <v>64</v>
      </c>
      <c r="I69" s="1073">
        <v>64</v>
      </c>
      <c r="J69" s="1074">
        <f t="shared" si="20"/>
        <v>1.425</v>
      </c>
      <c r="K69" s="1075">
        <f t="shared" si="21"/>
        <v>0.71052631578947367</v>
      </c>
      <c r="L69" s="1074">
        <f t="shared" si="22"/>
        <v>0.56140350877192979</v>
      </c>
      <c r="M69" s="1075">
        <f t="shared" si="23"/>
        <v>0.79012345679012341</v>
      </c>
      <c r="N69" s="1074">
        <f t="shared" si="24"/>
        <v>1.1120256058527662</v>
      </c>
    </row>
    <row r="70" spans="1:14" s="1069" customFormat="1" ht="12" x14ac:dyDescent="0.2">
      <c r="A70" s="1070"/>
      <c r="B70" s="1071" t="s">
        <v>1024</v>
      </c>
      <c r="C70" s="1072">
        <v>50</v>
      </c>
      <c r="D70" s="1073">
        <v>92</v>
      </c>
      <c r="E70" s="1073">
        <v>92</v>
      </c>
      <c r="F70" s="1072">
        <v>44</v>
      </c>
      <c r="G70" s="1072">
        <v>44</v>
      </c>
      <c r="H70" s="1073">
        <v>30</v>
      </c>
      <c r="I70" s="1073">
        <v>30</v>
      </c>
      <c r="J70" s="1074">
        <f t="shared" si="20"/>
        <v>1.84</v>
      </c>
      <c r="K70" s="1075">
        <f t="shared" si="21"/>
        <v>0.47826086956521741</v>
      </c>
      <c r="L70" s="1074">
        <f t="shared" si="22"/>
        <v>0.32608695652173914</v>
      </c>
      <c r="M70" s="1075">
        <f t="shared" si="23"/>
        <v>0.68181818181818177</v>
      </c>
      <c r="N70" s="1074">
        <f t="shared" si="24"/>
        <v>1.4256198347107436</v>
      </c>
    </row>
    <row r="71" spans="1:14" s="1069" customFormat="1" ht="12" x14ac:dyDescent="0.2">
      <c r="A71" s="1063"/>
      <c r="B71" s="1064" t="s">
        <v>891</v>
      </c>
      <c r="C71" s="1065">
        <f>SUBTOTAL(9,C72:C77)</f>
        <v>1105</v>
      </c>
      <c r="D71" s="1066">
        <f t="shared" ref="D71:H71" si="25">SUBTOTAL(9,D72:D77)</f>
        <v>879</v>
      </c>
      <c r="E71" s="1066">
        <v>844</v>
      </c>
      <c r="F71" s="1065">
        <f t="shared" si="25"/>
        <v>606</v>
      </c>
      <c r="G71" s="1065">
        <v>591</v>
      </c>
      <c r="H71" s="1066">
        <f t="shared" si="25"/>
        <v>476</v>
      </c>
      <c r="I71" s="1066">
        <v>475</v>
      </c>
      <c r="J71" s="1067">
        <f t="shared" si="20"/>
        <v>0.76380090497737552</v>
      </c>
      <c r="K71" s="1068">
        <f t="shared" si="21"/>
        <v>0.70023696682464454</v>
      </c>
      <c r="L71" s="1067">
        <f t="shared" si="22"/>
        <v>0.5627962085308057</v>
      </c>
      <c r="M71" s="1068">
        <f t="shared" si="23"/>
        <v>0.80372250423011848</v>
      </c>
      <c r="N71" s="1067">
        <f t="shared" si="24"/>
        <v>1.1477864527414889</v>
      </c>
    </row>
    <row r="72" spans="1:14" s="1082" customFormat="1" ht="12" x14ac:dyDescent="0.2">
      <c r="A72" s="1076"/>
      <c r="B72" s="1077" t="s">
        <v>1025</v>
      </c>
      <c r="C72" s="1078">
        <v>50</v>
      </c>
      <c r="D72" s="1079">
        <v>64</v>
      </c>
      <c r="E72" s="1079">
        <v>64</v>
      </c>
      <c r="F72" s="1078">
        <v>61</v>
      </c>
      <c r="G72" s="1078">
        <v>61</v>
      </c>
      <c r="H72" s="1079">
        <v>51</v>
      </c>
      <c r="I72" s="1079">
        <v>51</v>
      </c>
      <c r="J72" s="1080">
        <f t="shared" si="20"/>
        <v>1.28</v>
      </c>
      <c r="K72" s="1081">
        <f t="shared" si="21"/>
        <v>0.953125</v>
      </c>
      <c r="L72" s="1080">
        <f t="shared" si="22"/>
        <v>0.796875</v>
      </c>
      <c r="M72" s="1081">
        <f t="shared" si="23"/>
        <v>0.83606557377049184</v>
      </c>
      <c r="N72" s="1080">
        <f t="shared" si="24"/>
        <v>0.87718355280838489</v>
      </c>
    </row>
    <row r="73" spans="1:14" s="1069" customFormat="1" ht="12" x14ac:dyDescent="0.2">
      <c r="A73" s="1070"/>
      <c r="B73" s="1071" t="s">
        <v>1026</v>
      </c>
      <c r="C73" s="1072">
        <v>150</v>
      </c>
      <c r="D73" s="1073">
        <v>160</v>
      </c>
      <c r="E73" s="1073">
        <v>160</v>
      </c>
      <c r="F73" s="1072">
        <v>144</v>
      </c>
      <c r="G73" s="1072">
        <v>144</v>
      </c>
      <c r="H73" s="1073">
        <v>106</v>
      </c>
      <c r="I73" s="1073">
        <v>106</v>
      </c>
      <c r="J73" s="1074">
        <f t="shared" si="20"/>
        <v>1.0666666666666667</v>
      </c>
      <c r="K73" s="1075">
        <f t="shared" si="21"/>
        <v>0.9</v>
      </c>
      <c r="L73" s="1074">
        <f t="shared" si="22"/>
        <v>0.66249999999999998</v>
      </c>
      <c r="M73" s="1075">
        <f t="shared" si="23"/>
        <v>0.73611111111111116</v>
      </c>
      <c r="N73" s="1074">
        <f t="shared" si="24"/>
        <v>0.81790123456790131</v>
      </c>
    </row>
    <row r="74" spans="1:14" s="1069" customFormat="1" ht="12" x14ac:dyDescent="0.2">
      <c r="A74" s="1070"/>
      <c r="B74" s="1071" t="s">
        <v>998</v>
      </c>
      <c r="C74" s="1072">
        <v>50</v>
      </c>
      <c r="D74" s="1073">
        <v>78</v>
      </c>
      <c r="E74" s="1073">
        <v>78</v>
      </c>
      <c r="F74" s="1072">
        <v>74</v>
      </c>
      <c r="G74" s="1072">
        <v>74</v>
      </c>
      <c r="H74" s="1073">
        <v>60</v>
      </c>
      <c r="I74" s="1073">
        <v>60</v>
      </c>
      <c r="J74" s="1074">
        <f t="shared" si="20"/>
        <v>1.56</v>
      </c>
      <c r="K74" s="1075">
        <f t="shared" si="21"/>
        <v>0.94871794871794868</v>
      </c>
      <c r="L74" s="1074">
        <f t="shared" si="22"/>
        <v>0.76923076923076927</v>
      </c>
      <c r="M74" s="1075">
        <f t="shared" si="23"/>
        <v>0.81081081081081086</v>
      </c>
      <c r="N74" s="1074">
        <f t="shared" si="24"/>
        <v>0.85463842220598973</v>
      </c>
    </row>
    <row r="75" spans="1:14" s="1069" customFormat="1" ht="12" x14ac:dyDescent="0.2">
      <c r="A75" s="1070"/>
      <c r="B75" s="1071" t="s">
        <v>922</v>
      </c>
      <c r="C75" s="1072">
        <v>545</v>
      </c>
      <c r="D75" s="1073">
        <v>366</v>
      </c>
      <c r="E75" s="1073">
        <v>354</v>
      </c>
      <c r="F75" s="1072">
        <v>150</v>
      </c>
      <c r="G75" s="1072">
        <v>149</v>
      </c>
      <c r="H75" s="1073">
        <v>110</v>
      </c>
      <c r="I75" s="1073">
        <v>110</v>
      </c>
      <c r="J75" s="1074">
        <f t="shared" si="20"/>
        <v>0.64954128440366976</v>
      </c>
      <c r="K75" s="1075">
        <f t="shared" si="21"/>
        <v>0.42090395480225989</v>
      </c>
      <c r="L75" s="1074">
        <f t="shared" si="22"/>
        <v>0.31073446327683618</v>
      </c>
      <c r="M75" s="1075">
        <f t="shared" si="23"/>
        <v>0.73825503355704702</v>
      </c>
      <c r="N75" s="1074">
        <f t="shared" si="24"/>
        <v>1.7539750461690915</v>
      </c>
    </row>
    <row r="76" spans="1:14" s="1069" customFormat="1" ht="12" x14ac:dyDescent="0.2">
      <c r="A76" s="1070"/>
      <c r="B76" s="1071" t="s">
        <v>1027</v>
      </c>
      <c r="C76" s="1072">
        <v>180</v>
      </c>
      <c r="D76" s="1073">
        <v>65</v>
      </c>
      <c r="E76" s="1073">
        <v>62</v>
      </c>
      <c r="F76" s="1072">
        <v>51</v>
      </c>
      <c r="G76" s="1072">
        <v>50</v>
      </c>
      <c r="H76" s="1073">
        <v>41</v>
      </c>
      <c r="I76" s="1073">
        <v>41</v>
      </c>
      <c r="J76" s="1074">
        <f t="shared" si="20"/>
        <v>0.34444444444444444</v>
      </c>
      <c r="K76" s="1075">
        <f t="shared" si="21"/>
        <v>0.80645161290322576</v>
      </c>
      <c r="L76" s="1074">
        <f t="shared" si="22"/>
        <v>0.66129032258064513</v>
      </c>
      <c r="M76" s="1075">
        <f t="shared" si="23"/>
        <v>0.82</v>
      </c>
      <c r="N76" s="1074">
        <f t="shared" si="24"/>
        <v>1.0167999999999999</v>
      </c>
    </row>
    <row r="77" spans="1:14" s="1069" customFormat="1" ht="12" x14ac:dyDescent="0.2">
      <c r="A77" s="1070"/>
      <c r="B77" s="1071" t="s">
        <v>1029</v>
      </c>
      <c r="C77" s="1072">
        <v>130</v>
      </c>
      <c r="D77" s="1073">
        <v>146</v>
      </c>
      <c r="E77" s="1073">
        <v>145</v>
      </c>
      <c r="F77" s="1072">
        <v>126</v>
      </c>
      <c r="G77" s="1072">
        <v>125</v>
      </c>
      <c r="H77" s="1073">
        <v>108</v>
      </c>
      <c r="I77" s="1073">
        <v>108</v>
      </c>
      <c r="J77" s="1074">
        <f t="shared" si="20"/>
        <v>1.1153846153846154</v>
      </c>
      <c r="K77" s="1075">
        <f t="shared" si="21"/>
        <v>0.86206896551724133</v>
      </c>
      <c r="L77" s="1074">
        <f t="shared" si="22"/>
        <v>0.7448275862068966</v>
      </c>
      <c r="M77" s="1075">
        <f t="shared" si="23"/>
        <v>0.86399999999999999</v>
      </c>
      <c r="N77" s="1074">
        <f t="shared" si="24"/>
        <v>1.00224</v>
      </c>
    </row>
    <row r="78" spans="1:14" s="1069" customFormat="1" ht="12" x14ac:dyDescent="0.2">
      <c r="A78" s="1063"/>
      <c r="B78" s="1064" t="s">
        <v>892</v>
      </c>
      <c r="C78" s="1065">
        <f>SUBTOTAL(9,C79:C80)</f>
        <v>210</v>
      </c>
      <c r="D78" s="1066">
        <f t="shared" ref="D78:H78" si="26">SUBTOTAL(9,D79:D80)</f>
        <v>642</v>
      </c>
      <c r="E78" s="1066">
        <v>625</v>
      </c>
      <c r="F78" s="1065">
        <f t="shared" si="26"/>
        <v>473</v>
      </c>
      <c r="G78" s="1065">
        <v>464</v>
      </c>
      <c r="H78" s="1066">
        <f t="shared" si="26"/>
        <v>359</v>
      </c>
      <c r="I78" s="1066">
        <v>359</v>
      </c>
      <c r="J78" s="1067">
        <f t="shared" si="20"/>
        <v>2.9761904761904763</v>
      </c>
      <c r="K78" s="1068">
        <f t="shared" si="21"/>
        <v>0.74239999999999995</v>
      </c>
      <c r="L78" s="1067">
        <f t="shared" si="22"/>
        <v>0.57440000000000002</v>
      </c>
      <c r="M78" s="1068">
        <f t="shared" si="23"/>
        <v>0.77370689655172409</v>
      </c>
      <c r="N78" s="1067">
        <f t="shared" si="24"/>
        <v>1.0421698498810938</v>
      </c>
    </row>
    <row r="79" spans="1:14" s="1069" customFormat="1" ht="12" x14ac:dyDescent="0.2">
      <c r="A79" s="1070"/>
      <c r="B79" s="1071" t="s">
        <v>924</v>
      </c>
      <c r="C79" s="1072">
        <v>140</v>
      </c>
      <c r="D79" s="1073">
        <v>482</v>
      </c>
      <c r="E79" s="1073">
        <v>467</v>
      </c>
      <c r="F79" s="1072">
        <v>368</v>
      </c>
      <c r="G79" s="1072">
        <v>359</v>
      </c>
      <c r="H79" s="1073">
        <v>284</v>
      </c>
      <c r="I79" s="1073">
        <v>284</v>
      </c>
      <c r="J79" s="1074">
        <f t="shared" si="20"/>
        <v>3.3357142857142859</v>
      </c>
      <c r="K79" s="1075">
        <f t="shared" si="21"/>
        <v>0.76873661670235549</v>
      </c>
      <c r="L79" s="1074">
        <f t="shared" si="22"/>
        <v>0.60813704496788012</v>
      </c>
      <c r="M79" s="1075">
        <f t="shared" si="23"/>
        <v>0.79108635097493041</v>
      </c>
      <c r="N79" s="1074">
        <f t="shared" si="24"/>
        <v>1.0290733312125138</v>
      </c>
    </row>
    <row r="80" spans="1:14" s="1069" customFormat="1" ht="12" x14ac:dyDescent="0.2">
      <c r="A80" s="1070"/>
      <c r="B80" s="1071" t="s">
        <v>1024</v>
      </c>
      <c r="C80" s="1072">
        <v>70</v>
      </c>
      <c r="D80" s="1073">
        <v>160</v>
      </c>
      <c r="E80" s="1073">
        <v>160</v>
      </c>
      <c r="F80" s="1072">
        <v>105</v>
      </c>
      <c r="G80" s="1072">
        <v>105</v>
      </c>
      <c r="H80" s="1073">
        <v>75</v>
      </c>
      <c r="I80" s="1073">
        <v>75</v>
      </c>
      <c r="J80" s="1074">
        <f t="shared" si="20"/>
        <v>2.2857142857142856</v>
      </c>
      <c r="K80" s="1075">
        <f t="shared" si="21"/>
        <v>0.65625</v>
      </c>
      <c r="L80" s="1074">
        <f t="shared" si="22"/>
        <v>0.46875</v>
      </c>
      <c r="M80" s="1075">
        <f t="shared" si="23"/>
        <v>0.7142857142857143</v>
      </c>
      <c r="N80" s="1074">
        <f t="shared" si="24"/>
        <v>1.0884353741496597</v>
      </c>
    </row>
    <row r="81" spans="1:14" s="1069" customFormat="1" ht="12" x14ac:dyDescent="0.2">
      <c r="A81" s="1063"/>
      <c r="B81" s="1064" t="s">
        <v>893</v>
      </c>
      <c r="C81" s="1065">
        <f>SUBTOTAL(9,C82:C83)</f>
        <v>190</v>
      </c>
      <c r="D81" s="1066">
        <f t="shared" ref="D81:H81" si="27">SUBTOTAL(9,D82:D83)</f>
        <v>91</v>
      </c>
      <c r="E81" s="1066">
        <v>91</v>
      </c>
      <c r="F81" s="1065">
        <f t="shared" si="27"/>
        <v>88</v>
      </c>
      <c r="G81" s="1065">
        <v>88</v>
      </c>
      <c r="H81" s="1066">
        <f t="shared" si="27"/>
        <v>59</v>
      </c>
      <c r="I81" s="1066">
        <v>59</v>
      </c>
      <c r="J81" s="1067">
        <f t="shared" si="20"/>
        <v>0.47894736842105262</v>
      </c>
      <c r="K81" s="1068">
        <f t="shared" si="21"/>
        <v>0.96703296703296704</v>
      </c>
      <c r="L81" s="1067">
        <f t="shared" si="22"/>
        <v>0.64835164835164838</v>
      </c>
      <c r="M81" s="1068">
        <f t="shared" si="23"/>
        <v>0.67045454545454541</v>
      </c>
      <c r="N81" s="1067">
        <f t="shared" si="24"/>
        <v>0.6933109504132231</v>
      </c>
    </row>
    <row r="82" spans="1:14" s="1069" customFormat="1" ht="12" x14ac:dyDescent="0.2">
      <c r="A82" s="1070"/>
      <c r="B82" s="1071" t="s">
        <v>1033</v>
      </c>
      <c r="C82" s="1072">
        <v>100</v>
      </c>
      <c r="D82" s="1073">
        <v>27</v>
      </c>
      <c r="E82" s="1073">
        <v>27</v>
      </c>
      <c r="F82" s="1072">
        <v>27</v>
      </c>
      <c r="G82" s="1072">
        <v>27</v>
      </c>
      <c r="H82" s="1073">
        <v>18</v>
      </c>
      <c r="I82" s="1073">
        <v>18</v>
      </c>
      <c r="J82" s="1074">
        <f t="shared" si="20"/>
        <v>0.27</v>
      </c>
      <c r="K82" s="1075">
        <f t="shared" si="21"/>
        <v>1</v>
      </c>
      <c r="L82" s="1074">
        <f t="shared" si="22"/>
        <v>0.66666666666666663</v>
      </c>
      <c r="M82" s="1075">
        <f t="shared" si="23"/>
        <v>0.66666666666666663</v>
      </c>
      <c r="N82" s="1074">
        <f t="shared" si="24"/>
        <v>0.66666666666666663</v>
      </c>
    </row>
    <row r="83" spans="1:14" s="1069" customFormat="1" ht="12" x14ac:dyDescent="0.2">
      <c r="A83" s="1070"/>
      <c r="B83" s="1071" t="s">
        <v>924</v>
      </c>
      <c r="C83" s="1072">
        <v>90</v>
      </c>
      <c r="D83" s="1073">
        <v>64</v>
      </c>
      <c r="E83" s="1073">
        <v>64</v>
      </c>
      <c r="F83" s="1072">
        <v>61</v>
      </c>
      <c r="G83" s="1072">
        <v>61</v>
      </c>
      <c r="H83" s="1073">
        <v>41</v>
      </c>
      <c r="I83" s="1073">
        <v>41</v>
      </c>
      <c r="J83" s="1074">
        <f t="shared" si="20"/>
        <v>0.71111111111111114</v>
      </c>
      <c r="K83" s="1075">
        <f t="shared" si="21"/>
        <v>0.953125</v>
      </c>
      <c r="L83" s="1074">
        <f t="shared" si="22"/>
        <v>0.640625</v>
      </c>
      <c r="M83" s="1075">
        <f t="shared" si="23"/>
        <v>0.67213114754098358</v>
      </c>
      <c r="N83" s="1074">
        <f t="shared" si="24"/>
        <v>0.70518677774791727</v>
      </c>
    </row>
    <row r="84" spans="1:14" s="1059" customFormat="1" ht="15" customHeight="1" x14ac:dyDescent="0.2">
      <c r="A84" s="1054"/>
      <c r="B84" s="1060" t="s">
        <v>1036</v>
      </c>
      <c r="C84" s="1061">
        <f>SUBTOTAL(9,C85:C110)</f>
        <v>1990</v>
      </c>
      <c r="D84" s="1061">
        <f t="shared" ref="D84:H84" si="28">SUBTOTAL(9,D85:D110)</f>
        <v>1907</v>
      </c>
      <c r="E84" s="1061">
        <v>1867</v>
      </c>
      <c r="F84" s="1061">
        <f t="shared" si="28"/>
        <v>1811</v>
      </c>
      <c r="G84" s="1061">
        <v>1783</v>
      </c>
      <c r="H84" s="1061">
        <f t="shared" si="28"/>
        <v>1199</v>
      </c>
      <c r="I84" s="1061">
        <v>1198</v>
      </c>
      <c r="J84" s="1062">
        <f t="shared" si="20"/>
        <v>0.93819095477386938</v>
      </c>
      <c r="K84" s="1062">
        <f t="shared" si="21"/>
        <v>0.95500803427959291</v>
      </c>
      <c r="L84" s="1062">
        <f t="shared" si="22"/>
        <v>0.64167113015532939</v>
      </c>
      <c r="M84" s="1062">
        <f t="shared" si="23"/>
        <v>0.67190128996074028</v>
      </c>
      <c r="N84" s="1062">
        <f t="shared" si="24"/>
        <v>0.70355564125445991</v>
      </c>
    </row>
    <row r="85" spans="1:14" s="1069" customFormat="1" ht="12" x14ac:dyDescent="0.2">
      <c r="A85" s="1063"/>
      <c r="B85" s="1064" t="s">
        <v>894</v>
      </c>
      <c r="C85" s="1065"/>
      <c r="D85" s="1066">
        <v>24</v>
      </c>
      <c r="E85" s="1066">
        <v>24</v>
      </c>
      <c r="F85" s="1065">
        <v>8</v>
      </c>
      <c r="G85" s="1065">
        <v>8</v>
      </c>
      <c r="H85" s="1066">
        <v>7</v>
      </c>
      <c r="I85" s="1066">
        <v>7</v>
      </c>
      <c r="J85" s="1067"/>
      <c r="K85" s="1068">
        <f t="shared" si="21"/>
        <v>0.33333333333333331</v>
      </c>
      <c r="L85" s="1067">
        <f t="shared" si="22"/>
        <v>0.29166666666666669</v>
      </c>
      <c r="M85" s="1068">
        <f t="shared" si="23"/>
        <v>0.875</v>
      </c>
      <c r="N85" s="1067">
        <f t="shared" si="24"/>
        <v>2.625</v>
      </c>
    </row>
    <row r="86" spans="1:14" s="1069" customFormat="1" ht="12" x14ac:dyDescent="0.2">
      <c r="A86" s="1063"/>
      <c r="B86" s="1064" t="s">
        <v>1037</v>
      </c>
      <c r="C86" s="1065">
        <f>SUBTOTAL(9,C87:C99)</f>
        <v>900</v>
      </c>
      <c r="D86" s="1066">
        <f t="shared" ref="D86:H86" si="29">SUBTOTAL(9,D87:D99)</f>
        <v>727</v>
      </c>
      <c r="E86" s="1066">
        <v>724</v>
      </c>
      <c r="F86" s="1065">
        <f t="shared" si="29"/>
        <v>701</v>
      </c>
      <c r="G86" s="1065">
        <v>699</v>
      </c>
      <c r="H86" s="1066">
        <f t="shared" si="29"/>
        <v>539</v>
      </c>
      <c r="I86" s="1066">
        <v>539</v>
      </c>
      <c r="J86" s="1067">
        <f t="shared" si="20"/>
        <v>0.80444444444444441</v>
      </c>
      <c r="K86" s="1068">
        <f t="shared" si="21"/>
        <v>0.96546961325966851</v>
      </c>
      <c r="L86" s="1067">
        <f t="shared" si="22"/>
        <v>0.74447513812154698</v>
      </c>
      <c r="M86" s="1068">
        <f t="shared" si="23"/>
        <v>0.77110157367668097</v>
      </c>
      <c r="N86" s="1067">
        <f t="shared" si="24"/>
        <v>0.79868031379387272</v>
      </c>
    </row>
    <row r="87" spans="1:14" s="1096" customFormat="1" ht="12" x14ac:dyDescent="0.2">
      <c r="A87" s="1090"/>
      <c r="B87" s="1091" t="s">
        <v>1038</v>
      </c>
      <c r="C87" s="1092">
        <v>700</v>
      </c>
      <c r="D87" s="1093">
        <f>SUBTOTAL(9,D88:D98)</f>
        <v>647</v>
      </c>
      <c r="E87" s="1093">
        <v>645</v>
      </c>
      <c r="F87" s="1092">
        <f t="shared" ref="F87:H87" si="30">SUBTOTAL(9,F88:F98)</f>
        <v>641</v>
      </c>
      <c r="G87" s="1092">
        <v>639</v>
      </c>
      <c r="H87" s="1093">
        <f t="shared" si="30"/>
        <v>487</v>
      </c>
      <c r="I87" s="1093">
        <v>487</v>
      </c>
      <c r="J87" s="1094">
        <f t="shared" si="20"/>
        <v>0.92142857142857137</v>
      </c>
      <c r="K87" s="1095">
        <f t="shared" si="21"/>
        <v>0.99069767441860468</v>
      </c>
      <c r="L87" s="1094">
        <f t="shared" si="22"/>
        <v>0.75503875968992251</v>
      </c>
      <c r="M87" s="1095">
        <f t="shared" si="23"/>
        <v>0.76212832550860721</v>
      </c>
      <c r="N87" s="1094">
        <f t="shared" si="24"/>
        <v>0.76928446002042505</v>
      </c>
    </row>
    <row r="88" spans="1:14" s="1082" customFormat="1" ht="12" x14ac:dyDescent="0.2">
      <c r="A88" s="1076"/>
      <c r="B88" s="1077" t="s">
        <v>1039</v>
      </c>
      <c r="C88" s="1092"/>
      <c r="D88" s="1079">
        <v>191</v>
      </c>
      <c r="E88" s="1079">
        <v>190</v>
      </c>
      <c r="F88" s="1078">
        <v>188</v>
      </c>
      <c r="G88" s="1078">
        <v>187</v>
      </c>
      <c r="H88" s="1079">
        <v>137</v>
      </c>
      <c r="I88" s="1079">
        <v>137</v>
      </c>
      <c r="J88" s="1080"/>
      <c r="K88" s="1081">
        <f t="shared" si="21"/>
        <v>0.98421052631578942</v>
      </c>
      <c r="L88" s="1080">
        <f t="shared" si="22"/>
        <v>0.72105263157894739</v>
      </c>
      <c r="M88" s="1081">
        <f t="shared" si="23"/>
        <v>0.73262032085561501</v>
      </c>
      <c r="N88" s="1080">
        <f t="shared" si="24"/>
        <v>0.74437358803511688</v>
      </c>
    </row>
    <row r="89" spans="1:14" s="1082" customFormat="1" ht="12" x14ac:dyDescent="0.2">
      <c r="A89" s="1076"/>
      <c r="B89" s="1077" t="s">
        <v>1040</v>
      </c>
      <c r="C89" s="1092"/>
      <c r="D89" s="1079">
        <v>60</v>
      </c>
      <c r="E89" s="1079">
        <v>60</v>
      </c>
      <c r="F89" s="1078">
        <v>59</v>
      </c>
      <c r="G89" s="1078">
        <v>59</v>
      </c>
      <c r="H89" s="1079">
        <v>38</v>
      </c>
      <c r="I89" s="1079">
        <v>38</v>
      </c>
      <c r="J89" s="1080"/>
      <c r="K89" s="1081">
        <f t="shared" si="21"/>
        <v>0.98333333333333328</v>
      </c>
      <c r="L89" s="1080">
        <f t="shared" si="22"/>
        <v>0.6333333333333333</v>
      </c>
      <c r="M89" s="1081">
        <f t="shared" si="23"/>
        <v>0.64406779661016944</v>
      </c>
      <c r="N89" s="1080">
        <f t="shared" si="24"/>
        <v>0.6549841999425452</v>
      </c>
    </row>
    <row r="90" spans="1:14" s="1082" customFormat="1" ht="12" x14ac:dyDescent="0.2">
      <c r="A90" s="1076"/>
      <c r="B90" s="1077" t="s">
        <v>1041</v>
      </c>
      <c r="C90" s="1092"/>
      <c r="D90" s="1079">
        <v>41</v>
      </c>
      <c r="E90" s="1079">
        <v>41</v>
      </c>
      <c r="F90" s="1078">
        <v>41</v>
      </c>
      <c r="G90" s="1078">
        <v>41</v>
      </c>
      <c r="H90" s="1079">
        <v>32</v>
      </c>
      <c r="I90" s="1079">
        <v>32</v>
      </c>
      <c r="J90" s="1080"/>
      <c r="K90" s="1081">
        <f t="shared" si="21"/>
        <v>1</v>
      </c>
      <c r="L90" s="1080">
        <f t="shared" si="22"/>
        <v>0.78048780487804881</v>
      </c>
      <c r="M90" s="1081">
        <f t="shared" si="23"/>
        <v>0.78048780487804881</v>
      </c>
      <c r="N90" s="1080">
        <f t="shared" si="24"/>
        <v>0.78048780487804881</v>
      </c>
    </row>
    <row r="91" spans="1:14" s="1082" customFormat="1" ht="12" x14ac:dyDescent="0.2">
      <c r="A91" s="1076"/>
      <c r="B91" s="1077" t="s">
        <v>1042</v>
      </c>
      <c r="C91" s="1092"/>
      <c r="D91" s="1079">
        <v>36</v>
      </c>
      <c r="E91" s="1079">
        <v>36</v>
      </c>
      <c r="F91" s="1078">
        <v>35</v>
      </c>
      <c r="G91" s="1078">
        <v>35</v>
      </c>
      <c r="H91" s="1079">
        <v>28</v>
      </c>
      <c r="I91" s="1079">
        <v>28</v>
      </c>
      <c r="J91" s="1080"/>
      <c r="K91" s="1081">
        <f t="shared" si="21"/>
        <v>0.97222222222222221</v>
      </c>
      <c r="L91" s="1080">
        <f t="shared" si="22"/>
        <v>0.77777777777777779</v>
      </c>
      <c r="M91" s="1081">
        <f t="shared" si="23"/>
        <v>0.8</v>
      </c>
      <c r="N91" s="1080">
        <f t="shared" si="24"/>
        <v>0.82285714285714284</v>
      </c>
    </row>
    <row r="92" spans="1:14" s="1082" customFormat="1" ht="12" x14ac:dyDescent="0.2">
      <c r="A92" s="1076"/>
      <c r="B92" s="1077" t="s">
        <v>1043</v>
      </c>
      <c r="C92" s="1092"/>
      <c r="D92" s="1079">
        <v>42</v>
      </c>
      <c r="E92" s="1079">
        <v>42</v>
      </c>
      <c r="F92" s="1078">
        <v>42</v>
      </c>
      <c r="G92" s="1078">
        <v>42</v>
      </c>
      <c r="H92" s="1079">
        <v>37</v>
      </c>
      <c r="I92" s="1079">
        <v>37</v>
      </c>
      <c r="J92" s="1080"/>
      <c r="K92" s="1081">
        <f t="shared" si="21"/>
        <v>1</v>
      </c>
      <c r="L92" s="1080">
        <f t="shared" si="22"/>
        <v>0.88095238095238093</v>
      </c>
      <c r="M92" s="1081">
        <f t="shared" si="23"/>
        <v>0.88095238095238093</v>
      </c>
      <c r="N92" s="1080">
        <f t="shared" si="24"/>
        <v>0.88095238095238093</v>
      </c>
    </row>
    <row r="93" spans="1:14" s="1082" customFormat="1" ht="12" x14ac:dyDescent="0.2">
      <c r="A93" s="1076"/>
      <c r="B93" s="1077" t="s">
        <v>1044</v>
      </c>
      <c r="C93" s="1092"/>
      <c r="D93" s="1079">
        <v>1</v>
      </c>
      <c r="E93" s="1079">
        <v>1</v>
      </c>
      <c r="F93" s="1078">
        <v>0</v>
      </c>
      <c r="G93" s="1078">
        <v>0</v>
      </c>
      <c r="H93" s="1079">
        <v>0</v>
      </c>
      <c r="I93" s="1079">
        <v>0</v>
      </c>
      <c r="J93" s="1080"/>
      <c r="K93" s="1081">
        <f t="shared" si="21"/>
        <v>0</v>
      </c>
      <c r="L93" s="1080">
        <f t="shared" si="22"/>
        <v>0</v>
      </c>
      <c r="M93" s="1081"/>
      <c r="N93" s="1080"/>
    </row>
    <row r="94" spans="1:14" s="1082" customFormat="1" ht="12" x14ac:dyDescent="0.2">
      <c r="A94" s="1076"/>
      <c r="B94" s="1077" t="s">
        <v>1045</v>
      </c>
      <c r="C94" s="1092"/>
      <c r="D94" s="1079">
        <v>66</v>
      </c>
      <c r="E94" s="1079">
        <v>66</v>
      </c>
      <c r="F94" s="1078">
        <v>65</v>
      </c>
      <c r="G94" s="1078">
        <v>65</v>
      </c>
      <c r="H94" s="1079">
        <v>57</v>
      </c>
      <c r="I94" s="1079">
        <v>57</v>
      </c>
      <c r="J94" s="1080"/>
      <c r="K94" s="1081">
        <f t="shared" si="21"/>
        <v>0.98484848484848486</v>
      </c>
      <c r="L94" s="1080">
        <f t="shared" si="22"/>
        <v>0.86363636363636365</v>
      </c>
      <c r="M94" s="1081">
        <f t="shared" si="23"/>
        <v>0.87692307692307692</v>
      </c>
      <c r="N94" s="1080">
        <f t="shared" si="24"/>
        <v>0.89041420118343195</v>
      </c>
    </row>
    <row r="95" spans="1:14" s="1082" customFormat="1" ht="12" x14ac:dyDescent="0.2">
      <c r="A95" s="1076"/>
      <c r="B95" s="1077" t="s">
        <v>1046</v>
      </c>
      <c r="C95" s="1092"/>
      <c r="D95" s="1079">
        <v>47</v>
      </c>
      <c r="E95" s="1079">
        <v>47</v>
      </c>
      <c r="F95" s="1078">
        <v>47</v>
      </c>
      <c r="G95" s="1078">
        <v>47</v>
      </c>
      <c r="H95" s="1079">
        <v>34</v>
      </c>
      <c r="I95" s="1079">
        <v>34</v>
      </c>
      <c r="J95" s="1080"/>
      <c r="K95" s="1081">
        <f t="shared" si="21"/>
        <v>1</v>
      </c>
      <c r="L95" s="1080">
        <f t="shared" si="22"/>
        <v>0.72340425531914898</v>
      </c>
      <c r="M95" s="1081">
        <f t="shared" si="23"/>
        <v>0.72340425531914898</v>
      </c>
      <c r="N95" s="1080">
        <f t="shared" si="24"/>
        <v>0.72340425531914898</v>
      </c>
    </row>
    <row r="96" spans="1:14" s="1082" customFormat="1" ht="12" x14ac:dyDescent="0.2">
      <c r="A96" s="1076"/>
      <c r="B96" s="1077" t="s">
        <v>1047</v>
      </c>
      <c r="C96" s="1092"/>
      <c r="D96" s="1079">
        <v>98</v>
      </c>
      <c r="E96" s="1079">
        <v>98</v>
      </c>
      <c r="F96" s="1078">
        <v>100</v>
      </c>
      <c r="G96" s="1078">
        <v>100</v>
      </c>
      <c r="H96" s="1079">
        <v>76</v>
      </c>
      <c r="I96" s="1079">
        <v>76</v>
      </c>
      <c r="J96" s="1080"/>
      <c r="K96" s="1081">
        <f t="shared" si="21"/>
        <v>1.0204081632653061</v>
      </c>
      <c r="L96" s="1080">
        <f t="shared" si="22"/>
        <v>0.77551020408163263</v>
      </c>
      <c r="M96" s="1081">
        <f t="shared" si="23"/>
        <v>0.76</v>
      </c>
      <c r="N96" s="1080">
        <f t="shared" si="24"/>
        <v>0.74480000000000002</v>
      </c>
    </row>
    <row r="97" spans="1:14" s="1082" customFormat="1" ht="12" x14ac:dyDescent="0.2">
      <c r="A97" s="1076"/>
      <c r="B97" s="1077" t="s">
        <v>1048</v>
      </c>
      <c r="C97" s="1092"/>
      <c r="D97" s="1079">
        <v>56</v>
      </c>
      <c r="E97" s="1079">
        <v>56</v>
      </c>
      <c r="F97" s="1078">
        <v>55</v>
      </c>
      <c r="G97" s="1078">
        <v>55</v>
      </c>
      <c r="H97" s="1079">
        <v>41</v>
      </c>
      <c r="I97" s="1079">
        <v>41</v>
      </c>
      <c r="J97" s="1080"/>
      <c r="K97" s="1081">
        <f t="shared" si="21"/>
        <v>0.9821428571428571</v>
      </c>
      <c r="L97" s="1080">
        <f t="shared" si="22"/>
        <v>0.7321428571428571</v>
      </c>
      <c r="M97" s="1081">
        <f t="shared" si="23"/>
        <v>0.74545454545454548</v>
      </c>
      <c r="N97" s="1080">
        <f t="shared" si="24"/>
        <v>0.75900826446280989</v>
      </c>
    </row>
    <row r="98" spans="1:14" s="1082" customFormat="1" ht="12" x14ac:dyDescent="0.2">
      <c r="A98" s="1076"/>
      <c r="B98" s="1077" t="s">
        <v>1049</v>
      </c>
      <c r="C98" s="1092"/>
      <c r="D98" s="1079">
        <v>9</v>
      </c>
      <c r="E98" s="1079">
        <v>9</v>
      </c>
      <c r="F98" s="1078">
        <v>9</v>
      </c>
      <c r="G98" s="1078">
        <v>9</v>
      </c>
      <c r="H98" s="1079">
        <v>7</v>
      </c>
      <c r="I98" s="1079">
        <v>7</v>
      </c>
      <c r="J98" s="1080"/>
      <c r="K98" s="1081">
        <f t="shared" si="21"/>
        <v>1</v>
      </c>
      <c r="L98" s="1080">
        <f t="shared" si="22"/>
        <v>0.77777777777777779</v>
      </c>
      <c r="M98" s="1081">
        <f t="shared" si="23"/>
        <v>0.77777777777777779</v>
      </c>
      <c r="N98" s="1080">
        <f t="shared" si="24"/>
        <v>0.77777777777777779</v>
      </c>
    </row>
    <row r="99" spans="1:14" s="1069" customFormat="1" ht="12" x14ac:dyDescent="0.2">
      <c r="A99" s="1070"/>
      <c r="B99" s="1071" t="s">
        <v>1050</v>
      </c>
      <c r="C99" s="1072">
        <v>200</v>
      </c>
      <c r="D99" s="1073">
        <v>80</v>
      </c>
      <c r="E99" s="1073">
        <v>79</v>
      </c>
      <c r="F99" s="1072">
        <v>60</v>
      </c>
      <c r="G99" s="1072">
        <v>60</v>
      </c>
      <c r="H99" s="1073">
        <v>52</v>
      </c>
      <c r="I99" s="1073">
        <v>52</v>
      </c>
      <c r="J99" s="1074">
        <f t="shared" si="20"/>
        <v>0.39500000000000002</v>
      </c>
      <c r="K99" s="1075">
        <f t="shared" si="21"/>
        <v>0.759493670886076</v>
      </c>
      <c r="L99" s="1074">
        <f t="shared" si="22"/>
        <v>0.65822784810126578</v>
      </c>
      <c r="M99" s="1075">
        <f t="shared" si="23"/>
        <v>0.8666666666666667</v>
      </c>
      <c r="N99" s="1074">
        <f t="shared" si="24"/>
        <v>1.1411111111111112</v>
      </c>
    </row>
    <row r="100" spans="1:14" s="1069" customFormat="1" ht="12" x14ac:dyDescent="0.2">
      <c r="A100" s="1063"/>
      <c r="B100" s="1064" t="s">
        <v>1052</v>
      </c>
      <c r="C100" s="1065">
        <v>100</v>
      </c>
      <c r="D100" s="1066">
        <v>74</v>
      </c>
      <c r="E100" s="1066">
        <v>74</v>
      </c>
      <c r="F100" s="1065">
        <v>36</v>
      </c>
      <c r="G100" s="1065">
        <v>36</v>
      </c>
      <c r="H100" s="1066">
        <v>28</v>
      </c>
      <c r="I100" s="1066">
        <v>28</v>
      </c>
      <c r="J100" s="1067">
        <f t="shared" si="20"/>
        <v>0.74</v>
      </c>
      <c r="K100" s="1068">
        <f t="shared" si="21"/>
        <v>0.48648648648648651</v>
      </c>
      <c r="L100" s="1067">
        <f t="shared" si="22"/>
        <v>0.3783783783783784</v>
      </c>
      <c r="M100" s="1068">
        <f t="shared" si="23"/>
        <v>0.77777777777777779</v>
      </c>
      <c r="N100" s="1067">
        <f t="shared" si="24"/>
        <v>1.5987654320987652</v>
      </c>
    </row>
    <row r="101" spans="1:14" s="1069" customFormat="1" ht="12" x14ac:dyDescent="0.2">
      <c r="A101" s="1063"/>
      <c r="B101" s="1064" t="s">
        <v>897</v>
      </c>
      <c r="C101" s="1065">
        <f>SUBTOTAL(9,C102:C105)</f>
        <v>300</v>
      </c>
      <c r="D101" s="1066">
        <f t="shared" ref="D101:H101" si="31">SUBTOTAL(9,D102:D105)</f>
        <v>704</v>
      </c>
      <c r="E101" s="1066">
        <v>690</v>
      </c>
      <c r="F101" s="1065">
        <f t="shared" si="31"/>
        <v>701</v>
      </c>
      <c r="G101" s="1065">
        <v>687</v>
      </c>
      <c r="H101" s="1066">
        <f t="shared" si="31"/>
        <v>299</v>
      </c>
      <c r="I101" s="1066">
        <v>299</v>
      </c>
      <c r="J101" s="1067">
        <f t="shared" si="20"/>
        <v>2.2999999999999998</v>
      </c>
      <c r="K101" s="1068">
        <f t="shared" si="21"/>
        <v>0.9956521739130435</v>
      </c>
      <c r="L101" s="1067">
        <f t="shared" si="22"/>
        <v>0.43333333333333335</v>
      </c>
      <c r="M101" s="1068">
        <f t="shared" si="23"/>
        <v>0.43522561863173215</v>
      </c>
      <c r="N101" s="1067">
        <f t="shared" si="24"/>
        <v>0.43712616718470909</v>
      </c>
    </row>
    <row r="102" spans="1:14" s="1069" customFormat="1" ht="12" x14ac:dyDescent="0.2">
      <c r="A102" s="1070"/>
      <c r="B102" s="1071" t="s">
        <v>1053</v>
      </c>
      <c r="C102" s="1072">
        <v>100</v>
      </c>
      <c r="D102" s="1073">
        <v>185</v>
      </c>
      <c r="E102" s="1073">
        <v>184</v>
      </c>
      <c r="F102" s="1072">
        <v>184</v>
      </c>
      <c r="G102" s="1072">
        <v>183</v>
      </c>
      <c r="H102" s="1073">
        <v>74</v>
      </c>
      <c r="I102" s="1073">
        <v>74</v>
      </c>
      <c r="J102" s="1074">
        <f t="shared" si="20"/>
        <v>1.84</v>
      </c>
      <c r="K102" s="1075">
        <f t="shared" si="21"/>
        <v>0.99456521739130432</v>
      </c>
      <c r="L102" s="1074">
        <f t="shared" si="22"/>
        <v>0.40217391304347827</v>
      </c>
      <c r="M102" s="1075">
        <f t="shared" si="23"/>
        <v>0.40437158469945356</v>
      </c>
      <c r="N102" s="1074">
        <f t="shared" si="24"/>
        <v>0.40658126549016094</v>
      </c>
    </row>
    <row r="103" spans="1:14" s="1069" customFormat="1" ht="12" x14ac:dyDescent="0.2">
      <c r="A103" s="1070"/>
      <c r="B103" s="1071" t="s">
        <v>1054</v>
      </c>
      <c r="C103" s="1072">
        <v>50</v>
      </c>
      <c r="D103" s="1073">
        <v>65</v>
      </c>
      <c r="E103" s="1073">
        <v>65</v>
      </c>
      <c r="F103" s="1072">
        <v>65</v>
      </c>
      <c r="G103" s="1072">
        <v>65</v>
      </c>
      <c r="H103" s="1073">
        <v>43</v>
      </c>
      <c r="I103" s="1073">
        <v>43</v>
      </c>
      <c r="J103" s="1074">
        <f t="shared" si="20"/>
        <v>1.3</v>
      </c>
      <c r="K103" s="1075">
        <f t="shared" si="21"/>
        <v>1</v>
      </c>
      <c r="L103" s="1074">
        <f t="shared" si="22"/>
        <v>0.66153846153846152</v>
      </c>
      <c r="M103" s="1075">
        <f t="shared" si="23"/>
        <v>0.66153846153846152</v>
      </c>
      <c r="N103" s="1074">
        <f t="shared" si="24"/>
        <v>0.66153846153846152</v>
      </c>
    </row>
    <row r="104" spans="1:14" s="1069" customFormat="1" ht="12" x14ac:dyDescent="0.2">
      <c r="A104" s="1070"/>
      <c r="B104" s="1071" t="s">
        <v>1056</v>
      </c>
      <c r="C104" s="1072">
        <v>30</v>
      </c>
      <c r="D104" s="1073">
        <v>47</v>
      </c>
      <c r="E104" s="1073">
        <v>47</v>
      </c>
      <c r="F104" s="1072">
        <v>47</v>
      </c>
      <c r="G104" s="1072">
        <v>47</v>
      </c>
      <c r="H104" s="1073">
        <v>30</v>
      </c>
      <c r="I104" s="1073">
        <v>30</v>
      </c>
      <c r="J104" s="1074">
        <f t="shared" si="20"/>
        <v>1.5666666666666667</v>
      </c>
      <c r="K104" s="1075">
        <f t="shared" si="21"/>
        <v>1</v>
      </c>
      <c r="L104" s="1074">
        <f t="shared" si="22"/>
        <v>0.63829787234042556</v>
      </c>
      <c r="M104" s="1075">
        <f t="shared" si="23"/>
        <v>0.63829787234042556</v>
      </c>
      <c r="N104" s="1074">
        <f t="shared" si="24"/>
        <v>0.63829787234042556</v>
      </c>
    </row>
    <row r="105" spans="1:14" s="1069" customFormat="1" ht="12" x14ac:dyDescent="0.2">
      <c r="A105" s="1070"/>
      <c r="B105" s="1071" t="s">
        <v>1057</v>
      </c>
      <c r="C105" s="1072">
        <v>120</v>
      </c>
      <c r="D105" s="1073">
        <v>407</v>
      </c>
      <c r="E105" s="1073">
        <v>407</v>
      </c>
      <c r="F105" s="1072">
        <v>405</v>
      </c>
      <c r="G105" s="1072">
        <v>405</v>
      </c>
      <c r="H105" s="1073">
        <v>152</v>
      </c>
      <c r="I105" s="1073">
        <v>152</v>
      </c>
      <c r="J105" s="1074">
        <f t="shared" si="20"/>
        <v>3.3916666666666666</v>
      </c>
      <c r="K105" s="1075">
        <f t="shared" si="21"/>
        <v>0.99508599508599505</v>
      </c>
      <c r="L105" s="1074">
        <f t="shared" si="22"/>
        <v>0.37346437346437344</v>
      </c>
      <c r="M105" s="1075">
        <f t="shared" si="23"/>
        <v>0.37530864197530867</v>
      </c>
      <c r="N105" s="1074">
        <f t="shared" si="24"/>
        <v>0.37716201798506327</v>
      </c>
    </row>
    <row r="106" spans="1:14" s="1069" customFormat="1" ht="12" x14ac:dyDescent="0.2">
      <c r="A106" s="1063"/>
      <c r="B106" s="1064" t="s">
        <v>898</v>
      </c>
      <c r="C106" s="1065">
        <f>SUBTOTAL(9,C107:C107)</f>
        <v>50</v>
      </c>
      <c r="D106" s="1066">
        <f t="shared" ref="D106:H106" si="32">SUBTOTAL(9,D107:D107)</f>
        <v>20</v>
      </c>
      <c r="E106" s="1066">
        <v>20</v>
      </c>
      <c r="F106" s="1065">
        <f t="shared" si="32"/>
        <v>20</v>
      </c>
      <c r="G106" s="1065">
        <v>20</v>
      </c>
      <c r="H106" s="1066">
        <f t="shared" si="32"/>
        <v>15</v>
      </c>
      <c r="I106" s="1066">
        <v>15</v>
      </c>
      <c r="J106" s="1067">
        <f t="shared" si="20"/>
        <v>0.4</v>
      </c>
      <c r="K106" s="1068">
        <f t="shared" si="21"/>
        <v>1</v>
      </c>
      <c r="L106" s="1067">
        <f t="shared" si="22"/>
        <v>0.75</v>
      </c>
      <c r="M106" s="1068">
        <f t="shared" si="23"/>
        <v>0.75</v>
      </c>
      <c r="N106" s="1067">
        <f t="shared" si="24"/>
        <v>0.75</v>
      </c>
    </row>
    <row r="107" spans="1:14" s="1069" customFormat="1" ht="12" x14ac:dyDescent="0.2">
      <c r="A107" s="1070"/>
      <c r="B107" s="1071" t="s">
        <v>1060</v>
      </c>
      <c r="C107" s="1072">
        <v>50</v>
      </c>
      <c r="D107" s="1073">
        <v>20</v>
      </c>
      <c r="E107" s="1073">
        <v>20</v>
      </c>
      <c r="F107" s="1072">
        <v>20</v>
      </c>
      <c r="G107" s="1072">
        <v>20</v>
      </c>
      <c r="H107" s="1073">
        <v>15</v>
      </c>
      <c r="I107" s="1073">
        <v>15</v>
      </c>
      <c r="J107" s="1074">
        <f t="shared" si="20"/>
        <v>0.4</v>
      </c>
      <c r="K107" s="1075">
        <f t="shared" si="21"/>
        <v>1</v>
      </c>
      <c r="L107" s="1074">
        <f t="shared" si="22"/>
        <v>0.75</v>
      </c>
      <c r="M107" s="1075">
        <f t="shared" si="23"/>
        <v>0.75</v>
      </c>
      <c r="N107" s="1074">
        <f t="shared" si="24"/>
        <v>0.75</v>
      </c>
    </row>
    <row r="108" spans="1:14" s="1069" customFormat="1" ht="12" x14ac:dyDescent="0.2">
      <c r="A108" s="1063"/>
      <c r="B108" s="1064" t="s">
        <v>1061</v>
      </c>
      <c r="C108" s="1065">
        <v>40</v>
      </c>
      <c r="D108" s="1066">
        <v>52</v>
      </c>
      <c r="E108" s="1066">
        <v>49</v>
      </c>
      <c r="F108" s="1065">
        <v>52</v>
      </c>
      <c r="G108" s="1065">
        <v>49</v>
      </c>
      <c r="H108" s="1066">
        <v>44</v>
      </c>
      <c r="I108" s="1066">
        <v>44</v>
      </c>
      <c r="J108" s="1067">
        <f t="shared" si="20"/>
        <v>1.2250000000000001</v>
      </c>
      <c r="K108" s="1068">
        <f t="shared" si="21"/>
        <v>1</v>
      </c>
      <c r="L108" s="1067">
        <f t="shared" si="22"/>
        <v>0.89795918367346939</v>
      </c>
      <c r="M108" s="1068">
        <f t="shared" si="23"/>
        <v>0.89795918367346939</v>
      </c>
      <c r="N108" s="1067">
        <f t="shared" si="24"/>
        <v>0.89795918367346939</v>
      </c>
    </row>
    <row r="109" spans="1:14" s="1069" customFormat="1" ht="12" x14ac:dyDescent="0.2">
      <c r="A109" s="1063"/>
      <c r="B109" s="1064" t="s">
        <v>900</v>
      </c>
      <c r="C109" s="1065">
        <v>500</v>
      </c>
      <c r="D109" s="1066">
        <v>148</v>
      </c>
      <c r="E109" s="1066">
        <v>148</v>
      </c>
      <c r="F109" s="1065">
        <v>148</v>
      </c>
      <c r="G109" s="1065">
        <v>148</v>
      </c>
      <c r="H109" s="1066">
        <v>122</v>
      </c>
      <c r="I109" s="1066">
        <v>122</v>
      </c>
      <c r="J109" s="1067">
        <f t="shared" si="20"/>
        <v>0.29599999999999999</v>
      </c>
      <c r="K109" s="1068">
        <f t="shared" si="21"/>
        <v>1</v>
      </c>
      <c r="L109" s="1067">
        <f t="shared" si="22"/>
        <v>0.82432432432432434</v>
      </c>
      <c r="M109" s="1068">
        <f t="shared" si="23"/>
        <v>0.82432432432432434</v>
      </c>
      <c r="N109" s="1067">
        <f t="shared" si="24"/>
        <v>0.82432432432432434</v>
      </c>
    </row>
    <row r="110" spans="1:14" s="1069" customFormat="1" ht="12" x14ac:dyDescent="0.2">
      <c r="A110" s="1063"/>
      <c r="B110" s="1064" t="s">
        <v>910</v>
      </c>
      <c r="C110" s="1065">
        <v>100</v>
      </c>
      <c r="D110" s="1066">
        <v>158</v>
      </c>
      <c r="E110" s="1066">
        <v>158</v>
      </c>
      <c r="F110" s="1065">
        <v>145</v>
      </c>
      <c r="G110" s="1065">
        <v>145</v>
      </c>
      <c r="H110" s="1066">
        <v>145</v>
      </c>
      <c r="I110" s="1066">
        <v>145</v>
      </c>
      <c r="J110" s="1067">
        <f t="shared" si="20"/>
        <v>1.58</v>
      </c>
      <c r="K110" s="1068">
        <f t="shared" si="21"/>
        <v>0.91772151898734178</v>
      </c>
      <c r="L110" s="1067">
        <f t="shared" si="22"/>
        <v>0.91772151898734178</v>
      </c>
      <c r="M110" s="1068">
        <f t="shared" si="23"/>
        <v>1</v>
      </c>
      <c r="N110" s="1067">
        <f t="shared" si="24"/>
        <v>1.0896551724137931</v>
      </c>
    </row>
    <row r="111" spans="1:14" s="1059" customFormat="1" ht="15" customHeight="1" x14ac:dyDescent="0.2">
      <c r="A111" s="1054"/>
      <c r="B111" s="1060" t="s">
        <v>1063</v>
      </c>
      <c r="C111" s="1061">
        <f>SUBTOTAL(9,C112:C116)</f>
        <v>420</v>
      </c>
      <c r="D111" s="1061">
        <f t="shared" ref="D111:H111" si="33">SUBTOTAL(9,D112:D116)</f>
        <v>555</v>
      </c>
      <c r="E111" s="1061">
        <v>544</v>
      </c>
      <c r="F111" s="1061">
        <f t="shared" si="33"/>
        <v>450</v>
      </c>
      <c r="G111" s="1061">
        <v>446</v>
      </c>
      <c r="H111" s="1061">
        <f t="shared" si="33"/>
        <v>357</v>
      </c>
      <c r="I111" s="1061">
        <v>357</v>
      </c>
      <c r="J111" s="1062">
        <f t="shared" si="20"/>
        <v>1.2952380952380953</v>
      </c>
      <c r="K111" s="1062">
        <f t="shared" si="21"/>
        <v>0.81985294117647056</v>
      </c>
      <c r="L111" s="1062">
        <f t="shared" si="22"/>
        <v>0.65625</v>
      </c>
      <c r="M111" s="1062">
        <f t="shared" si="23"/>
        <v>0.80044843049327352</v>
      </c>
      <c r="N111" s="1062">
        <f t="shared" si="24"/>
        <v>0.97633171791107798</v>
      </c>
    </row>
    <row r="112" spans="1:14" s="1069" customFormat="1" ht="12" x14ac:dyDescent="0.2">
      <c r="A112" s="1063"/>
      <c r="B112" s="1064" t="s">
        <v>904</v>
      </c>
      <c r="C112" s="1065">
        <v>175</v>
      </c>
      <c r="D112" s="1066">
        <v>144</v>
      </c>
      <c r="E112" s="1066">
        <v>144</v>
      </c>
      <c r="F112" s="1065">
        <v>129</v>
      </c>
      <c r="G112" s="1065">
        <v>129</v>
      </c>
      <c r="H112" s="1066">
        <v>116</v>
      </c>
      <c r="I112" s="1066">
        <v>116</v>
      </c>
      <c r="J112" s="1067">
        <f t="shared" si="20"/>
        <v>0.82285714285714284</v>
      </c>
      <c r="K112" s="1068">
        <f t="shared" si="21"/>
        <v>0.89583333333333337</v>
      </c>
      <c r="L112" s="1067">
        <f t="shared" si="22"/>
        <v>0.80555555555555558</v>
      </c>
      <c r="M112" s="1068">
        <f t="shared" si="23"/>
        <v>0.89922480620155043</v>
      </c>
      <c r="N112" s="1067">
        <f t="shared" si="24"/>
        <v>1.0037858301784748</v>
      </c>
    </row>
    <row r="113" spans="1:14" s="1069" customFormat="1" ht="12" x14ac:dyDescent="0.2">
      <c r="A113" s="1063"/>
      <c r="B113" s="1064" t="s">
        <v>905</v>
      </c>
      <c r="C113" s="1065">
        <f>SUBTOTAL(9,C114:C116)</f>
        <v>245</v>
      </c>
      <c r="D113" s="1066">
        <f t="shared" ref="D113:H113" si="34">SUBTOTAL(9,D114:D116)</f>
        <v>411</v>
      </c>
      <c r="E113" s="1066">
        <v>400</v>
      </c>
      <c r="F113" s="1065">
        <f t="shared" si="34"/>
        <v>321</v>
      </c>
      <c r="G113" s="1065">
        <v>317</v>
      </c>
      <c r="H113" s="1066">
        <f t="shared" si="34"/>
        <v>241</v>
      </c>
      <c r="I113" s="1066">
        <v>241</v>
      </c>
      <c r="J113" s="1067">
        <f t="shared" si="20"/>
        <v>1.6326530612244898</v>
      </c>
      <c r="K113" s="1068">
        <f t="shared" si="21"/>
        <v>0.79249999999999998</v>
      </c>
      <c r="L113" s="1067">
        <f t="shared" si="22"/>
        <v>0.60250000000000004</v>
      </c>
      <c r="M113" s="1068">
        <f t="shared" si="23"/>
        <v>0.76025236593059942</v>
      </c>
      <c r="N113" s="1067">
        <f t="shared" si="24"/>
        <v>0.959308979092239</v>
      </c>
    </row>
    <row r="114" spans="1:14" s="1069" customFormat="1" ht="12" x14ac:dyDescent="0.2">
      <c r="A114" s="1070"/>
      <c r="B114" s="1071" t="s">
        <v>1064</v>
      </c>
      <c r="C114" s="1072">
        <v>130</v>
      </c>
      <c r="D114" s="1073">
        <v>308</v>
      </c>
      <c r="E114" s="1073">
        <v>301</v>
      </c>
      <c r="F114" s="1072">
        <v>224</v>
      </c>
      <c r="G114" s="1072">
        <v>223</v>
      </c>
      <c r="H114" s="1073">
        <v>167</v>
      </c>
      <c r="I114" s="1073">
        <v>167</v>
      </c>
      <c r="J114" s="1074">
        <f t="shared" si="20"/>
        <v>2.3153846153846156</v>
      </c>
      <c r="K114" s="1075">
        <f t="shared" si="21"/>
        <v>0.74086378737541525</v>
      </c>
      <c r="L114" s="1074">
        <f t="shared" si="22"/>
        <v>0.55481727574750828</v>
      </c>
      <c r="M114" s="1075">
        <f t="shared" si="23"/>
        <v>0.7488789237668162</v>
      </c>
      <c r="N114" s="1074">
        <f t="shared" si="24"/>
        <v>1.0108186370126084</v>
      </c>
    </row>
    <row r="115" spans="1:14" s="1069" customFormat="1" ht="12" x14ac:dyDescent="0.2">
      <c r="A115" s="1070"/>
      <c r="B115" s="1071" t="s">
        <v>1065</v>
      </c>
      <c r="C115" s="1072">
        <v>15</v>
      </c>
      <c r="D115" s="1073">
        <v>26</v>
      </c>
      <c r="E115" s="1073">
        <v>26</v>
      </c>
      <c r="F115" s="1072">
        <v>26</v>
      </c>
      <c r="G115" s="1072">
        <v>26</v>
      </c>
      <c r="H115" s="1073">
        <v>16</v>
      </c>
      <c r="I115" s="1073">
        <v>16</v>
      </c>
      <c r="J115" s="1074">
        <f t="shared" si="20"/>
        <v>1.7333333333333334</v>
      </c>
      <c r="K115" s="1075">
        <f t="shared" si="21"/>
        <v>1</v>
      </c>
      <c r="L115" s="1074">
        <f t="shared" si="22"/>
        <v>0.61538461538461542</v>
      </c>
      <c r="M115" s="1075">
        <f t="shared" si="23"/>
        <v>0.61538461538461542</v>
      </c>
      <c r="N115" s="1074">
        <f t="shared" si="24"/>
        <v>0.61538461538461542</v>
      </c>
    </row>
    <row r="116" spans="1:14" s="1069" customFormat="1" ht="12" x14ac:dyDescent="0.2">
      <c r="A116" s="1070"/>
      <c r="B116" s="1071" t="s">
        <v>1066</v>
      </c>
      <c r="C116" s="1072">
        <v>100</v>
      </c>
      <c r="D116" s="1073">
        <v>77</v>
      </c>
      <c r="E116" s="1073">
        <v>77</v>
      </c>
      <c r="F116" s="1072">
        <v>71</v>
      </c>
      <c r="G116" s="1072">
        <v>71</v>
      </c>
      <c r="H116" s="1073">
        <v>58</v>
      </c>
      <c r="I116" s="1073">
        <v>58</v>
      </c>
      <c r="J116" s="1074">
        <f t="shared" si="20"/>
        <v>0.77</v>
      </c>
      <c r="K116" s="1075">
        <f t="shared" si="21"/>
        <v>0.92207792207792205</v>
      </c>
      <c r="L116" s="1074">
        <f t="shared" si="22"/>
        <v>0.75324675324675328</v>
      </c>
      <c r="M116" s="1075">
        <f t="shared" si="23"/>
        <v>0.81690140845070425</v>
      </c>
      <c r="N116" s="1074">
        <f t="shared" si="24"/>
        <v>0.88593533029160887</v>
      </c>
    </row>
  </sheetData>
  <sheetProtection algorithmName="SHA-512" hashValue="20DpEQCNdo+egzptVCKvrMeJZUpE+5OjEagn/ESTBreA25VMY9WbMIccLemSwoAZKGAxFFeeM229WGxfQND9rA==" saltValue="CGSDfyavvpuUEmUmZ2+Ldg==" spinCount="100000" sheet="1" objects="1" scenarios="1"/>
  <printOptions horizontalCentered="1"/>
  <pageMargins left="0.59055118110236227" right="0.59055118110236227" top="0.70866141732283472" bottom="0.70866141732283472" header="0.39370078740157483" footer="0.39370078740157483"/>
  <pageSetup paperSize="9" scale="88" firstPageNumber="20" orientation="landscape" useFirstPageNumber="1" r:id="rId1"/>
  <headerFooter alignWithMargins="0">
    <oddHeader>&amp;R&amp;"Times New Roman,Kurzíva"&amp;10T 02</oddHeader>
    <oddFooter>&amp;L&amp;"Times New Roman,Kurzíva"&amp;10CVTI SR&amp;C&amp;"Times New Roman,Normálne"&amp;10&amp;P&amp;R&amp;"Times New Roman,Kurzíva"&amp;10PK na VŠ SR  2024   1. stupeň</oddFooter>
  </headerFooter>
  <rowBreaks count="2" manualBreakCount="2">
    <brk id="38" min="1" max="13" man="1"/>
    <brk id="77" min="1" max="13" man="1"/>
  </rowBreaks>
  <ignoredErrors>
    <ignoredError sqref="D5:K87 C21:C116" formulaRange="1"/>
    <ignoredError sqref="L3:L11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182"/>
  <sheetViews>
    <sheetView showGridLines="0" showRowColHeaders="0" zoomScaleNormal="100" workbookViewId="0">
      <pane ySplit="2" topLeftCell="A3" activePane="bottomLeft" state="frozen"/>
      <selection pane="bottomLeft"/>
    </sheetView>
  </sheetViews>
  <sheetFormatPr defaultRowHeight="12.75" x14ac:dyDescent="0.2"/>
  <cols>
    <col min="1" max="1" width="2.7109375" style="664" customWidth="1"/>
    <col min="2" max="2" width="52.5703125" style="664" customWidth="1"/>
    <col min="3" max="3" width="7.7109375" style="1097" customWidth="1"/>
    <col min="4" max="9" width="8.85546875" style="664" customWidth="1"/>
    <col min="10" max="14" width="7.7109375" style="664" customWidth="1"/>
    <col min="15" max="16384" width="9.140625" style="664"/>
  </cols>
  <sheetData>
    <row r="1" spans="1:14" ht="36" customHeight="1" x14ac:dyDescent="0.2">
      <c r="B1" s="1048" t="s">
        <v>911</v>
      </c>
      <c r="C1" s="1048"/>
      <c r="D1" s="1048"/>
      <c r="E1" s="1048"/>
      <c r="F1" s="1048"/>
      <c r="G1" s="1048"/>
      <c r="H1" s="1048"/>
      <c r="I1" s="1048"/>
      <c r="J1" s="1048"/>
      <c r="K1" s="1048"/>
      <c r="L1" s="1048"/>
      <c r="M1" s="1048"/>
      <c r="N1" s="1048"/>
    </row>
    <row r="2" spans="1:14" ht="83.25" x14ac:dyDescent="0.2">
      <c r="B2" s="1049"/>
      <c r="C2" s="1050" t="s">
        <v>912</v>
      </c>
      <c r="D2" s="1051" t="s">
        <v>155</v>
      </c>
      <c r="E2" s="1051" t="s">
        <v>339</v>
      </c>
      <c r="F2" s="1050" t="s">
        <v>169</v>
      </c>
      <c r="G2" s="1050" t="s">
        <v>214</v>
      </c>
      <c r="H2" s="1051" t="s">
        <v>170</v>
      </c>
      <c r="I2" s="1051" t="s">
        <v>417</v>
      </c>
      <c r="J2" s="1050" t="s">
        <v>913</v>
      </c>
      <c r="K2" s="1052" t="s">
        <v>914</v>
      </c>
      <c r="L2" s="1050" t="s">
        <v>915</v>
      </c>
      <c r="M2" s="1052" t="s">
        <v>916</v>
      </c>
      <c r="N2" s="1053" t="s">
        <v>917</v>
      </c>
    </row>
    <row r="3" spans="1:14" s="1059" customFormat="1" ht="18" customHeight="1" x14ac:dyDescent="0.2">
      <c r="A3" s="1054"/>
      <c r="B3" s="1055" t="s">
        <v>918</v>
      </c>
      <c r="C3" s="1056">
        <f>SUBTOTAL(9,C4:C182)</f>
        <v>52464</v>
      </c>
      <c r="D3" s="1056">
        <f t="shared" ref="D3:H3" si="0">SUBTOTAL(9,D4:D182)</f>
        <v>72343</v>
      </c>
      <c r="E3" s="1057">
        <v>40981</v>
      </c>
      <c r="F3" s="1056">
        <f t="shared" si="0"/>
        <v>46765</v>
      </c>
      <c r="G3" s="1056">
        <v>35055</v>
      </c>
      <c r="H3" s="1056">
        <f t="shared" si="0"/>
        <v>31384</v>
      </c>
      <c r="I3" s="1057">
        <v>31144</v>
      </c>
      <c r="J3" s="1058">
        <f>E3/C3</f>
        <v>0.78112610551997563</v>
      </c>
      <c r="K3" s="1058">
        <f>G3/E3</f>
        <v>0.85539640321124422</v>
      </c>
      <c r="L3" s="1058">
        <f>I3/E3</f>
        <v>0.75996193357897557</v>
      </c>
      <c r="M3" s="1058">
        <f>I3/G3</f>
        <v>0.88843246327200109</v>
      </c>
      <c r="N3" s="1058">
        <f>(E3/G3)*(I3/G3)</f>
        <v>1.0386207610141172</v>
      </c>
    </row>
    <row r="4" spans="1:14" s="1059" customFormat="1" ht="15" customHeight="1" x14ac:dyDescent="0.2">
      <c r="A4" s="1054"/>
      <c r="B4" s="1060" t="s">
        <v>919</v>
      </c>
      <c r="C4" s="1061">
        <f>SUBTOTAL(9,C5:C143)</f>
        <v>46239</v>
      </c>
      <c r="D4" s="1061">
        <f t="shared" ref="D4:H4" si="1">SUBTOTAL(9,D5:D143)</f>
        <v>63590</v>
      </c>
      <c r="E4" s="1061">
        <v>36011</v>
      </c>
      <c r="F4" s="1061">
        <f t="shared" si="1"/>
        <v>40424</v>
      </c>
      <c r="G4" s="1061">
        <v>30178</v>
      </c>
      <c r="H4" s="1061">
        <f t="shared" si="1"/>
        <v>27039</v>
      </c>
      <c r="I4" s="1061">
        <v>26852</v>
      </c>
      <c r="J4" s="1062">
        <f t="shared" ref="J4:J67" si="2">E4/C4</f>
        <v>0.77880144466792101</v>
      </c>
      <c r="K4" s="1062">
        <f t="shared" ref="K4:K67" si="3">G4/E4</f>
        <v>0.83802171558690397</v>
      </c>
      <c r="L4" s="1062">
        <f t="shared" ref="L4:L67" si="4">I4/E4</f>
        <v>0.74566104801310706</v>
      </c>
      <c r="M4" s="1062">
        <f t="shared" ref="M4:M67" si="5">I4/G4</f>
        <v>0.88978726224401883</v>
      </c>
      <c r="N4" s="1062">
        <f t="shared" ref="N4:N67" si="6">(E4/G4)*(I4/G4)</f>
        <v>1.0617711279962012</v>
      </c>
    </row>
    <row r="5" spans="1:14" s="1069" customFormat="1" ht="12" x14ac:dyDescent="0.2">
      <c r="A5" s="1063"/>
      <c r="B5" s="1064" t="s">
        <v>874</v>
      </c>
      <c r="C5" s="1065">
        <f>SUBTOTAL(9,C6:C18)</f>
        <v>8473</v>
      </c>
      <c r="D5" s="1066">
        <f t="shared" ref="D5:H5" si="7">SUBTOTAL(9,D6:D18)</f>
        <v>14625</v>
      </c>
      <c r="E5" s="1066">
        <v>9454</v>
      </c>
      <c r="F5" s="1065">
        <f t="shared" si="7"/>
        <v>6872</v>
      </c>
      <c r="G5" s="1065">
        <v>6063</v>
      </c>
      <c r="H5" s="1066">
        <f t="shared" si="7"/>
        <v>4652</v>
      </c>
      <c r="I5" s="1066">
        <v>4647</v>
      </c>
      <c r="J5" s="1067">
        <f t="shared" si="2"/>
        <v>1.1157795349935089</v>
      </c>
      <c r="K5" s="1068">
        <f t="shared" si="3"/>
        <v>0.64131584514491224</v>
      </c>
      <c r="L5" s="1067">
        <f t="shared" si="4"/>
        <v>0.49153797334461602</v>
      </c>
      <c r="M5" s="1068">
        <f t="shared" si="5"/>
        <v>0.76645225136071249</v>
      </c>
      <c r="N5" s="1067">
        <f t="shared" si="6"/>
        <v>1.1951244572594717</v>
      </c>
    </row>
    <row r="6" spans="1:14" s="1069" customFormat="1" ht="12" x14ac:dyDescent="0.2">
      <c r="A6" s="1070"/>
      <c r="B6" s="1071" t="s">
        <v>920</v>
      </c>
      <c r="C6" s="1072">
        <v>690</v>
      </c>
      <c r="D6" s="1073">
        <v>1768</v>
      </c>
      <c r="E6" s="1073">
        <v>1464</v>
      </c>
      <c r="F6" s="1072">
        <v>586</v>
      </c>
      <c r="G6" s="1072">
        <v>536</v>
      </c>
      <c r="H6" s="1073">
        <v>433</v>
      </c>
      <c r="I6" s="1073">
        <v>433</v>
      </c>
      <c r="J6" s="1074">
        <f t="shared" si="2"/>
        <v>2.1217391304347828</v>
      </c>
      <c r="K6" s="1075">
        <f t="shared" si="3"/>
        <v>0.36612021857923499</v>
      </c>
      <c r="L6" s="1074">
        <f t="shared" si="4"/>
        <v>0.29576502732240439</v>
      </c>
      <c r="M6" s="1075">
        <f t="shared" si="5"/>
        <v>0.80783582089552242</v>
      </c>
      <c r="N6" s="1074">
        <f t="shared" si="6"/>
        <v>2.2064769436400091</v>
      </c>
    </row>
    <row r="7" spans="1:14" s="1069" customFormat="1" ht="12" x14ac:dyDescent="0.2">
      <c r="A7" s="1070"/>
      <c r="B7" s="1071" t="s">
        <v>921</v>
      </c>
      <c r="C7" s="1072">
        <v>900</v>
      </c>
      <c r="D7" s="1073">
        <v>1384</v>
      </c>
      <c r="E7" s="1073">
        <v>1364</v>
      </c>
      <c r="F7" s="1072">
        <v>1236</v>
      </c>
      <c r="G7" s="1072">
        <v>1224</v>
      </c>
      <c r="H7" s="1073">
        <v>857</v>
      </c>
      <c r="I7" s="1073">
        <v>857</v>
      </c>
      <c r="J7" s="1074">
        <f t="shared" si="2"/>
        <v>1.5155555555555555</v>
      </c>
      <c r="K7" s="1075">
        <f t="shared" si="3"/>
        <v>0.8973607038123167</v>
      </c>
      <c r="L7" s="1074">
        <f t="shared" si="4"/>
        <v>0.6282991202346041</v>
      </c>
      <c r="M7" s="1075">
        <f t="shared" si="5"/>
        <v>0.70016339869281041</v>
      </c>
      <c r="N7" s="1074">
        <f t="shared" si="6"/>
        <v>0.7802474475629031</v>
      </c>
    </row>
    <row r="8" spans="1:14" s="1069" customFormat="1" ht="12" x14ac:dyDescent="0.2">
      <c r="A8" s="1070"/>
      <c r="B8" s="1071" t="s">
        <v>922</v>
      </c>
      <c r="C8" s="1072">
        <v>1163</v>
      </c>
      <c r="D8" s="1073">
        <v>2279</v>
      </c>
      <c r="E8" s="1073">
        <v>1885</v>
      </c>
      <c r="F8" s="1072">
        <v>604</v>
      </c>
      <c r="G8" s="1072">
        <v>604</v>
      </c>
      <c r="H8" s="1073">
        <v>490</v>
      </c>
      <c r="I8" s="1073">
        <v>490</v>
      </c>
      <c r="J8" s="1074">
        <f t="shared" si="2"/>
        <v>1.6208082545141875</v>
      </c>
      <c r="K8" s="1075">
        <f t="shared" si="3"/>
        <v>0.3204244031830239</v>
      </c>
      <c r="L8" s="1074">
        <f t="shared" si="4"/>
        <v>0.259946949602122</v>
      </c>
      <c r="M8" s="1075">
        <f t="shared" si="5"/>
        <v>0.8112582781456954</v>
      </c>
      <c r="N8" s="1074">
        <f t="shared" si="6"/>
        <v>2.5318242620937679</v>
      </c>
    </row>
    <row r="9" spans="1:14" s="1069" customFormat="1" ht="12" x14ac:dyDescent="0.2">
      <c r="A9" s="1070"/>
      <c r="B9" s="1071" t="s">
        <v>923</v>
      </c>
      <c r="C9" s="1072">
        <v>925</v>
      </c>
      <c r="D9" s="1073">
        <v>1640</v>
      </c>
      <c r="E9" s="1073">
        <v>1179</v>
      </c>
      <c r="F9" s="1072">
        <v>1157</v>
      </c>
      <c r="G9" s="1072">
        <v>888</v>
      </c>
      <c r="H9" s="1073">
        <v>503</v>
      </c>
      <c r="I9" s="1073">
        <v>503</v>
      </c>
      <c r="J9" s="1074">
        <f t="shared" si="2"/>
        <v>1.2745945945945947</v>
      </c>
      <c r="K9" s="1075">
        <f t="shared" si="3"/>
        <v>0.7531806615776081</v>
      </c>
      <c r="L9" s="1074">
        <f t="shared" si="4"/>
        <v>0.42663273960983883</v>
      </c>
      <c r="M9" s="1075">
        <f t="shared" si="5"/>
        <v>0.56644144144144148</v>
      </c>
      <c r="N9" s="1074">
        <f t="shared" si="6"/>
        <v>0.75206583272461658</v>
      </c>
    </row>
    <row r="10" spans="1:14" s="1069" customFormat="1" ht="12" x14ac:dyDescent="0.2">
      <c r="A10" s="1070"/>
      <c r="B10" s="1071" t="s">
        <v>924</v>
      </c>
      <c r="C10" s="1072">
        <v>1118</v>
      </c>
      <c r="D10" s="1073">
        <v>1591</v>
      </c>
      <c r="E10" s="1073">
        <v>1252</v>
      </c>
      <c r="F10" s="1072">
        <v>843</v>
      </c>
      <c r="G10" s="1072">
        <v>831</v>
      </c>
      <c r="H10" s="1073">
        <v>589</v>
      </c>
      <c r="I10" s="1073">
        <v>589</v>
      </c>
      <c r="J10" s="1074">
        <f t="shared" si="2"/>
        <v>1.1198568872987478</v>
      </c>
      <c r="K10" s="1075">
        <f t="shared" si="3"/>
        <v>0.66373801916932906</v>
      </c>
      <c r="L10" s="1074">
        <f t="shared" si="4"/>
        <v>0.4704472843450479</v>
      </c>
      <c r="M10" s="1075">
        <f t="shared" si="5"/>
        <v>0.70878459687123951</v>
      </c>
      <c r="N10" s="1074">
        <f t="shared" si="6"/>
        <v>1.067868008763889</v>
      </c>
    </row>
    <row r="11" spans="1:14" s="1069" customFormat="1" ht="12" x14ac:dyDescent="0.2">
      <c r="A11" s="1070"/>
      <c r="B11" s="1071" t="s">
        <v>925</v>
      </c>
      <c r="C11" s="1072">
        <v>370</v>
      </c>
      <c r="D11" s="1073">
        <v>583</v>
      </c>
      <c r="E11" s="1073">
        <v>576</v>
      </c>
      <c r="F11" s="1072">
        <v>299</v>
      </c>
      <c r="G11" s="1072">
        <v>299</v>
      </c>
      <c r="H11" s="1073">
        <v>198</v>
      </c>
      <c r="I11" s="1073">
        <v>198</v>
      </c>
      <c r="J11" s="1074">
        <f t="shared" si="2"/>
        <v>1.5567567567567568</v>
      </c>
      <c r="K11" s="1075">
        <f t="shared" si="3"/>
        <v>0.51909722222222221</v>
      </c>
      <c r="L11" s="1074">
        <f t="shared" si="4"/>
        <v>0.34375</v>
      </c>
      <c r="M11" s="1075">
        <f t="shared" si="5"/>
        <v>0.66220735785953178</v>
      </c>
      <c r="N11" s="1074">
        <f t="shared" si="6"/>
        <v>1.2756904285186967</v>
      </c>
    </row>
    <row r="12" spans="1:14" s="1069" customFormat="1" ht="12" x14ac:dyDescent="0.2">
      <c r="A12" s="1070"/>
      <c r="B12" s="1071" t="s">
        <v>926</v>
      </c>
      <c r="C12" s="1072">
        <v>390</v>
      </c>
      <c r="D12" s="1073">
        <v>635</v>
      </c>
      <c r="E12" s="1073">
        <v>476</v>
      </c>
      <c r="F12" s="1072">
        <v>369</v>
      </c>
      <c r="G12" s="1072">
        <v>369</v>
      </c>
      <c r="H12" s="1073">
        <v>274</v>
      </c>
      <c r="I12" s="1073">
        <v>274</v>
      </c>
      <c r="J12" s="1074">
        <f t="shared" si="2"/>
        <v>1.2205128205128206</v>
      </c>
      <c r="K12" s="1075">
        <f t="shared" si="3"/>
        <v>0.77521008403361347</v>
      </c>
      <c r="L12" s="1074">
        <f t="shared" si="4"/>
        <v>0.57563025210084029</v>
      </c>
      <c r="M12" s="1075">
        <f t="shared" si="5"/>
        <v>0.74254742547425479</v>
      </c>
      <c r="N12" s="1074">
        <f t="shared" si="6"/>
        <v>0.9578660556253259</v>
      </c>
    </row>
    <row r="13" spans="1:14" s="1069" customFormat="1" ht="12" x14ac:dyDescent="0.2">
      <c r="A13" s="1070"/>
      <c r="B13" s="1071" t="s">
        <v>927</v>
      </c>
      <c r="C13" s="1072">
        <v>493</v>
      </c>
      <c r="D13" s="1073">
        <v>1484</v>
      </c>
      <c r="E13" s="1073">
        <v>1239</v>
      </c>
      <c r="F13" s="1072">
        <v>305</v>
      </c>
      <c r="G13" s="1072">
        <v>299</v>
      </c>
      <c r="H13" s="1073">
        <v>265</v>
      </c>
      <c r="I13" s="1073">
        <v>265</v>
      </c>
      <c r="J13" s="1074">
        <f t="shared" si="2"/>
        <v>2.5131845841784988</v>
      </c>
      <c r="K13" s="1075">
        <f t="shared" si="3"/>
        <v>0.24132364810330911</v>
      </c>
      <c r="L13" s="1074">
        <f t="shared" si="4"/>
        <v>0.21388216303470542</v>
      </c>
      <c r="M13" s="1075">
        <f t="shared" si="5"/>
        <v>0.88628762541806017</v>
      </c>
      <c r="N13" s="1074">
        <f t="shared" si="6"/>
        <v>3.6726099260634664</v>
      </c>
    </row>
    <row r="14" spans="1:14" s="1069" customFormat="1" ht="12" x14ac:dyDescent="0.2">
      <c r="A14" s="1070"/>
      <c r="B14" s="1071" t="s">
        <v>928</v>
      </c>
      <c r="C14" s="1072">
        <v>840</v>
      </c>
      <c r="D14" s="1073">
        <v>1495</v>
      </c>
      <c r="E14" s="1073">
        <v>751</v>
      </c>
      <c r="F14" s="1072">
        <v>508</v>
      </c>
      <c r="G14" s="1072">
        <v>507</v>
      </c>
      <c r="H14" s="1073">
        <v>310</v>
      </c>
      <c r="I14" s="1073">
        <v>310</v>
      </c>
      <c r="J14" s="1074">
        <f t="shared" si="2"/>
        <v>0.89404761904761909</v>
      </c>
      <c r="K14" s="1075">
        <f t="shared" si="3"/>
        <v>0.67509986684420775</v>
      </c>
      <c r="L14" s="1074">
        <f t="shared" si="4"/>
        <v>0.41278295605858856</v>
      </c>
      <c r="M14" s="1075">
        <f t="shared" si="5"/>
        <v>0.61143984220907299</v>
      </c>
      <c r="N14" s="1074">
        <f t="shared" si="6"/>
        <v>0.90570280374558942</v>
      </c>
    </row>
    <row r="15" spans="1:14" s="1069" customFormat="1" ht="12" x14ac:dyDescent="0.2">
      <c r="A15" s="1070"/>
      <c r="B15" s="1071" t="s">
        <v>929</v>
      </c>
      <c r="C15" s="1072">
        <v>64</v>
      </c>
      <c r="D15" s="1073">
        <v>17</v>
      </c>
      <c r="E15" s="1073">
        <v>15</v>
      </c>
      <c r="F15" s="1072">
        <v>16</v>
      </c>
      <c r="G15" s="1072">
        <v>15</v>
      </c>
      <c r="H15" s="1073">
        <v>14</v>
      </c>
      <c r="I15" s="1073">
        <v>14</v>
      </c>
      <c r="J15" s="1074">
        <f t="shared" si="2"/>
        <v>0.234375</v>
      </c>
      <c r="K15" s="1075">
        <f t="shared" si="3"/>
        <v>1</v>
      </c>
      <c r="L15" s="1074">
        <f t="shared" si="4"/>
        <v>0.93333333333333335</v>
      </c>
      <c r="M15" s="1075">
        <f t="shared" si="5"/>
        <v>0.93333333333333335</v>
      </c>
      <c r="N15" s="1074">
        <f t="shared" si="6"/>
        <v>0.93333333333333335</v>
      </c>
    </row>
    <row r="16" spans="1:14" s="1069" customFormat="1" ht="12" x14ac:dyDescent="0.2">
      <c r="A16" s="1070"/>
      <c r="B16" s="1071" t="s">
        <v>930</v>
      </c>
      <c r="C16" s="1072">
        <v>30</v>
      </c>
      <c r="D16" s="1073">
        <v>23</v>
      </c>
      <c r="E16" s="1073">
        <v>23</v>
      </c>
      <c r="F16" s="1072">
        <v>19</v>
      </c>
      <c r="G16" s="1072">
        <v>19</v>
      </c>
      <c r="H16" s="1073">
        <v>14</v>
      </c>
      <c r="I16" s="1073">
        <v>14</v>
      </c>
      <c r="J16" s="1074">
        <f t="shared" si="2"/>
        <v>0.76666666666666672</v>
      </c>
      <c r="K16" s="1075">
        <f t="shared" si="3"/>
        <v>0.82608695652173914</v>
      </c>
      <c r="L16" s="1074">
        <f t="shared" si="4"/>
        <v>0.60869565217391308</v>
      </c>
      <c r="M16" s="1075">
        <f t="shared" si="5"/>
        <v>0.73684210526315785</v>
      </c>
      <c r="N16" s="1074">
        <f t="shared" si="6"/>
        <v>0.89196675900277</v>
      </c>
    </row>
    <row r="17" spans="1:14" s="1069" customFormat="1" ht="12" x14ac:dyDescent="0.2">
      <c r="A17" s="1070"/>
      <c r="B17" s="1071" t="s">
        <v>931</v>
      </c>
      <c r="C17" s="1072">
        <v>900</v>
      </c>
      <c r="D17" s="1073">
        <v>968</v>
      </c>
      <c r="E17" s="1073">
        <v>832</v>
      </c>
      <c r="F17" s="1072">
        <v>603</v>
      </c>
      <c r="G17" s="1072">
        <v>584</v>
      </c>
      <c r="H17" s="1073">
        <v>432</v>
      </c>
      <c r="I17" s="1073">
        <v>432</v>
      </c>
      <c r="J17" s="1074">
        <f t="shared" si="2"/>
        <v>0.9244444444444444</v>
      </c>
      <c r="K17" s="1075">
        <f t="shared" si="3"/>
        <v>0.70192307692307687</v>
      </c>
      <c r="L17" s="1074">
        <f t="shared" si="4"/>
        <v>0.51923076923076927</v>
      </c>
      <c r="M17" s="1075">
        <f t="shared" si="5"/>
        <v>0.73972602739726023</v>
      </c>
      <c r="N17" s="1074">
        <f t="shared" si="6"/>
        <v>1.0538562582097954</v>
      </c>
    </row>
    <row r="18" spans="1:14" s="1069" customFormat="1" ht="12" x14ac:dyDescent="0.2">
      <c r="A18" s="1070"/>
      <c r="B18" s="1071" t="s">
        <v>932</v>
      </c>
      <c r="C18" s="1072">
        <v>590</v>
      </c>
      <c r="D18" s="1073">
        <v>758</v>
      </c>
      <c r="E18" s="1073">
        <v>665</v>
      </c>
      <c r="F18" s="1072">
        <v>327</v>
      </c>
      <c r="G18" s="1072">
        <v>324</v>
      </c>
      <c r="H18" s="1073">
        <v>273</v>
      </c>
      <c r="I18" s="1073">
        <v>273</v>
      </c>
      <c r="J18" s="1074">
        <f t="shared" si="2"/>
        <v>1.1271186440677967</v>
      </c>
      <c r="K18" s="1075">
        <f t="shared" si="3"/>
        <v>0.48721804511278194</v>
      </c>
      <c r="L18" s="1074">
        <f t="shared" si="4"/>
        <v>0.41052631578947368</v>
      </c>
      <c r="M18" s="1075">
        <f t="shared" si="5"/>
        <v>0.84259259259259256</v>
      </c>
      <c r="N18" s="1074">
        <f t="shared" si="6"/>
        <v>1.7293952903520804</v>
      </c>
    </row>
    <row r="19" spans="1:14" s="1069" customFormat="1" ht="12" x14ac:dyDescent="0.2">
      <c r="A19" s="1063"/>
      <c r="B19" s="1064" t="s">
        <v>875</v>
      </c>
      <c r="C19" s="1065">
        <f>SUBTOTAL(9,C20:C29)</f>
        <v>5250</v>
      </c>
      <c r="D19" s="1066">
        <f t="shared" ref="D19:H19" si="8">SUBTOTAL(9,D20:D29)</f>
        <v>5421</v>
      </c>
      <c r="E19" s="1066">
        <v>4263</v>
      </c>
      <c r="F19" s="1065">
        <f t="shared" si="8"/>
        <v>3844</v>
      </c>
      <c r="G19" s="1065">
        <v>3265</v>
      </c>
      <c r="H19" s="1066">
        <f t="shared" si="8"/>
        <v>2554</v>
      </c>
      <c r="I19" s="1066">
        <v>2552</v>
      </c>
      <c r="J19" s="1067">
        <f t="shared" si="2"/>
        <v>0.81200000000000006</v>
      </c>
      <c r="K19" s="1068">
        <f t="shared" si="3"/>
        <v>0.76589256392212057</v>
      </c>
      <c r="L19" s="1067">
        <f t="shared" si="4"/>
        <v>0.59863945578231292</v>
      </c>
      <c r="M19" s="1068">
        <f t="shared" si="5"/>
        <v>0.78162327718223579</v>
      </c>
      <c r="N19" s="1067">
        <f t="shared" si="6"/>
        <v>1.0205390599166526</v>
      </c>
    </row>
    <row r="20" spans="1:14" s="1082" customFormat="1" ht="12" x14ac:dyDescent="0.2">
      <c r="A20" s="1076"/>
      <c r="B20" s="1077" t="s">
        <v>933</v>
      </c>
      <c r="C20" s="1078">
        <v>360</v>
      </c>
      <c r="D20" s="1079">
        <v>112</v>
      </c>
      <c r="E20" s="1079">
        <v>109</v>
      </c>
      <c r="F20" s="1078">
        <v>101</v>
      </c>
      <c r="G20" s="1078">
        <v>99</v>
      </c>
      <c r="H20" s="1079">
        <v>43</v>
      </c>
      <c r="I20" s="1079">
        <v>43</v>
      </c>
      <c r="J20" s="1080">
        <f t="shared" si="2"/>
        <v>0.30277777777777776</v>
      </c>
      <c r="K20" s="1081">
        <f t="shared" si="3"/>
        <v>0.90825688073394495</v>
      </c>
      <c r="L20" s="1080">
        <f t="shared" si="4"/>
        <v>0.39449541284403672</v>
      </c>
      <c r="M20" s="1081">
        <f t="shared" si="5"/>
        <v>0.43434343434343436</v>
      </c>
      <c r="N20" s="1080">
        <f t="shared" si="6"/>
        <v>0.47821650851953884</v>
      </c>
    </row>
    <row r="21" spans="1:14" s="1069" customFormat="1" ht="12" x14ac:dyDescent="0.2">
      <c r="A21" s="1070"/>
      <c r="B21" s="1071" t="s">
        <v>934</v>
      </c>
      <c r="C21" s="1072">
        <v>770</v>
      </c>
      <c r="D21" s="1073">
        <v>555</v>
      </c>
      <c r="E21" s="1073">
        <v>467</v>
      </c>
      <c r="F21" s="1072">
        <v>554</v>
      </c>
      <c r="G21" s="1072">
        <v>467</v>
      </c>
      <c r="H21" s="1073">
        <v>244</v>
      </c>
      <c r="I21" s="1073">
        <v>244</v>
      </c>
      <c r="J21" s="1074">
        <f t="shared" si="2"/>
        <v>0.60649350649350653</v>
      </c>
      <c r="K21" s="1075">
        <f t="shared" si="3"/>
        <v>1</v>
      </c>
      <c r="L21" s="1074">
        <f t="shared" si="4"/>
        <v>0.5224839400428265</v>
      </c>
      <c r="M21" s="1075">
        <f t="shared" si="5"/>
        <v>0.5224839400428265</v>
      </c>
      <c r="N21" s="1074">
        <f t="shared" si="6"/>
        <v>0.5224839400428265</v>
      </c>
    </row>
    <row r="22" spans="1:14" s="1069" customFormat="1" ht="12" x14ac:dyDescent="0.2">
      <c r="A22" s="1070"/>
      <c r="B22" s="1071" t="s">
        <v>935</v>
      </c>
      <c r="C22" s="1072">
        <v>530</v>
      </c>
      <c r="D22" s="1073">
        <v>383</v>
      </c>
      <c r="E22" s="1073">
        <v>353</v>
      </c>
      <c r="F22" s="1072">
        <v>289</v>
      </c>
      <c r="G22" s="1072">
        <v>266</v>
      </c>
      <c r="H22" s="1073">
        <v>199</v>
      </c>
      <c r="I22" s="1073">
        <v>199</v>
      </c>
      <c r="J22" s="1074">
        <f t="shared" si="2"/>
        <v>0.66603773584905657</v>
      </c>
      <c r="K22" s="1075">
        <f t="shared" si="3"/>
        <v>0.7535410764872521</v>
      </c>
      <c r="L22" s="1074">
        <f t="shared" si="4"/>
        <v>0.5637393767705382</v>
      </c>
      <c r="M22" s="1075">
        <f t="shared" si="5"/>
        <v>0.74812030075187974</v>
      </c>
      <c r="N22" s="1074">
        <f t="shared" si="6"/>
        <v>0.99280626377975023</v>
      </c>
    </row>
    <row r="23" spans="1:14" s="1069" customFormat="1" ht="12" x14ac:dyDescent="0.2">
      <c r="A23" s="1070"/>
      <c r="B23" s="1071" t="s">
        <v>936</v>
      </c>
      <c r="C23" s="1072">
        <v>1350</v>
      </c>
      <c r="D23" s="1073">
        <v>1404</v>
      </c>
      <c r="E23" s="1073">
        <v>1093</v>
      </c>
      <c r="F23" s="1072">
        <v>847</v>
      </c>
      <c r="G23" s="1072">
        <v>663</v>
      </c>
      <c r="H23" s="1073">
        <v>511</v>
      </c>
      <c r="I23" s="1073">
        <v>511</v>
      </c>
      <c r="J23" s="1074">
        <f t="shared" si="2"/>
        <v>0.80962962962962959</v>
      </c>
      <c r="K23" s="1075">
        <f t="shared" si="3"/>
        <v>0.60658737419945108</v>
      </c>
      <c r="L23" s="1074">
        <f t="shared" si="4"/>
        <v>0.46752058554437326</v>
      </c>
      <c r="M23" s="1075">
        <f t="shared" si="5"/>
        <v>0.77073906485671195</v>
      </c>
      <c r="N23" s="1074">
        <f t="shared" si="6"/>
        <v>1.2706150797713214</v>
      </c>
    </row>
    <row r="24" spans="1:14" s="1069" customFormat="1" ht="12" x14ac:dyDescent="0.2">
      <c r="A24" s="1070"/>
      <c r="B24" s="1071" t="s">
        <v>937</v>
      </c>
      <c r="C24" s="1072">
        <v>880</v>
      </c>
      <c r="D24" s="1073">
        <v>1165</v>
      </c>
      <c r="E24" s="1073">
        <v>1037</v>
      </c>
      <c r="F24" s="1072">
        <v>864</v>
      </c>
      <c r="G24" s="1072">
        <v>773</v>
      </c>
      <c r="H24" s="1073">
        <v>725</v>
      </c>
      <c r="I24" s="1073">
        <v>725</v>
      </c>
      <c r="J24" s="1074">
        <f t="shared" si="2"/>
        <v>1.178409090909091</v>
      </c>
      <c r="K24" s="1075">
        <f t="shared" si="3"/>
        <v>0.74541947926711671</v>
      </c>
      <c r="L24" s="1074">
        <f t="shared" si="4"/>
        <v>0.69913211186113788</v>
      </c>
      <c r="M24" s="1075">
        <f t="shared" si="5"/>
        <v>0.9379042690815006</v>
      </c>
      <c r="N24" s="1074">
        <f t="shared" si="6"/>
        <v>1.2582234502425824</v>
      </c>
    </row>
    <row r="25" spans="1:14" s="1069" customFormat="1" ht="12" x14ac:dyDescent="0.2">
      <c r="A25" s="1070"/>
      <c r="B25" s="1071" t="s">
        <v>939</v>
      </c>
      <c r="C25" s="1072">
        <v>260</v>
      </c>
      <c r="D25" s="1073">
        <v>501</v>
      </c>
      <c r="E25" s="1073">
        <v>463</v>
      </c>
      <c r="F25" s="1072">
        <v>275</v>
      </c>
      <c r="G25" s="1072">
        <v>265</v>
      </c>
      <c r="H25" s="1073">
        <v>189</v>
      </c>
      <c r="I25" s="1073">
        <v>189</v>
      </c>
      <c r="J25" s="1074">
        <f t="shared" si="2"/>
        <v>1.7807692307692307</v>
      </c>
      <c r="K25" s="1075">
        <f t="shared" si="3"/>
        <v>0.57235421166306699</v>
      </c>
      <c r="L25" s="1074">
        <f t="shared" si="4"/>
        <v>0.40820734341252701</v>
      </c>
      <c r="M25" s="1075">
        <f t="shared" si="5"/>
        <v>0.71320754716981127</v>
      </c>
      <c r="N25" s="1074">
        <f t="shared" si="6"/>
        <v>1.2460946956212176</v>
      </c>
    </row>
    <row r="26" spans="1:14" s="1069" customFormat="1" ht="12" x14ac:dyDescent="0.2">
      <c r="A26" s="1070"/>
      <c r="B26" s="1071" t="s">
        <v>940</v>
      </c>
      <c r="C26" s="1072">
        <v>700</v>
      </c>
      <c r="D26" s="1073">
        <f>SUBTOTAL(9,D27:D28)</f>
        <v>683</v>
      </c>
      <c r="E26" s="1073">
        <v>625</v>
      </c>
      <c r="F26" s="1072">
        <f t="shared" ref="F26:H26" si="9">SUBTOTAL(9,F27:F28)</f>
        <v>674</v>
      </c>
      <c r="G26" s="1072">
        <v>620</v>
      </c>
      <c r="H26" s="1073">
        <f t="shared" si="9"/>
        <v>450</v>
      </c>
      <c r="I26" s="1073">
        <v>450</v>
      </c>
      <c r="J26" s="1074">
        <f t="shared" si="2"/>
        <v>0.8928571428571429</v>
      </c>
      <c r="K26" s="1075">
        <f t="shared" si="3"/>
        <v>0.99199999999999999</v>
      </c>
      <c r="L26" s="1074">
        <f t="shared" si="4"/>
        <v>0.72</v>
      </c>
      <c r="M26" s="1075">
        <f t="shared" si="5"/>
        <v>0.72580645161290325</v>
      </c>
      <c r="N26" s="1074">
        <f t="shared" si="6"/>
        <v>0.73165972944849123</v>
      </c>
    </row>
    <row r="27" spans="1:14" s="1089" customFormat="1" ht="12" x14ac:dyDescent="0.2">
      <c r="A27" s="1083"/>
      <c r="B27" s="1084" t="s">
        <v>940</v>
      </c>
      <c r="C27" s="1085"/>
      <c r="D27" s="1086">
        <v>641</v>
      </c>
      <c r="E27" s="1086">
        <v>587</v>
      </c>
      <c r="F27" s="1085">
        <v>633</v>
      </c>
      <c r="G27" s="1085">
        <v>582</v>
      </c>
      <c r="H27" s="1086">
        <v>424</v>
      </c>
      <c r="I27" s="1086">
        <v>424</v>
      </c>
      <c r="J27" s="1087"/>
      <c r="K27" s="1088">
        <f t="shared" si="3"/>
        <v>0.99148211243611584</v>
      </c>
      <c r="L27" s="1087">
        <f t="shared" si="4"/>
        <v>0.7223168654173765</v>
      </c>
      <c r="M27" s="1088">
        <f t="shared" si="5"/>
        <v>0.72852233676975942</v>
      </c>
      <c r="N27" s="1087">
        <f t="shared" si="6"/>
        <v>0.73478111973169891</v>
      </c>
    </row>
    <row r="28" spans="1:14" s="1089" customFormat="1" ht="12" x14ac:dyDescent="0.2">
      <c r="A28" s="1083"/>
      <c r="B28" s="1084" t="s">
        <v>941</v>
      </c>
      <c r="C28" s="1085"/>
      <c r="D28" s="1086">
        <v>42</v>
      </c>
      <c r="E28" s="1086">
        <v>38</v>
      </c>
      <c r="F28" s="1085">
        <v>41</v>
      </c>
      <c r="G28" s="1085">
        <v>38</v>
      </c>
      <c r="H28" s="1086">
        <v>26</v>
      </c>
      <c r="I28" s="1086">
        <v>26</v>
      </c>
      <c r="J28" s="1087"/>
      <c r="K28" s="1088">
        <f t="shared" si="3"/>
        <v>1</v>
      </c>
      <c r="L28" s="1087">
        <f t="shared" si="4"/>
        <v>0.68421052631578949</v>
      </c>
      <c r="M28" s="1088">
        <f t="shared" si="5"/>
        <v>0.68421052631578949</v>
      </c>
      <c r="N28" s="1087">
        <f t="shared" si="6"/>
        <v>0.68421052631578949</v>
      </c>
    </row>
    <row r="29" spans="1:14" s="1069" customFormat="1" ht="12" x14ac:dyDescent="0.2">
      <c r="A29" s="1070"/>
      <c r="B29" s="1071" t="s">
        <v>943</v>
      </c>
      <c r="C29" s="1072">
        <v>400</v>
      </c>
      <c r="D29" s="1073">
        <v>618</v>
      </c>
      <c r="E29" s="1073">
        <v>618</v>
      </c>
      <c r="F29" s="1072">
        <v>240</v>
      </c>
      <c r="G29" s="1072">
        <v>240</v>
      </c>
      <c r="H29" s="1073">
        <v>193</v>
      </c>
      <c r="I29" s="1073">
        <v>193</v>
      </c>
      <c r="J29" s="1074">
        <f t="shared" si="2"/>
        <v>1.5449999999999999</v>
      </c>
      <c r="K29" s="1075">
        <f t="shared" si="3"/>
        <v>0.38834951456310679</v>
      </c>
      <c r="L29" s="1074">
        <f t="shared" si="4"/>
        <v>0.31229773462783172</v>
      </c>
      <c r="M29" s="1075">
        <f t="shared" si="5"/>
        <v>0.8041666666666667</v>
      </c>
      <c r="N29" s="1074">
        <f t="shared" si="6"/>
        <v>2.0707291666666667</v>
      </c>
    </row>
    <row r="30" spans="1:14" s="1069" customFormat="1" ht="12" x14ac:dyDescent="0.2">
      <c r="A30" s="1063"/>
      <c r="B30" s="1064" t="s">
        <v>876</v>
      </c>
      <c r="C30" s="1065">
        <f>SUBTOTAL(9,C31:C39)</f>
        <v>2505</v>
      </c>
      <c r="D30" s="1066">
        <f t="shared" ref="D30:H30" si="10">SUBTOTAL(9,D31:D39)</f>
        <v>3694</v>
      </c>
      <c r="E30" s="1066">
        <v>2846</v>
      </c>
      <c r="F30" s="1065">
        <f t="shared" si="10"/>
        <v>1674</v>
      </c>
      <c r="G30" s="1065">
        <v>1609</v>
      </c>
      <c r="H30" s="1066">
        <f t="shared" si="10"/>
        <v>1495</v>
      </c>
      <c r="I30" s="1066">
        <v>1495</v>
      </c>
      <c r="J30" s="1067">
        <f t="shared" si="2"/>
        <v>1.1361277445109781</v>
      </c>
      <c r="K30" s="1068">
        <f t="shared" si="3"/>
        <v>0.56535488404778633</v>
      </c>
      <c r="L30" s="1067">
        <f t="shared" si="4"/>
        <v>0.52529866479269149</v>
      </c>
      <c r="M30" s="1068">
        <f t="shared" si="5"/>
        <v>0.92914853946550657</v>
      </c>
      <c r="N30" s="1067">
        <f t="shared" si="6"/>
        <v>1.6434783985822448</v>
      </c>
    </row>
    <row r="31" spans="1:14" s="1069" customFormat="1" ht="12" x14ac:dyDescent="0.2">
      <c r="A31" s="1070"/>
      <c r="B31" s="1071" t="s">
        <v>944</v>
      </c>
      <c r="C31" s="1072">
        <v>360</v>
      </c>
      <c r="D31" s="1073">
        <v>1023</v>
      </c>
      <c r="E31" s="1073">
        <v>1023</v>
      </c>
      <c r="F31" s="1072">
        <v>409</v>
      </c>
      <c r="G31" s="1072">
        <v>409</v>
      </c>
      <c r="H31" s="1073">
        <v>370</v>
      </c>
      <c r="I31" s="1073">
        <v>370</v>
      </c>
      <c r="J31" s="1074">
        <f t="shared" si="2"/>
        <v>2.8416666666666668</v>
      </c>
      <c r="K31" s="1075">
        <f t="shared" si="3"/>
        <v>0.39980449657869011</v>
      </c>
      <c r="L31" s="1074">
        <f t="shared" si="4"/>
        <v>0.36168132942326492</v>
      </c>
      <c r="M31" s="1075">
        <f t="shared" si="5"/>
        <v>0.90464547677261609</v>
      </c>
      <c r="N31" s="1074">
        <f t="shared" si="6"/>
        <v>2.2627196154972768</v>
      </c>
    </row>
    <row r="32" spans="1:14" s="1069" customFormat="1" ht="12" x14ac:dyDescent="0.2">
      <c r="A32" s="1070"/>
      <c r="B32" s="1071" t="s">
        <v>945</v>
      </c>
      <c r="C32" s="1072">
        <v>400</v>
      </c>
      <c r="D32" s="1073">
        <v>809</v>
      </c>
      <c r="E32" s="1073">
        <v>805</v>
      </c>
      <c r="F32" s="1072">
        <v>326</v>
      </c>
      <c r="G32" s="1072">
        <v>326</v>
      </c>
      <c r="H32" s="1073">
        <v>299</v>
      </c>
      <c r="I32" s="1073">
        <v>299</v>
      </c>
      <c r="J32" s="1074">
        <f t="shared" si="2"/>
        <v>2.0125000000000002</v>
      </c>
      <c r="K32" s="1075">
        <f t="shared" si="3"/>
        <v>0.40496894409937889</v>
      </c>
      <c r="L32" s="1074">
        <f t="shared" si="4"/>
        <v>0.37142857142857144</v>
      </c>
      <c r="M32" s="1075">
        <f t="shared" si="5"/>
        <v>0.91717791411042948</v>
      </c>
      <c r="N32" s="1074">
        <f t="shared" si="6"/>
        <v>2.2648104934321958</v>
      </c>
    </row>
    <row r="33" spans="1:14" s="1069" customFormat="1" ht="12" x14ac:dyDescent="0.2">
      <c r="A33" s="1070"/>
      <c r="B33" s="1071" t="s">
        <v>946</v>
      </c>
      <c r="C33" s="1072">
        <v>730</v>
      </c>
      <c r="D33" s="1073">
        <v>706</v>
      </c>
      <c r="E33" s="1073">
        <v>669</v>
      </c>
      <c r="F33" s="1072">
        <v>373</v>
      </c>
      <c r="G33" s="1072">
        <v>366</v>
      </c>
      <c r="H33" s="1073">
        <v>321</v>
      </c>
      <c r="I33" s="1073">
        <v>321</v>
      </c>
      <c r="J33" s="1074">
        <f t="shared" si="2"/>
        <v>0.91643835616438352</v>
      </c>
      <c r="K33" s="1075">
        <f t="shared" si="3"/>
        <v>0.547085201793722</v>
      </c>
      <c r="L33" s="1074">
        <f t="shared" si="4"/>
        <v>0.47982062780269058</v>
      </c>
      <c r="M33" s="1075">
        <f t="shared" si="5"/>
        <v>0.87704918032786883</v>
      </c>
      <c r="N33" s="1074">
        <f t="shared" si="6"/>
        <v>1.6031308787960226</v>
      </c>
    </row>
    <row r="34" spans="1:14" s="1069" customFormat="1" ht="12" x14ac:dyDescent="0.2">
      <c r="A34" s="1070"/>
      <c r="B34" s="1071" t="s">
        <v>947</v>
      </c>
      <c r="C34" s="1072">
        <v>470</v>
      </c>
      <c r="D34" s="1073">
        <v>443</v>
      </c>
      <c r="E34" s="1073">
        <v>443</v>
      </c>
      <c r="F34" s="1072">
        <v>235</v>
      </c>
      <c r="G34" s="1072">
        <v>235</v>
      </c>
      <c r="H34" s="1073">
        <v>223</v>
      </c>
      <c r="I34" s="1073">
        <v>223</v>
      </c>
      <c r="J34" s="1074">
        <f t="shared" si="2"/>
        <v>0.94255319148936167</v>
      </c>
      <c r="K34" s="1075">
        <f t="shared" si="3"/>
        <v>0.53047404063205417</v>
      </c>
      <c r="L34" s="1074">
        <f t="shared" si="4"/>
        <v>0.50338600451467264</v>
      </c>
      <c r="M34" s="1075">
        <f t="shared" si="5"/>
        <v>0.94893617021276599</v>
      </c>
      <c r="N34" s="1074">
        <f t="shared" si="6"/>
        <v>1.7888456315074694</v>
      </c>
    </row>
    <row r="35" spans="1:14" s="1069" customFormat="1" ht="12" x14ac:dyDescent="0.2">
      <c r="A35" s="1070"/>
      <c r="B35" s="1071" t="s">
        <v>948</v>
      </c>
      <c r="C35" s="1072">
        <v>255</v>
      </c>
      <c r="D35" s="1073">
        <f>SUBTOTAL(9,D36:D37)</f>
        <v>348</v>
      </c>
      <c r="E35" s="1073">
        <v>348</v>
      </c>
      <c r="F35" s="1072">
        <f t="shared" ref="F35:H35" si="11">SUBTOTAL(9,F36:F37)</f>
        <v>165</v>
      </c>
      <c r="G35" s="1072">
        <v>165</v>
      </c>
      <c r="H35" s="1073">
        <f t="shared" si="11"/>
        <v>139</v>
      </c>
      <c r="I35" s="1073">
        <v>139</v>
      </c>
      <c r="J35" s="1074">
        <f t="shared" si="2"/>
        <v>1.3647058823529412</v>
      </c>
      <c r="K35" s="1075">
        <f t="shared" si="3"/>
        <v>0.47413793103448276</v>
      </c>
      <c r="L35" s="1074">
        <f t="shared" si="4"/>
        <v>0.39942528735632182</v>
      </c>
      <c r="M35" s="1075">
        <f t="shared" si="5"/>
        <v>0.84242424242424241</v>
      </c>
      <c r="N35" s="1074">
        <f t="shared" si="6"/>
        <v>1.7767493112947657</v>
      </c>
    </row>
    <row r="36" spans="1:14" s="1089" customFormat="1" ht="12" x14ac:dyDescent="0.2">
      <c r="A36" s="1083"/>
      <c r="B36" s="1084" t="s">
        <v>948</v>
      </c>
      <c r="C36" s="1085"/>
      <c r="D36" s="1086">
        <v>322</v>
      </c>
      <c r="E36" s="1086">
        <v>322</v>
      </c>
      <c r="F36" s="1085">
        <v>146</v>
      </c>
      <c r="G36" s="1085">
        <v>146</v>
      </c>
      <c r="H36" s="1086">
        <v>124</v>
      </c>
      <c r="I36" s="1086">
        <v>124</v>
      </c>
      <c r="J36" s="1087"/>
      <c r="K36" s="1088">
        <f t="shared" si="3"/>
        <v>0.453416149068323</v>
      </c>
      <c r="L36" s="1087">
        <f t="shared" si="4"/>
        <v>0.38509316770186336</v>
      </c>
      <c r="M36" s="1088">
        <f t="shared" si="5"/>
        <v>0.84931506849315064</v>
      </c>
      <c r="N36" s="1087">
        <f t="shared" si="6"/>
        <v>1.8731469318821541</v>
      </c>
    </row>
    <row r="37" spans="1:14" s="1089" customFormat="1" ht="12" x14ac:dyDescent="0.2">
      <c r="A37" s="1083"/>
      <c r="B37" s="1084" t="s">
        <v>949</v>
      </c>
      <c r="C37" s="1085"/>
      <c r="D37" s="1086">
        <v>26</v>
      </c>
      <c r="E37" s="1086">
        <v>26</v>
      </c>
      <c r="F37" s="1085">
        <v>19</v>
      </c>
      <c r="G37" s="1085">
        <v>19</v>
      </c>
      <c r="H37" s="1086">
        <v>15</v>
      </c>
      <c r="I37" s="1086">
        <v>15</v>
      </c>
      <c r="J37" s="1087"/>
      <c r="K37" s="1088">
        <f t="shared" si="3"/>
        <v>0.73076923076923073</v>
      </c>
      <c r="L37" s="1087">
        <f t="shared" si="4"/>
        <v>0.57692307692307687</v>
      </c>
      <c r="M37" s="1088">
        <f t="shared" si="5"/>
        <v>0.78947368421052633</v>
      </c>
      <c r="N37" s="1087">
        <f t="shared" si="6"/>
        <v>1.0803324099722993</v>
      </c>
    </row>
    <row r="38" spans="1:14" s="1069" customFormat="1" ht="12" x14ac:dyDescent="0.2">
      <c r="A38" s="1070"/>
      <c r="B38" s="1071" t="s">
        <v>950</v>
      </c>
      <c r="C38" s="1072">
        <v>240</v>
      </c>
      <c r="D38" s="1073">
        <v>249</v>
      </c>
      <c r="E38" s="1073">
        <v>249</v>
      </c>
      <c r="F38" s="1072">
        <v>116</v>
      </c>
      <c r="G38" s="1072">
        <v>116</v>
      </c>
      <c r="H38" s="1073">
        <v>100</v>
      </c>
      <c r="I38" s="1073">
        <v>100</v>
      </c>
      <c r="J38" s="1074">
        <f t="shared" si="2"/>
        <v>1.0375000000000001</v>
      </c>
      <c r="K38" s="1075">
        <f t="shared" si="3"/>
        <v>0.46586345381526106</v>
      </c>
      <c r="L38" s="1074">
        <f t="shared" si="4"/>
        <v>0.40160642570281124</v>
      </c>
      <c r="M38" s="1075">
        <f t="shared" si="5"/>
        <v>0.86206896551724133</v>
      </c>
      <c r="N38" s="1074">
        <f t="shared" si="6"/>
        <v>1.850475624256837</v>
      </c>
    </row>
    <row r="39" spans="1:14" s="1069" customFormat="1" ht="12" x14ac:dyDescent="0.2">
      <c r="A39" s="1070"/>
      <c r="B39" s="1071" t="s">
        <v>951</v>
      </c>
      <c r="C39" s="1072">
        <v>50</v>
      </c>
      <c r="D39" s="1073">
        <v>116</v>
      </c>
      <c r="E39" s="1073">
        <v>116</v>
      </c>
      <c r="F39" s="1072">
        <v>50</v>
      </c>
      <c r="G39" s="1072">
        <v>50</v>
      </c>
      <c r="H39" s="1073">
        <v>43</v>
      </c>
      <c r="I39" s="1073">
        <v>43</v>
      </c>
      <c r="J39" s="1074">
        <f t="shared" si="2"/>
        <v>2.3199999999999998</v>
      </c>
      <c r="K39" s="1075">
        <f t="shared" si="3"/>
        <v>0.43103448275862066</v>
      </c>
      <c r="L39" s="1074">
        <f t="shared" si="4"/>
        <v>0.37068965517241381</v>
      </c>
      <c r="M39" s="1075">
        <f t="shared" si="5"/>
        <v>0.86</v>
      </c>
      <c r="N39" s="1074">
        <f t="shared" si="6"/>
        <v>1.9951999999999999</v>
      </c>
    </row>
    <row r="40" spans="1:14" s="1069" customFormat="1" ht="12" x14ac:dyDescent="0.2">
      <c r="A40" s="1063"/>
      <c r="B40" s="1064" t="s">
        <v>877</v>
      </c>
      <c r="C40" s="1065">
        <f>SUBTOTAL(9,C41:C46)</f>
        <v>1635</v>
      </c>
      <c r="D40" s="1066">
        <f t="shared" ref="D40:H40" si="12">SUBTOTAL(9,D41:D46)</f>
        <v>1986</v>
      </c>
      <c r="E40" s="1066">
        <v>1884</v>
      </c>
      <c r="F40" s="1065">
        <f t="shared" si="12"/>
        <v>1691</v>
      </c>
      <c r="G40" s="1065">
        <v>1636</v>
      </c>
      <c r="H40" s="1066">
        <f t="shared" si="12"/>
        <v>1223</v>
      </c>
      <c r="I40" s="1066">
        <v>1222</v>
      </c>
      <c r="J40" s="1067">
        <f t="shared" si="2"/>
        <v>1.1522935779816514</v>
      </c>
      <c r="K40" s="1068">
        <f t="shared" si="3"/>
        <v>0.86836518046709132</v>
      </c>
      <c r="L40" s="1067">
        <f t="shared" si="4"/>
        <v>0.64861995753715496</v>
      </c>
      <c r="M40" s="1068">
        <f t="shared" si="5"/>
        <v>0.74694376528117357</v>
      </c>
      <c r="N40" s="1067">
        <f t="shared" si="6"/>
        <v>0.86017240451695043</v>
      </c>
    </row>
    <row r="41" spans="1:14" s="1069" customFormat="1" ht="12" x14ac:dyDescent="0.2">
      <c r="A41" s="1070"/>
      <c r="B41" s="1071" t="s">
        <v>953</v>
      </c>
      <c r="C41" s="1072">
        <v>430</v>
      </c>
      <c r="D41" s="1073">
        <v>491</v>
      </c>
      <c r="E41" s="1073">
        <v>489</v>
      </c>
      <c r="F41" s="1072">
        <v>417</v>
      </c>
      <c r="G41" s="1072">
        <v>417</v>
      </c>
      <c r="H41" s="1073">
        <v>302</v>
      </c>
      <c r="I41" s="1073">
        <v>302</v>
      </c>
      <c r="J41" s="1074">
        <f t="shared" si="2"/>
        <v>1.1372093023255814</v>
      </c>
      <c r="K41" s="1075">
        <f t="shared" si="3"/>
        <v>0.85276073619631898</v>
      </c>
      <c r="L41" s="1074">
        <f t="shared" si="4"/>
        <v>0.6175869120654397</v>
      </c>
      <c r="M41" s="1075">
        <f t="shared" si="5"/>
        <v>0.72422062350119909</v>
      </c>
      <c r="N41" s="1074">
        <f t="shared" si="6"/>
        <v>0.84926591101219751</v>
      </c>
    </row>
    <row r="42" spans="1:14" s="1069" customFormat="1" ht="12" x14ac:dyDescent="0.2">
      <c r="A42" s="1070"/>
      <c r="B42" s="1071" t="s">
        <v>954</v>
      </c>
      <c r="C42" s="1072">
        <v>515</v>
      </c>
      <c r="D42" s="1073">
        <v>720</v>
      </c>
      <c r="E42" s="1073">
        <v>720</v>
      </c>
      <c r="F42" s="1072">
        <v>548</v>
      </c>
      <c r="G42" s="1072">
        <v>548</v>
      </c>
      <c r="H42" s="1073">
        <v>395</v>
      </c>
      <c r="I42" s="1073">
        <v>395</v>
      </c>
      <c r="J42" s="1074">
        <f t="shared" si="2"/>
        <v>1.3980582524271845</v>
      </c>
      <c r="K42" s="1075">
        <f t="shared" si="3"/>
        <v>0.76111111111111107</v>
      </c>
      <c r="L42" s="1074">
        <f t="shared" si="4"/>
        <v>0.54861111111111116</v>
      </c>
      <c r="M42" s="1075">
        <f t="shared" si="5"/>
        <v>0.72080291970802923</v>
      </c>
      <c r="N42" s="1074">
        <f t="shared" si="6"/>
        <v>0.94704033246310404</v>
      </c>
    </row>
    <row r="43" spans="1:14" s="1069" customFormat="1" ht="12" x14ac:dyDescent="0.2">
      <c r="A43" s="1070"/>
      <c r="B43" s="1071" t="s">
        <v>956</v>
      </c>
      <c r="C43" s="1072">
        <v>270</v>
      </c>
      <c r="D43" s="1073">
        <v>276</v>
      </c>
      <c r="E43" s="1073">
        <v>276</v>
      </c>
      <c r="F43" s="1072">
        <v>276</v>
      </c>
      <c r="G43" s="1072">
        <v>276</v>
      </c>
      <c r="H43" s="1073">
        <v>209</v>
      </c>
      <c r="I43" s="1073">
        <v>209</v>
      </c>
      <c r="J43" s="1074">
        <f t="shared" si="2"/>
        <v>1.0222222222222221</v>
      </c>
      <c r="K43" s="1075">
        <f t="shared" si="3"/>
        <v>1</v>
      </c>
      <c r="L43" s="1074">
        <f t="shared" si="4"/>
        <v>0.75724637681159424</v>
      </c>
      <c r="M43" s="1075">
        <f t="shared" si="5"/>
        <v>0.75724637681159424</v>
      </c>
      <c r="N43" s="1074">
        <f t="shared" si="6"/>
        <v>0.75724637681159424</v>
      </c>
    </row>
    <row r="44" spans="1:14" s="1069" customFormat="1" ht="12" x14ac:dyDescent="0.2">
      <c r="A44" s="1070"/>
      <c r="B44" s="1071" t="s">
        <v>958</v>
      </c>
      <c r="C44" s="1072">
        <v>220</v>
      </c>
      <c r="D44" s="1073">
        <v>198</v>
      </c>
      <c r="E44" s="1073">
        <v>194</v>
      </c>
      <c r="F44" s="1072">
        <v>173</v>
      </c>
      <c r="G44" s="1072">
        <v>171</v>
      </c>
      <c r="H44" s="1073">
        <v>122</v>
      </c>
      <c r="I44" s="1073">
        <v>122</v>
      </c>
      <c r="J44" s="1074">
        <f t="shared" si="2"/>
        <v>0.88181818181818183</v>
      </c>
      <c r="K44" s="1075">
        <f t="shared" si="3"/>
        <v>0.88144329896907214</v>
      </c>
      <c r="L44" s="1074">
        <f t="shared" si="4"/>
        <v>0.62886597938144329</v>
      </c>
      <c r="M44" s="1075">
        <f t="shared" si="5"/>
        <v>0.71345029239766078</v>
      </c>
      <c r="N44" s="1074">
        <f t="shared" si="6"/>
        <v>0.8094114428371123</v>
      </c>
    </row>
    <row r="45" spans="1:14" s="1069" customFormat="1" ht="12" x14ac:dyDescent="0.2">
      <c r="A45" s="1070"/>
      <c r="B45" s="1071" t="s">
        <v>959</v>
      </c>
      <c r="C45" s="1072">
        <v>150</v>
      </c>
      <c r="D45" s="1073">
        <v>187</v>
      </c>
      <c r="E45" s="1073">
        <v>187</v>
      </c>
      <c r="F45" s="1072">
        <v>163</v>
      </c>
      <c r="G45" s="1072">
        <v>163</v>
      </c>
      <c r="H45" s="1073">
        <v>117</v>
      </c>
      <c r="I45" s="1073">
        <v>117</v>
      </c>
      <c r="J45" s="1074">
        <f t="shared" si="2"/>
        <v>1.2466666666666666</v>
      </c>
      <c r="K45" s="1075">
        <f t="shared" si="3"/>
        <v>0.87165775401069523</v>
      </c>
      <c r="L45" s="1074">
        <f t="shared" si="4"/>
        <v>0.62566844919786091</v>
      </c>
      <c r="M45" s="1075">
        <f t="shared" si="5"/>
        <v>0.71779141104294475</v>
      </c>
      <c r="N45" s="1074">
        <f t="shared" si="6"/>
        <v>0.82347848996951334</v>
      </c>
    </row>
    <row r="46" spans="1:14" s="1069" customFormat="1" ht="12" x14ac:dyDescent="0.2">
      <c r="A46" s="1070"/>
      <c r="B46" s="1071" t="s">
        <v>961</v>
      </c>
      <c r="C46" s="1072">
        <v>50</v>
      </c>
      <c r="D46" s="1073">
        <v>114</v>
      </c>
      <c r="E46" s="1073">
        <v>114</v>
      </c>
      <c r="F46" s="1072">
        <v>114</v>
      </c>
      <c r="G46" s="1072">
        <v>114</v>
      </c>
      <c r="H46" s="1073">
        <v>78</v>
      </c>
      <c r="I46" s="1073">
        <v>78</v>
      </c>
      <c r="J46" s="1074">
        <f t="shared" si="2"/>
        <v>2.2799999999999998</v>
      </c>
      <c r="K46" s="1075">
        <f t="shared" si="3"/>
        <v>1</v>
      </c>
      <c r="L46" s="1074">
        <f t="shared" si="4"/>
        <v>0.68421052631578949</v>
      </c>
      <c r="M46" s="1075">
        <f t="shared" si="5"/>
        <v>0.68421052631578949</v>
      </c>
      <c r="N46" s="1074">
        <f t="shared" si="6"/>
        <v>0.68421052631578949</v>
      </c>
    </row>
    <row r="47" spans="1:14" s="1069" customFormat="1" ht="12" x14ac:dyDescent="0.2">
      <c r="A47" s="1063"/>
      <c r="B47" s="1064" t="s">
        <v>878</v>
      </c>
      <c r="C47" s="1065">
        <f>SUBTOTAL(9,C48:C52)</f>
        <v>790</v>
      </c>
      <c r="D47" s="1066">
        <f t="shared" ref="D47:H47" si="13">SUBTOTAL(9,D48:D52)</f>
        <v>869</v>
      </c>
      <c r="E47" s="1066">
        <v>794</v>
      </c>
      <c r="F47" s="1065">
        <f t="shared" si="13"/>
        <v>851</v>
      </c>
      <c r="G47" s="1065">
        <v>779</v>
      </c>
      <c r="H47" s="1066">
        <f t="shared" si="13"/>
        <v>584</v>
      </c>
      <c r="I47" s="1066">
        <v>584</v>
      </c>
      <c r="J47" s="1067">
        <f t="shared" si="2"/>
        <v>1.0050632911392405</v>
      </c>
      <c r="K47" s="1068">
        <f t="shared" si="3"/>
        <v>0.98110831234256923</v>
      </c>
      <c r="L47" s="1067">
        <f t="shared" si="4"/>
        <v>0.73551637279596982</v>
      </c>
      <c r="M47" s="1068">
        <f t="shared" si="5"/>
        <v>0.74967907573812576</v>
      </c>
      <c r="N47" s="1067">
        <f t="shared" si="6"/>
        <v>0.76411448797955306</v>
      </c>
    </row>
    <row r="48" spans="1:14" s="1082" customFormat="1" ht="12" x14ac:dyDescent="0.2">
      <c r="A48" s="1076"/>
      <c r="B48" s="1077" t="s">
        <v>962</v>
      </c>
      <c r="C48" s="1078">
        <v>45</v>
      </c>
      <c r="D48" s="1079">
        <v>39</v>
      </c>
      <c r="E48" s="1079">
        <v>39</v>
      </c>
      <c r="F48" s="1078">
        <v>39</v>
      </c>
      <c r="G48" s="1078">
        <v>39</v>
      </c>
      <c r="H48" s="1079">
        <v>23</v>
      </c>
      <c r="I48" s="1079">
        <v>23</v>
      </c>
      <c r="J48" s="1080">
        <f t="shared" si="2"/>
        <v>0.8666666666666667</v>
      </c>
      <c r="K48" s="1081">
        <f t="shared" si="3"/>
        <v>1</v>
      </c>
      <c r="L48" s="1080">
        <f t="shared" si="4"/>
        <v>0.58974358974358976</v>
      </c>
      <c r="M48" s="1081">
        <f t="shared" si="5"/>
        <v>0.58974358974358976</v>
      </c>
      <c r="N48" s="1080">
        <f t="shared" si="6"/>
        <v>0.58974358974358976</v>
      </c>
    </row>
    <row r="49" spans="1:14" s="1069" customFormat="1" ht="12" x14ac:dyDescent="0.2">
      <c r="A49" s="1070"/>
      <c r="B49" s="1071" t="s">
        <v>963</v>
      </c>
      <c r="C49" s="1072">
        <v>210</v>
      </c>
      <c r="D49" s="1073">
        <v>291</v>
      </c>
      <c r="E49" s="1073">
        <v>268</v>
      </c>
      <c r="F49" s="1072">
        <v>291</v>
      </c>
      <c r="G49" s="1072">
        <v>268</v>
      </c>
      <c r="H49" s="1073">
        <v>204</v>
      </c>
      <c r="I49" s="1073">
        <v>204</v>
      </c>
      <c r="J49" s="1074">
        <f t="shared" si="2"/>
        <v>1.2761904761904761</v>
      </c>
      <c r="K49" s="1075">
        <f t="shared" si="3"/>
        <v>1</v>
      </c>
      <c r="L49" s="1074">
        <f t="shared" si="4"/>
        <v>0.76119402985074625</v>
      </c>
      <c r="M49" s="1075">
        <f t="shared" si="5"/>
        <v>0.76119402985074625</v>
      </c>
      <c r="N49" s="1074">
        <f t="shared" si="6"/>
        <v>0.76119402985074625</v>
      </c>
    </row>
    <row r="50" spans="1:14" s="1069" customFormat="1" ht="12" x14ac:dyDescent="0.2">
      <c r="A50" s="1070"/>
      <c r="B50" s="1071" t="s">
        <v>964</v>
      </c>
      <c r="C50" s="1072">
        <v>395</v>
      </c>
      <c r="D50" s="1073">
        <v>350</v>
      </c>
      <c r="E50" s="1073">
        <v>337</v>
      </c>
      <c r="F50" s="1072">
        <v>341</v>
      </c>
      <c r="G50" s="1072">
        <v>328</v>
      </c>
      <c r="H50" s="1073">
        <v>241</v>
      </c>
      <c r="I50" s="1073">
        <v>241</v>
      </c>
      <c r="J50" s="1074">
        <f t="shared" si="2"/>
        <v>0.85316455696202531</v>
      </c>
      <c r="K50" s="1075">
        <f t="shared" si="3"/>
        <v>0.97329376854599403</v>
      </c>
      <c r="L50" s="1074">
        <f t="shared" si="4"/>
        <v>0.71513353115727007</v>
      </c>
      <c r="M50" s="1075">
        <f t="shared" si="5"/>
        <v>0.7347560975609756</v>
      </c>
      <c r="N50" s="1074">
        <f t="shared" si="6"/>
        <v>0.75491708804283153</v>
      </c>
    </row>
    <row r="51" spans="1:14" s="1069" customFormat="1" ht="12" x14ac:dyDescent="0.2">
      <c r="A51" s="1070"/>
      <c r="B51" s="1071" t="s">
        <v>965</v>
      </c>
      <c r="C51" s="1072">
        <v>85</v>
      </c>
      <c r="D51" s="1073">
        <v>138</v>
      </c>
      <c r="E51" s="1073">
        <v>123</v>
      </c>
      <c r="F51" s="1072">
        <v>129</v>
      </c>
      <c r="G51" s="1072">
        <v>115</v>
      </c>
      <c r="H51" s="1073">
        <v>77</v>
      </c>
      <c r="I51" s="1073">
        <v>77</v>
      </c>
      <c r="J51" s="1074">
        <f t="shared" si="2"/>
        <v>1.4470588235294117</v>
      </c>
      <c r="K51" s="1075">
        <f t="shared" si="3"/>
        <v>0.93495934959349591</v>
      </c>
      <c r="L51" s="1074">
        <f t="shared" si="4"/>
        <v>0.62601626016260159</v>
      </c>
      <c r="M51" s="1075">
        <f t="shared" si="5"/>
        <v>0.66956521739130437</v>
      </c>
      <c r="N51" s="1074">
        <f t="shared" si="6"/>
        <v>0.71614366729678647</v>
      </c>
    </row>
    <row r="52" spans="1:14" s="1069" customFormat="1" ht="12" x14ac:dyDescent="0.2">
      <c r="A52" s="1070"/>
      <c r="B52" s="1071" t="s">
        <v>966</v>
      </c>
      <c r="C52" s="1072">
        <v>55</v>
      </c>
      <c r="D52" s="1073">
        <v>51</v>
      </c>
      <c r="E52" s="1073">
        <v>51</v>
      </c>
      <c r="F52" s="1072">
        <v>51</v>
      </c>
      <c r="G52" s="1072">
        <v>51</v>
      </c>
      <c r="H52" s="1073">
        <v>39</v>
      </c>
      <c r="I52" s="1073">
        <v>39</v>
      </c>
      <c r="J52" s="1074">
        <f t="shared" si="2"/>
        <v>0.92727272727272725</v>
      </c>
      <c r="K52" s="1075">
        <f t="shared" si="3"/>
        <v>1</v>
      </c>
      <c r="L52" s="1074">
        <f t="shared" si="4"/>
        <v>0.76470588235294112</v>
      </c>
      <c r="M52" s="1075">
        <f t="shared" si="5"/>
        <v>0.76470588235294112</v>
      </c>
      <c r="N52" s="1074">
        <f t="shared" si="6"/>
        <v>0.76470588235294112</v>
      </c>
    </row>
    <row r="53" spans="1:14" s="1069" customFormat="1" ht="12" x14ac:dyDescent="0.2">
      <c r="A53" s="1063"/>
      <c r="B53" s="1064" t="s">
        <v>879</v>
      </c>
      <c r="C53" s="1065">
        <v>128</v>
      </c>
      <c r="D53" s="1066">
        <v>481</v>
      </c>
      <c r="E53" s="1066">
        <v>430</v>
      </c>
      <c r="F53" s="1065">
        <v>124</v>
      </c>
      <c r="G53" s="1065">
        <v>123</v>
      </c>
      <c r="H53" s="1066">
        <v>94</v>
      </c>
      <c r="I53" s="1066">
        <v>94</v>
      </c>
      <c r="J53" s="1067">
        <f t="shared" si="2"/>
        <v>3.359375</v>
      </c>
      <c r="K53" s="1068">
        <f t="shared" si="3"/>
        <v>0.28604651162790695</v>
      </c>
      <c r="L53" s="1067">
        <f t="shared" si="4"/>
        <v>0.21860465116279071</v>
      </c>
      <c r="M53" s="1068">
        <f t="shared" si="5"/>
        <v>0.76422764227642281</v>
      </c>
      <c r="N53" s="1067">
        <f t="shared" si="6"/>
        <v>2.671690131535462</v>
      </c>
    </row>
    <row r="54" spans="1:14" s="1069" customFormat="1" ht="12" x14ac:dyDescent="0.2">
      <c r="A54" s="1063"/>
      <c r="B54" s="1064" t="s">
        <v>880</v>
      </c>
      <c r="C54" s="1065">
        <f>SUBTOTAL(9,C55:C58)</f>
        <v>240</v>
      </c>
      <c r="D54" s="1066">
        <f t="shared" ref="D54:H54" si="14">SUBTOTAL(9,D55:D58)</f>
        <v>739</v>
      </c>
      <c r="E54" s="1066">
        <v>649</v>
      </c>
      <c r="F54" s="1065">
        <f t="shared" si="14"/>
        <v>188</v>
      </c>
      <c r="G54" s="1065">
        <v>184</v>
      </c>
      <c r="H54" s="1066">
        <f t="shared" si="14"/>
        <v>179</v>
      </c>
      <c r="I54" s="1066">
        <v>179</v>
      </c>
      <c r="J54" s="1067">
        <f t="shared" si="2"/>
        <v>2.7041666666666666</v>
      </c>
      <c r="K54" s="1068">
        <f t="shared" si="3"/>
        <v>0.28351309707241912</v>
      </c>
      <c r="L54" s="1067">
        <f t="shared" si="4"/>
        <v>0.27580893682588598</v>
      </c>
      <c r="M54" s="1068">
        <f t="shared" si="5"/>
        <v>0.97282608695652173</v>
      </c>
      <c r="N54" s="1067">
        <f t="shared" si="6"/>
        <v>3.4313267958412097</v>
      </c>
    </row>
    <row r="55" spans="1:14" s="1082" customFormat="1" ht="12" x14ac:dyDescent="0.2">
      <c r="A55" s="1076"/>
      <c r="B55" s="1077" t="s">
        <v>969</v>
      </c>
      <c r="C55" s="1078">
        <v>37</v>
      </c>
      <c r="D55" s="1079">
        <v>39</v>
      </c>
      <c r="E55" s="1079">
        <v>37</v>
      </c>
      <c r="F55" s="1078">
        <v>19</v>
      </c>
      <c r="G55" s="1078">
        <v>18</v>
      </c>
      <c r="H55" s="1079">
        <v>17</v>
      </c>
      <c r="I55" s="1079">
        <v>17</v>
      </c>
      <c r="J55" s="1080">
        <f t="shared" si="2"/>
        <v>1</v>
      </c>
      <c r="K55" s="1081">
        <f t="shared" si="3"/>
        <v>0.48648648648648651</v>
      </c>
      <c r="L55" s="1080">
        <f t="shared" si="4"/>
        <v>0.45945945945945948</v>
      </c>
      <c r="M55" s="1081">
        <f t="shared" si="5"/>
        <v>0.94444444444444442</v>
      </c>
      <c r="N55" s="1080">
        <f t="shared" si="6"/>
        <v>1.9413580246913578</v>
      </c>
    </row>
    <row r="56" spans="1:14" s="1069" customFormat="1" ht="12" x14ac:dyDescent="0.2">
      <c r="A56" s="1070"/>
      <c r="B56" s="1071" t="s">
        <v>971</v>
      </c>
      <c r="C56" s="1072">
        <v>60</v>
      </c>
      <c r="D56" s="1073">
        <v>284</v>
      </c>
      <c r="E56" s="1073">
        <v>242</v>
      </c>
      <c r="F56" s="1072">
        <v>52</v>
      </c>
      <c r="G56" s="1072">
        <v>52</v>
      </c>
      <c r="H56" s="1073">
        <v>49</v>
      </c>
      <c r="I56" s="1073">
        <v>49</v>
      </c>
      <c r="J56" s="1074">
        <f t="shared" si="2"/>
        <v>4.0333333333333332</v>
      </c>
      <c r="K56" s="1075">
        <f t="shared" si="3"/>
        <v>0.21487603305785125</v>
      </c>
      <c r="L56" s="1074">
        <f t="shared" si="4"/>
        <v>0.2024793388429752</v>
      </c>
      <c r="M56" s="1075">
        <f t="shared" si="5"/>
        <v>0.94230769230769229</v>
      </c>
      <c r="N56" s="1074">
        <f t="shared" si="6"/>
        <v>4.3853550295857993</v>
      </c>
    </row>
    <row r="57" spans="1:14" s="1069" customFormat="1" ht="12" x14ac:dyDescent="0.2">
      <c r="A57" s="1070"/>
      <c r="B57" s="1071" t="s">
        <v>973</v>
      </c>
      <c r="C57" s="1072">
        <v>65</v>
      </c>
      <c r="D57" s="1073">
        <v>147</v>
      </c>
      <c r="E57" s="1073">
        <v>135</v>
      </c>
      <c r="F57" s="1072">
        <v>55</v>
      </c>
      <c r="G57" s="1072">
        <v>54</v>
      </c>
      <c r="H57" s="1073">
        <v>54</v>
      </c>
      <c r="I57" s="1073">
        <v>54</v>
      </c>
      <c r="J57" s="1074">
        <f t="shared" si="2"/>
        <v>2.0769230769230771</v>
      </c>
      <c r="K57" s="1075">
        <f t="shared" si="3"/>
        <v>0.4</v>
      </c>
      <c r="L57" s="1074">
        <f t="shared" si="4"/>
        <v>0.4</v>
      </c>
      <c r="M57" s="1075">
        <f t="shared" si="5"/>
        <v>1</v>
      </c>
      <c r="N57" s="1074">
        <f t="shared" si="6"/>
        <v>2.5</v>
      </c>
    </row>
    <row r="58" spans="1:14" s="1069" customFormat="1" ht="12" x14ac:dyDescent="0.2">
      <c r="A58" s="1070"/>
      <c r="B58" s="1071" t="s">
        <v>975</v>
      </c>
      <c r="C58" s="1072">
        <v>78</v>
      </c>
      <c r="D58" s="1073">
        <v>269</v>
      </c>
      <c r="E58" s="1073">
        <v>253</v>
      </c>
      <c r="F58" s="1072">
        <v>62</v>
      </c>
      <c r="G58" s="1072">
        <v>61</v>
      </c>
      <c r="H58" s="1073">
        <v>59</v>
      </c>
      <c r="I58" s="1073">
        <v>59</v>
      </c>
      <c r="J58" s="1074">
        <f t="shared" si="2"/>
        <v>3.2435897435897436</v>
      </c>
      <c r="K58" s="1075">
        <f t="shared" si="3"/>
        <v>0.24110671936758893</v>
      </c>
      <c r="L58" s="1074">
        <f t="shared" si="4"/>
        <v>0.233201581027668</v>
      </c>
      <c r="M58" s="1075">
        <f t="shared" si="5"/>
        <v>0.96721311475409832</v>
      </c>
      <c r="N58" s="1074">
        <f t="shared" si="6"/>
        <v>4.0115560333243749</v>
      </c>
    </row>
    <row r="59" spans="1:14" s="1069" customFormat="1" ht="12" x14ac:dyDescent="0.2">
      <c r="A59" s="1063"/>
      <c r="B59" s="1064" t="s">
        <v>881</v>
      </c>
      <c r="C59" s="1065">
        <v>670</v>
      </c>
      <c r="D59" s="1066">
        <v>849</v>
      </c>
      <c r="E59" s="1066">
        <v>739</v>
      </c>
      <c r="F59" s="1065">
        <v>529</v>
      </c>
      <c r="G59" s="1065">
        <v>472</v>
      </c>
      <c r="H59" s="1066">
        <v>343</v>
      </c>
      <c r="I59" s="1066">
        <v>341</v>
      </c>
      <c r="J59" s="1067">
        <f t="shared" si="2"/>
        <v>1.1029850746268657</v>
      </c>
      <c r="K59" s="1068">
        <f t="shared" si="3"/>
        <v>0.63870094722598103</v>
      </c>
      <c r="L59" s="1067">
        <f t="shared" si="4"/>
        <v>0.46143437077131261</v>
      </c>
      <c r="M59" s="1068">
        <f t="shared" si="5"/>
        <v>0.72245762711864403</v>
      </c>
      <c r="N59" s="1067">
        <f t="shared" si="6"/>
        <v>1.1311359882217753</v>
      </c>
    </row>
    <row r="60" spans="1:14" s="1069" customFormat="1" ht="12" x14ac:dyDescent="0.2">
      <c r="A60" s="1063"/>
      <c r="B60" s="1064" t="s">
        <v>882</v>
      </c>
      <c r="C60" s="1065">
        <f>SUBTOTAL(9,C61:C69)</f>
        <v>4075</v>
      </c>
      <c r="D60" s="1066">
        <f t="shared" ref="D60:H60" si="15">SUBTOTAL(9,D61:D69)</f>
        <v>3568</v>
      </c>
      <c r="E60" s="1066">
        <v>2874</v>
      </c>
      <c r="F60" s="1065">
        <f t="shared" si="15"/>
        <v>3346</v>
      </c>
      <c r="G60" s="1065">
        <v>2721</v>
      </c>
      <c r="H60" s="1066">
        <f t="shared" si="15"/>
        <v>1966</v>
      </c>
      <c r="I60" s="1066">
        <v>1960</v>
      </c>
      <c r="J60" s="1067">
        <f t="shared" si="2"/>
        <v>0.70527607361963185</v>
      </c>
      <c r="K60" s="1068">
        <f t="shared" si="3"/>
        <v>0.94676409185803756</v>
      </c>
      <c r="L60" s="1067">
        <f t="shared" si="4"/>
        <v>0.68197633959638138</v>
      </c>
      <c r="M60" s="1068">
        <f t="shared" si="5"/>
        <v>0.72032341051084159</v>
      </c>
      <c r="N60" s="1067">
        <f t="shared" si="6"/>
        <v>0.76082671143261993</v>
      </c>
    </row>
    <row r="61" spans="1:14" s="1069" customFormat="1" ht="12" x14ac:dyDescent="0.2">
      <c r="A61" s="1070"/>
      <c r="B61" s="1071" t="s">
        <v>976</v>
      </c>
      <c r="C61" s="1072">
        <v>460</v>
      </c>
      <c r="D61" s="1073">
        <v>445</v>
      </c>
      <c r="E61" s="1073">
        <v>397</v>
      </c>
      <c r="F61" s="1072">
        <v>445</v>
      </c>
      <c r="G61" s="1072">
        <v>397</v>
      </c>
      <c r="H61" s="1073">
        <v>281</v>
      </c>
      <c r="I61" s="1073">
        <v>281</v>
      </c>
      <c r="J61" s="1074">
        <f t="shared" si="2"/>
        <v>0.86304347826086958</v>
      </c>
      <c r="K61" s="1075">
        <f t="shared" si="3"/>
        <v>1</v>
      </c>
      <c r="L61" s="1074">
        <f t="shared" si="4"/>
        <v>0.70780856423173799</v>
      </c>
      <c r="M61" s="1075">
        <f t="shared" si="5"/>
        <v>0.70780856423173799</v>
      </c>
      <c r="N61" s="1074">
        <f t="shared" si="6"/>
        <v>0.70780856423173799</v>
      </c>
    </row>
    <row r="62" spans="1:14" s="1069" customFormat="1" ht="12" x14ac:dyDescent="0.2">
      <c r="A62" s="1070"/>
      <c r="B62" s="1071" t="s">
        <v>977</v>
      </c>
      <c r="C62" s="1072">
        <v>450</v>
      </c>
      <c r="D62" s="1073">
        <v>39</v>
      </c>
      <c r="E62" s="1073">
        <v>36</v>
      </c>
      <c r="F62" s="1072">
        <v>39</v>
      </c>
      <c r="G62" s="1072">
        <v>36</v>
      </c>
      <c r="H62" s="1073">
        <v>20</v>
      </c>
      <c r="I62" s="1073">
        <v>20</v>
      </c>
      <c r="J62" s="1074">
        <f t="shared" si="2"/>
        <v>0.08</v>
      </c>
      <c r="K62" s="1075">
        <f t="shared" si="3"/>
        <v>1</v>
      </c>
      <c r="L62" s="1074">
        <f t="shared" si="4"/>
        <v>0.55555555555555558</v>
      </c>
      <c r="M62" s="1075">
        <f t="shared" si="5"/>
        <v>0.55555555555555558</v>
      </c>
      <c r="N62" s="1074">
        <f t="shared" si="6"/>
        <v>0.55555555555555558</v>
      </c>
    </row>
    <row r="63" spans="1:14" s="1069" customFormat="1" ht="12" x14ac:dyDescent="0.2">
      <c r="A63" s="1070"/>
      <c r="B63" s="1071" t="s">
        <v>935</v>
      </c>
      <c r="C63" s="1072">
        <v>800</v>
      </c>
      <c r="D63" s="1073">
        <v>371</v>
      </c>
      <c r="E63" s="1073">
        <v>322</v>
      </c>
      <c r="F63" s="1072">
        <v>370</v>
      </c>
      <c r="G63" s="1072">
        <v>321</v>
      </c>
      <c r="H63" s="1073">
        <v>221</v>
      </c>
      <c r="I63" s="1073">
        <v>221</v>
      </c>
      <c r="J63" s="1074">
        <f t="shared" si="2"/>
        <v>0.40250000000000002</v>
      </c>
      <c r="K63" s="1075">
        <f t="shared" si="3"/>
        <v>0.99689440993788825</v>
      </c>
      <c r="L63" s="1074">
        <f t="shared" si="4"/>
        <v>0.68633540372670809</v>
      </c>
      <c r="M63" s="1075">
        <f t="shared" si="5"/>
        <v>0.68847352024922115</v>
      </c>
      <c r="N63" s="1074">
        <f t="shared" si="6"/>
        <v>0.69061829757086979</v>
      </c>
    </row>
    <row r="64" spans="1:14" s="1069" customFormat="1" ht="12" x14ac:dyDescent="0.2">
      <c r="A64" s="1070"/>
      <c r="B64" s="1071" t="s">
        <v>936</v>
      </c>
      <c r="C64" s="1072">
        <v>1050</v>
      </c>
      <c r="D64" s="1073">
        <v>1211</v>
      </c>
      <c r="E64" s="1073">
        <v>1016</v>
      </c>
      <c r="F64" s="1072">
        <v>1211</v>
      </c>
      <c r="G64" s="1072">
        <v>1016</v>
      </c>
      <c r="H64" s="1073">
        <v>717</v>
      </c>
      <c r="I64" s="1073">
        <v>717</v>
      </c>
      <c r="J64" s="1074">
        <f t="shared" si="2"/>
        <v>0.9676190476190476</v>
      </c>
      <c r="K64" s="1075">
        <f t="shared" si="3"/>
        <v>1</v>
      </c>
      <c r="L64" s="1074">
        <f t="shared" si="4"/>
        <v>0.7057086614173228</v>
      </c>
      <c r="M64" s="1075">
        <f t="shared" si="5"/>
        <v>0.7057086614173228</v>
      </c>
      <c r="N64" s="1074">
        <f t="shared" si="6"/>
        <v>0.7057086614173228</v>
      </c>
    </row>
    <row r="65" spans="1:14" s="1069" customFormat="1" ht="12" x14ac:dyDescent="0.2">
      <c r="A65" s="1070"/>
      <c r="B65" s="1071" t="s">
        <v>978</v>
      </c>
      <c r="C65" s="1072">
        <v>230</v>
      </c>
      <c r="D65" s="1073">
        <v>327</v>
      </c>
      <c r="E65" s="1073">
        <v>292</v>
      </c>
      <c r="F65" s="1072">
        <v>325</v>
      </c>
      <c r="G65" s="1072">
        <v>291</v>
      </c>
      <c r="H65" s="1073">
        <v>156</v>
      </c>
      <c r="I65" s="1073">
        <v>156</v>
      </c>
      <c r="J65" s="1074">
        <f t="shared" si="2"/>
        <v>1.2695652173913043</v>
      </c>
      <c r="K65" s="1075">
        <f t="shared" si="3"/>
        <v>0.99657534246575341</v>
      </c>
      <c r="L65" s="1074">
        <f t="shared" si="4"/>
        <v>0.53424657534246578</v>
      </c>
      <c r="M65" s="1075">
        <f t="shared" si="5"/>
        <v>0.53608247422680411</v>
      </c>
      <c r="N65" s="1074">
        <f t="shared" si="6"/>
        <v>0.53792468204201649</v>
      </c>
    </row>
    <row r="66" spans="1:14" s="1069" customFormat="1" ht="12" x14ac:dyDescent="0.2">
      <c r="A66" s="1070"/>
      <c r="B66" s="1071" t="s">
        <v>937</v>
      </c>
      <c r="C66" s="1072">
        <v>300</v>
      </c>
      <c r="D66" s="1073">
        <v>285</v>
      </c>
      <c r="E66" s="1073">
        <v>272</v>
      </c>
      <c r="F66" s="1072">
        <v>285</v>
      </c>
      <c r="G66" s="1072">
        <v>272</v>
      </c>
      <c r="H66" s="1073">
        <v>191</v>
      </c>
      <c r="I66" s="1073">
        <v>191</v>
      </c>
      <c r="J66" s="1074">
        <f t="shared" si="2"/>
        <v>0.90666666666666662</v>
      </c>
      <c r="K66" s="1075">
        <f t="shared" si="3"/>
        <v>1</v>
      </c>
      <c r="L66" s="1074">
        <f t="shared" si="4"/>
        <v>0.70220588235294112</v>
      </c>
      <c r="M66" s="1075">
        <f t="shared" si="5"/>
        <v>0.70220588235294112</v>
      </c>
      <c r="N66" s="1074">
        <f t="shared" si="6"/>
        <v>0.70220588235294112</v>
      </c>
    </row>
    <row r="67" spans="1:14" s="1069" customFormat="1" ht="12" x14ac:dyDescent="0.2">
      <c r="A67" s="1070"/>
      <c r="B67" s="1071" t="s">
        <v>979</v>
      </c>
      <c r="C67" s="1072">
        <v>410</v>
      </c>
      <c r="D67" s="1073">
        <v>523</v>
      </c>
      <c r="E67" s="1073">
        <v>481</v>
      </c>
      <c r="F67" s="1072">
        <v>432</v>
      </c>
      <c r="G67" s="1072">
        <v>394</v>
      </c>
      <c r="H67" s="1073">
        <v>241</v>
      </c>
      <c r="I67" s="1073">
        <v>239</v>
      </c>
      <c r="J67" s="1074">
        <f t="shared" si="2"/>
        <v>1.173170731707317</v>
      </c>
      <c r="K67" s="1075">
        <f t="shared" si="3"/>
        <v>0.81912681912681917</v>
      </c>
      <c r="L67" s="1074">
        <f t="shared" si="4"/>
        <v>0.49688149688149691</v>
      </c>
      <c r="M67" s="1075">
        <f t="shared" si="5"/>
        <v>0.60659898477157359</v>
      </c>
      <c r="N67" s="1074">
        <f t="shared" si="6"/>
        <v>0.74054343064753014</v>
      </c>
    </row>
    <row r="68" spans="1:14" s="1069" customFormat="1" ht="12" x14ac:dyDescent="0.2">
      <c r="A68" s="1070"/>
      <c r="B68" s="1071" t="s">
        <v>980</v>
      </c>
      <c r="C68" s="1072">
        <v>320</v>
      </c>
      <c r="D68" s="1073">
        <v>162</v>
      </c>
      <c r="E68" s="1073">
        <v>140</v>
      </c>
      <c r="F68" s="1072">
        <v>161</v>
      </c>
      <c r="G68" s="1072">
        <v>139</v>
      </c>
      <c r="H68" s="1073">
        <v>96</v>
      </c>
      <c r="I68" s="1073">
        <v>96</v>
      </c>
      <c r="J68" s="1074">
        <f t="shared" ref="J68:J131" si="16">E68/C68</f>
        <v>0.4375</v>
      </c>
      <c r="K68" s="1075">
        <f t="shared" ref="K68:K131" si="17">G68/E68</f>
        <v>0.99285714285714288</v>
      </c>
      <c r="L68" s="1074">
        <f t="shared" ref="L68:L131" si="18">I68/E68</f>
        <v>0.68571428571428572</v>
      </c>
      <c r="M68" s="1075">
        <f t="shared" ref="M68:M131" si="19">I68/G68</f>
        <v>0.69064748201438853</v>
      </c>
      <c r="N68" s="1074">
        <f t="shared" ref="N68:N131" si="20">(E68/G68)*(I68/G68)</f>
        <v>0.69561616893535527</v>
      </c>
    </row>
    <row r="69" spans="1:14" s="1069" customFormat="1" ht="12" x14ac:dyDescent="0.2">
      <c r="A69" s="1070"/>
      <c r="B69" s="1071" t="s">
        <v>981</v>
      </c>
      <c r="C69" s="1072">
        <v>55</v>
      </c>
      <c r="D69" s="1073">
        <v>205</v>
      </c>
      <c r="E69" s="1073">
        <v>181</v>
      </c>
      <c r="F69" s="1072">
        <v>78</v>
      </c>
      <c r="G69" s="1072">
        <v>75</v>
      </c>
      <c r="H69" s="1073">
        <v>43</v>
      </c>
      <c r="I69" s="1073">
        <v>43</v>
      </c>
      <c r="J69" s="1074">
        <f t="shared" si="16"/>
        <v>3.290909090909091</v>
      </c>
      <c r="K69" s="1075">
        <f t="shared" si="17"/>
        <v>0.4143646408839779</v>
      </c>
      <c r="L69" s="1074">
        <f t="shared" si="18"/>
        <v>0.23756906077348067</v>
      </c>
      <c r="M69" s="1075">
        <f t="shared" si="19"/>
        <v>0.57333333333333336</v>
      </c>
      <c r="N69" s="1074">
        <f t="shared" si="20"/>
        <v>1.3836444444444447</v>
      </c>
    </row>
    <row r="70" spans="1:14" s="1069" customFormat="1" ht="12" x14ac:dyDescent="0.2">
      <c r="A70" s="1063"/>
      <c r="B70" s="1064" t="s">
        <v>883</v>
      </c>
      <c r="C70" s="1065">
        <f>SUBTOTAL(9,C71:C78)</f>
        <v>3280</v>
      </c>
      <c r="D70" s="1066">
        <f t="shared" ref="D70:H70" si="21">SUBTOTAL(9,D71:D78)</f>
        <v>3728</v>
      </c>
      <c r="E70" s="1066">
        <v>3205</v>
      </c>
      <c r="F70" s="1065">
        <f t="shared" si="21"/>
        <v>3146</v>
      </c>
      <c r="G70" s="1065">
        <v>2808</v>
      </c>
      <c r="H70" s="1066">
        <f t="shared" si="21"/>
        <v>2130</v>
      </c>
      <c r="I70" s="1066">
        <v>2119</v>
      </c>
      <c r="J70" s="1067">
        <f t="shared" si="16"/>
        <v>0.97713414634146345</v>
      </c>
      <c r="K70" s="1068">
        <f t="shared" si="17"/>
        <v>0.87613104524180963</v>
      </c>
      <c r="L70" s="1067">
        <f t="shared" si="18"/>
        <v>0.66115444617784713</v>
      </c>
      <c r="M70" s="1068">
        <f t="shared" si="19"/>
        <v>0.75462962962962965</v>
      </c>
      <c r="N70" s="1067">
        <f t="shared" si="20"/>
        <v>0.86132049963068491</v>
      </c>
    </row>
    <row r="71" spans="1:14" s="1082" customFormat="1" ht="12" x14ac:dyDescent="0.2">
      <c r="A71" s="1076"/>
      <c r="B71" s="1077" t="s">
        <v>982</v>
      </c>
      <c r="C71" s="1078">
        <v>15</v>
      </c>
      <c r="D71" s="1079">
        <v>6</v>
      </c>
      <c r="E71" s="1079">
        <v>6</v>
      </c>
      <c r="F71" s="1078">
        <v>6</v>
      </c>
      <c r="G71" s="1078">
        <v>6</v>
      </c>
      <c r="H71" s="1079">
        <v>5</v>
      </c>
      <c r="I71" s="1079">
        <v>5</v>
      </c>
      <c r="J71" s="1080">
        <f t="shared" si="16"/>
        <v>0.4</v>
      </c>
      <c r="K71" s="1081">
        <f t="shared" si="17"/>
        <v>1</v>
      </c>
      <c r="L71" s="1080">
        <f t="shared" si="18"/>
        <v>0.83333333333333337</v>
      </c>
      <c r="M71" s="1081">
        <f t="shared" si="19"/>
        <v>0.83333333333333337</v>
      </c>
      <c r="N71" s="1080">
        <f t="shared" si="20"/>
        <v>0.83333333333333337</v>
      </c>
    </row>
    <row r="72" spans="1:14" s="1069" customFormat="1" ht="12" x14ac:dyDescent="0.2">
      <c r="A72" s="1070"/>
      <c r="B72" s="1071" t="s">
        <v>983</v>
      </c>
      <c r="C72" s="1072">
        <v>270</v>
      </c>
      <c r="D72" s="1073">
        <v>443</v>
      </c>
      <c r="E72" s="1073">
        <v>439</v>
      </c>
      <c r="F72" s="1072">
        <v>407</v>
      </c>
      <c r="G72" s="1072">
        <v>404</v>
      </c>
      <c r="H72" s="1073">
        <v>306</v>
      </c>
      <c r="I72" s="1073">
        <v>306</v>
      </c>
      <c r="J72" s="1074">
        <f t="shared" si="16"/>
        <v>1.625925925925926</v>
      </c>
      <c r="K72" s="1075">
        <f t="shared" si="17"/>
        <v>0.92027334851936216</v>
      </c>
      <c r="L72" s="1074">
        <f t="shared" si="18"/>
        <v>0.69703872437357628</v>
      </c>
      <c r="M72" s="1075">
        <f t="shared" si="19"/>
        <v>0.75742574257425743</v>
      </c>
      <c r="N72" s="1074">
        <f t="shared" si="20"/>
        <v>0.82304430938143325</v>
      </c>
    </row>
    <row r="73" spans="1:14" s="1069" customFormat="1" ht="12" x14ac:dyDescent="0.2">
      <c r="A73" s="1070"/>
      <c r="B73" s="1071" t="s">
        <v>937</v>
      </c>
      <c r="C73" s="1072">
        <v>440</v>
      </c>
      <c r="D73" s="1073">
        <v>377</v>
      </c>
      <c r="E73" s="1073">
        <v>374</v>
      </c>
      <c r="F73" s="1072">
        <v>295</v>
      </c>
      <c r="G73" s="1072">
        <v>294</v>
      </c>
      <c r="H73" s="1073">
        <v>249</v>
      </c>
      <c r="I73" s="1073">
        <v>249</v>
      </c>
      <c r="J73" s="1074">
        <f t="shared" si="16"/>
        <v>0.85</v>
      </c>
      <c r="K73" s="1075">
        <f t="shared" si="17"/>
        <v>0.78609625668449201</v>
      </c>
      <c r="L73" s="1074">
        <f t="shared" si="18"/>
        <v>0.66577540106951871</v>
      </c>
      <c r="M73" s="1075">
        <f t="shared" si="19"/>
        <v>0.84693877551020413</v>
      </c>
      <c r="N73" s="1074">
        <f t="shared" si="20"/>
        <v>1.0773983062612802</v>
      </c>
    </row>
    <row r="74" spans="1:14" s="1069" customFormat="1" ht="12" x14ac:dyDescent="0.2">
      <c r="A74" s="1070"/>
      <c r="B74" s="1071" t="s">
        <v>935</v>
      </c>
      <c r="C74" s="1072">
        <v>440</v>
      </c>
      <c r="D74" s="1073">
        <v>323</v>
      </c>
      <c r="E74" s="1073">
        <v>296</v>
      </c>
      <c r="F74" s="1072">
        <v>297</v>
      </c>
      <c r="G74" s="1072">
        <v>271</v>
      </c>
      <c r="H74" s="1073">
        <v>207</v>
      </c>
      <c r="I74" s="1073">
        <v>207</v>
      </c>
      <c r="J74" s="1074">
        <f t="shared" si="16"/>
        <v>0.67272727272727273</v>
      </c>
      <c r="K74" s="1075">
        <f t="shared" si="17"/>
        <v>0.91554054054054057</v>
      </c>
      <c r="L74" s="1074">
        <f t="shared" si="18"/>
        <v>0.69932432432432434</v>
      </c>
      <c r="M74" s="1075">
        <f t="shared" si="19"/>
        <v>0.76383763837638374</v>
      </c>
      <c r="N74" s="1074">
        <f t="shared" si="20"/>
        <v>0.83430236516387313</v>
      </c>
    </row>
    <row r="75" spans="1:14" s="1069" customFormat="1" ht="12" x14ac:dyDescent="0.2">
      <c r="A75" s="1070"/>
      <c r="B75" s="1071" t="s">
        <v>984</v>
      </c>
      <c r="C75" s="1072">
        <v>500</v>
      </c>
      <c r="D75" s="1073">
        <v>643</v>
      </c>
      <c r="E75" s="1073">
        <v>569</v>
      </c>
      <c r="F75" s="1072">
        <v>434</v>
      </c>
      <c r="G75" s="1072">
        <v>391</v>
      </c>
      <c r="H75" s="1073">
        <v>295</v>
      </c>
      <c r="I75" s="1073">
        <v>294</v>
      </c>
      <c r="J75" s="1074">
        <f t="shared" si="16"/>
        <v>1.1379999999999999</v>
      </c>
      <c r="K75" s="1075">
        <f t="shared" si="17"/>
        <v>0.68717047451669599</v>
      </c>
      <c r="L75" s="1074">
        <f t="shared" si="18"/>
        <v>0.51669595782073818</v>
      </c>
      <c r="M75" s="1075">
        <f t="shared" si="19"/>
        <v>0.75191815856777489</v>
      </c>
      <c r="N75" s="1074">
        <f t="shared" si="20"/>
        <v>1.094223611828808</v>
      </c>
    </row>
    <row r="76" spans="1:14" s="1069" customFormat="1" ht="12" x14ac:dyDescent="0.2">
      <c r="A76" s="1070"/>
      <c r="B76" s="1071" t="s">
        <v>985</v>
      </c>
      <c r="C76" s="1072">
        <v>775</v>
      </c>
      <c r="D76" s="1073">
        <v>898</v>
      </c>
      <c r="E76" s="1073">
        <v>800</v>
      </c>
      <c r="F76" s="1072">
        <v>819</v>
      </c>
      <c r="G76" s="1072">
        <v>743</v>
      </c>
      <c r="H76" s="1073">
        <v>472</v>
      </c>
      <c r="I76" s="1073">
        <v>472</v>
      </c>
      <c r="J76" s="1074">
        <f t="shared" si="16"/>
        <v>1.032258064516129</v>
      </c>
      <c r="K76" s="1075">
        <f t="shared" si="17"/>
        <v>0.92874999999999996</v>
      </c>
      <c r="L76" s="1074">
        <f t="shared" si="18"/>
        <v>0.59</v>
      </c>
      <c r="M76" s="1075">
        <f t="shared" si="19"/>
        <v>0.63526244952893673</v>
      </c>
      <c r="N76" s="1074">
        <f t="shared" si="20"/>
        <v>0.68399725386695753</v>
      </c>
    </row>
    <row r="77" spans="1:14" s="1069" customFormat="1" ht="12" x14ac:dyDescent="0.2">
      <c r="A77" s="1070"/>
      <c r="B77" s="1071" t="s">
        <v>986</v>
      </c>
      <c r="C77" s="1072">
        <v>680</v>
      </c>
      <c r="D77" s="1073">
        <v>855</v>
      </c>
      <c r="E77" s="1073">
        <v>855</v>
      </c>
      <c r="F77" s="1072">
        <v>750</v>
      </c>
      <c r="G77" s="1072">
        <v>750</v>
      </c>
      <c r="H77" s="1073">
        <v>495</v>
      </c>
      <c r="I77" s="1073">
        <v>495</v>
      </c>
      <c r="J77" s="1074">
        <f t="shared" si="16"/>
        <v>1.2573529411764706</v>
      </c>
      <c r="K77" s="1075">
        <f t="shared" si="17"/>
        <v>0.8771929824561403</v>
      </c>
      <c r="L77" s="1074">
        <f t="shared" si="18"/>
        <v>0.57894736842105265</v>
      </c>
      <c r="M77" s="1075">
        <f t="shared" si="19"/>
        <v>0.66</v>
      </c>
      <c r="N77" s="1074">
        <f t="shared" si="20"/>
        <v>0.75239999999999996</v>
      </c>
    </row>
    <row r="78" spans="1:14" s="1069" customFormat="1" ht="12" x14ac:dyDescent="0.2">
      <c r="A78" s="1070"/>
      <c r="B78" s="1071" t="s">
        <v>987</v>
      </c>
      <c r="C78" s="1072">
        <v>160</v>
      </c>
      <c r="D78" s="1073">
        <v>183</v>
      </c>
      <c r="E78" s="1073">
        <v>176</v>
      </c>
      <c r="F78" s="1072">
        <v>138</v>
      </c>
      <c r="G78" s="1072">
        <v>138</v>
      </c>
      <c r="H78" s="1073">
        <v>101</v>
      </c>
      <c r="I78" s="1073">
        <v>101</v>
      </c>
      <c r="J78" s="1074">
        <f t="shared" si="16"/>
        <v>1.1000000000000001</v>
      </c>
      <c r="K78" s="1075">
        <f t="shared" si="17"/>
        <v>0.78409090909090906</v>
      </c>
      <c r="L78" s="1074">
        <f t="shared" si="18"/>
        <v>0.57386363636363635</v>
      </c>
      <c r="M78" s="1075">
        <f t="shared" si="19"/>
        <v>0.73188405797101452</v>
      </c>
      <c r="N78" s="1074">
        <f t="shared" si="20"/>
        <v>0.93341734929636622</v>
      </c>
    </row>
    <row r="79" spans="1:14" s="1069" customFormat="1" ht="12" x14ac:dyDescent="0.2">
      <c r="A79" s="1063"/>
      <c r="B79" s="1064" t="s">
        <v>988</v>
      </c>
      <c r="C79" s="1065">
        <f>SUBTOTAL(9,C80:C85)</f>
        <v>2550</v>
      </c>
      <c r="D79" s="1066">
        <f t="shared" ref="D79:H79" si="22">SUBTOTAL(9,D80:D85)</f>
        <v>4710</v>
      </c>
      <c r="E79" s="1066">
        <v>3328</v>
      </c>
      <c r="F79" s="1065">
        <f t="shared" si="22"/>
        <v>2296</v>
      </c>
      <c r="G79" s="1065">
        <v>1944</v>
      </c>
      <c r="H79" s="1066">
        <f t="shared" si="22"/>
        <v>1452</v>
      </c>
      <c r="I79" s="1066">
        <v>1448</v>
      </c>
      <c r="J79" s="1067">
        <f t="shared" si="16"/>
        <v>1.3050980392156863</v>
      </c>
      <c r="K79" s="1068">
        <f t="shared" si="17"/>
        <v>0.58413461538461542</v>
      </c>
      <c r="L79" s="1067">
        <f t="shared" si="18"/>
        <v>0.43509615384615385</v>
      </c>
      <c r="M79" s="1068">
        <f t="shared" si="19"/>
        <v>0.74485596707818935</v>
      </c>
      <c r="N79" s="1067">
        <f t="shared" si="20"/>
        <v>1.2751443716235669</v>
      </c>
    </row>
    <row r="80" spans="1:14" s="1082" customFormat="1" ht="12" x14ac:dyDescent="0.2">
      <c r="A80" s="1076"/>
      <c r="B80" s="1077" t="s">
        <v>990</v>
      </c>
      <c r="C80" s="1078">
        <v>50</v>
      </c>
      <c r="D80" s="1079">
        <v>55</v>
      </c>
      <c r="E80" s="1079">
        <v>54</v>
      </c>
      <c r="F80" s="1078">
        <v>40</v>
      </c>
      <c r="G80" s="1078">
        <v>40</v>
      </c>
      <c r="H80" s="1079">
        <v>35</v>
      </c>
      <c r="I80" s="1079">
        <v>35</v>
      </c>
      <c r="J80" s="1080">
        <f t="shared" si="16"/>
        <v>1.08</v>
      </c>
      <c r="K80" s="1081">
        <f t="shared" si="17"/>
        <v>0.7407407407407407</v>
      </c>
      <c r="L80" s="1080">
        <f t="shared" si="18"/>
        <v>0.64814814814814814</v>
      </c>
      <c r="M80" s="1081">
        <f t="shared" si="19"/>
        <v>0.875</v>
      </c>
      <c r="N80" s="1080">
        <f t="shared" si="20"/>
        <v>1.1812500000000001</v>
      </c>
    </row>
    <row r="81" spans="1:14" s="1069" customFormat="1" ht="12" x14ac:dyDescent="0.2">
      <c r="A81" s="1070"/>
      <c r="B81" s="1071" t="s">
        <v>920</v>
      </c>
      <c r="C81" s="1072">
        <v>655</v>
      </c>
      <c r="D81" s="1073">
        <v>1797</v>
      </c>
      <c r="E81" s="1073">
        <v>1351</v>
      </c>
      <c r="F81" s="1072">
        <v>562</v>
      </c>
      <c r="G81" s="1072">
        <v>491</v>
      </c>
      <c r="H81" s="1073">
        <v>431</v>
      </c>
      <c r="I81" s="1073">
        <v>430</v>
      </c>
      <c r="J81" s="1074">
        <f t="shared" si="16"/>
        <v>2.0625954198473284</v>
      </c>
      <c r="K81" s="1075">
        <f t="shared" si="17"/>
        <v>0.36343449296817171</v>
      </c>
      <c r="L81" s="1074">
        <f t="shared" si="18"/>
        <v>0.31828275351591412</v>
      </c>
      <c r="M81" s="1075">
        <f t="shared" si="19"/>
        <v>0.87576374745417518</v>
      </c>
      <c r="N81" s="1074">
        <f t="shared" si="20"/>
        <v>2.4096880301641357</v>
      </c>
    </row>
    <row r="82" spans="1:14" s="1069" customFormat="1" ht="12" x14ac:dyDescent="0.2">
      <c r="A82" s="1070"/>
      <c r="B82" s="1071" t="s">
        <v>923</v>
      </c>
      <c r="C82" s="1072">
        <v>590</v>
      </c>
      <c r="D82" s="1073">
        <v>778</v>
      </c>
      <c r="E82" s="1073">
        <v>659</v>
      </c>
      <c r="F82" s="1072">
        <v>474</v>
      </c>
      <c r="G82" s="1072">
        <v>474</v>
      </c>
      <c r="H82" s="1073">
        <v>212</v>
      </c>
      <c r="I82" s="1073">
        <v>212</v>
      </c>
      <c r="J82" s="1074">
        <f t="shared" si="16"/>
        <v>1.1169491525423729</v>
      </c>
      <c r="K82" s="1075">
        <f t="shared" si="17"/>
        <v>0.71927162367223063</v>
      </c>
      <c r="L82" s="1074">
        <f t="shared" si="18"/>
        <v>0.32169954476479512</v>
      </c>
      <c r="M82" s="1075">
        <f t="shared" si="19"/>
        <v>0.4472573839662447</v>
      </c>
      <c r="N82" s="1074">
        <f t="shared" si="20"/>
        <v>0.62181986505011655</v>
      </c>
    </row>
    <row r="83" spans="1:14" s="1069" customFormat="1" ht="12" x14ac:dyDescent="0.2">
      <c r="A83" s="1070"/>
      <c r="B83" s="1071" t="s">
        <v>921</v>
      </c>
      <c r="C83" s="1072">
        <v>320</v>
      </c>
      <c r="D83" s="1073">
        <v>561</v>
      </c>
      <c r="E83" s="1073">
        <v>549</v>
      </c>
      <c r="F83" s="1072">
        <v>444</v>
      </c>
      <c r="G83" s="1072">
        <v>436</v>
      </c>
      <c r="H83" s="1073">
        <v>298</v>
      </c>
      <c r="I83" s="1073">
        <v>298</v>
      </c>
      <c r="J83" s="1074">
        <f t="shared" si="16"/>
        <v>1.715625</v>
      </c>
      <c r="K83" s="1075">
        <f t="shared" si="17"/>
        <v>0.79417122040072863</v>
      </c>
      <c r="L83" s="1074">
        <f t="shared" si="18"/>
        <v>0.54280510018214934</v>
      </c>
      <c r="M83" s="1075">
        <f t="shared" si="19"/>
        <v>0.6834862385321101</v>
      </c>
      <c r="N83" s="1074">
        <f t="shared" si="20"/>
        <v>0.86062831411497343</v>
      </c>
    </row>
    <row r="84" spans="1:14" s="1069" customFormat="1" ht="12" x14ac:dyDescent="0.2">
      <c r="A84" s="1070"/>
      <c r="B84" s="1071" t="s">
        <v>993</v>
      </c>
      <c r="C84" s="1072">
        <v>340</v>
      </c>
      <c r="D84" s="1073">
        <v>330</v>
      </c>
      <c r="E84" s="1073">
        <v>310</v>
      </c>
      <c r="F84" s="1072">
        <v>217</v>
      </c>
      <c r="G84" s="1072">
        <v>216</v>
      </c>
      <c r="H84" s="1073">
        <v>144</v>
      </c>
      <c r="I84" s="1073">
        <v>144</v>
      </c>
      <c r="J84" s="1074">
        <f t="shared" si="16"/>
        <v>0.91176470588235292</v>
      </c>
      <c r="K84" s="1075">
        <f t="shared" si="17"/>
        <v>0.6967741935483871</v>
      </c>
      <c r="L84" s="1074">
        <f t="shared" si="18"/>
        <v>0.46451612903225808</v>
      </c>
      <c r="M84" s="1075">
        <f t="shared" si="19"/>
        <v>0.66666666666666663</v>
      </c>
      <c r="N84" s="1074">
        <f t="shared" si="20"/>
        <v>0.95679012345679004</v>
      </c>
    </row>
    <row r="85" spans="1:14" s="1069" customFormat="1" ht="12" x14ac:dyDescent="0.2">
      <c r="A85" s="1070"/>
      <c r="B85" s="1071" t="s">
        <v>922</v>
      </c>
      <c r="C85" s="1072">
        <v>595</v>
      </c>
      <c r="D85" s="1073">
        <v>1189</v>
      </c>
      <c r="E85" s="1073">
        <v>917</v>
      </c>
      <c r="F85" s="1072">
        <v>559</v>
      </c>
      <c r="G85" s="1072">
        <v>471</v>
      </c>
      <c r="H85" s="1073">
        <v>332</v>
      </c>
      <c r="I85" s="1073">
        <v>332</v>
      </c>
      <c r="J85" s="1074">
        <f t="shared" si="16"/>
        <v>1.5411764705882354</v>
      </c>
      <c r="K85" s="1075">
        <f t="shared" si="17"/>
        <v>0.5136314067611778</v>
      </c>
      <c r="L85" s="1074">
        <f t="shared" si="18"/>
        <v>0.36205016357688113</v>
      </c>
      <c r="M85" s="1075">
        <f t="shared" si="19"/>
        <v>0.70488322717622076</v>
      </c>
      <c r="N85" s="1074">
        <f t="shared" si="20"/>
        <v>1.3723522703197335</v>
      </c>
    </row>
    <row r="86" spans="1:14" s="1069" customFormat="1" ht="12" x14ac:dyDescent="0.2">
      <c r="A86" s="1063"/>
      <c r="B86" s="1064" t="s">
        <v>885</v>
      </c>
      <c r="C86" s="1065">
        <f>SUBTOTAL(9,C87:C91)</f>
        <v>1595</v>
      </c>
      <c r="D86" s="1066">
        <f t="shared" ref="D86:H86" si="23">SUBTOTAL(9,D87:D91)</f>
        <v>3719</v>
      </c>
      <c r="E86" s="1066">
        <v>3138</v>
      </c>
      <c r="F86" s="1065">
        <f t="shared" si="23"/>
        <v>2336</v>
      </c>
      <c r="G86" s="1065">
        <v>2091</v>
      </c>
      <c r="H86" s="1066">
        <f t="shared" si="23"/>
        <v>1443</v>
      </c>
      <c r="I86" s="1066">
        <v>1439</v>
      </c>
      <c r="J86" s="1067">
        <f t="shared" si="16"/>
        <v>1.9673981191222571</v>
      </c>
      <c r="K86" s="1068">
        <f t="shared" si="17"/>
        <v>0.66634799235181641</v>
      </c>
      <c r="L86" s="1067">
        <f t="shared" si="18"/>
        <v>0.45857233906947098</v>
      </c>
      <c r="M86" s="1068">
        <f t="shared" si="19"/>
        <v>0.68818747010999526</v>
      </c>
      <c r="N86" s="1067">
        <f t="shared" si="20"/>
        <v>1.0327748834075394</v>
      </c>
    </row>
    <row r="87" spans="1:14" s="1069" customFormat="1" ht="12" x14ac:dyDescent="0.2">
      <c r="A87" s="1070"/>
      <c r="B87" s="1071" t="s">
        <v>922</v>
      </c>
      <c r="C87" s="1072">
        <v>300</v>
      </c>
      <c r="D87" s="1073">
        <v>1361</v>
      </c>
      <c r="E87" s="1073">
        <v>1159</v>
      </c>
      <c r="F87" s="1072">
        <v>573</v>
      </c>
      <c r="G87" s="1072">
        <v>523</v>
      </c>
      <c r="H87" s="1073">
        <v>358</v>
      </c>
      <c r="I87" s="1073">
        <v>358</v>
      </c>
      <c r="J87" s="1074">
        <f t="shared" si="16"/>
        <v>3.8633333333333333</v>
      </c>
      <c r="K87" s="1075">
        <f t="shared" si="17"/>
        <v>0.45125107851596202</v>
      </c>
      <c r="L87" s="1074">
        <f t="shared" si="18"/>
        <v>0.30888697152717859</v>
      </c>
      <c r="M87" s="1075">
        <f t="shared" si="19"/>
        <v>0.68451242829827919</v>
      </c>
      <c r="N87" s="1074">
        <f t="shared" si="20"/>
        <v>1.5169214233225727</v>
      </c>
    </row>
    <row r="88" spans="1:14" s="1069" customFormat="1" ht="12" x14ac:dyDescent="0.2">
      <c r="A88" s="1070"/>
      <c r="B88" s="1071" t="s">
        <v>924</v>
      </c>
      <c r="C88" s="1072">
        <v>660</v>
      </c>
      <c r="D88" s="1073">
        <v>1523</v>
      </c>
      <c r="E88" s="1073">
        <v>1358</v>
      </c>
      <c r="F88" s="1072">
        <v>1056</v>
      </c>
      <c r="G88" s="1072">
        <v>957</v>
      </c>
      <c r="H88" s="1073">
        <v>636</v>
      </c>
      <c r="I88" s="1073">
        <v>633</v>
      </c>
      <c r="J88" s="1074">
        <f t="shared" si="16"/>
        <v>2.0575757575757576</v>
      </c>
      <c r="K88" s="1075">
        <f t="shared" si="17"/>
        <v>0.70471281296023569</v>
      </c>
      <c r="L88" s="1074">
        <f t="shared" si="18"/>
        <v>0.46612665684830634</v>
      </c>
      <c r="M88" s="1075">
        <f t="shared" si="19"/>
        <v>0.66144200626959249</v>
      </c>
      <c r="N88" s="1074">
        <f t="shared" si="20"/>
        <v>0.93859795665005918</v>
      </c>
    </row>
    <row r="89" spans="1:14" s="1069" customFormat="1" ht="12" x14ac:dyDescent="0.2">
      <c r="A89" s="1070"/>
      <c r="B89" s="1071" t="s">
        <v>994</v>
      </c>
      <c r="C89" s="1072">
        <v>330</v>
      </c>
      <c r="D89" s="1073">
        <v>459</v>
      </c>
      <c r="E89" s="1073">
        <v>436</v>
      </c>
      <c r="F89" s="1072">
        <v>365</v>
      </c>
      <c r="G89" s="1072">
        <v>344</v>
      </c>
      <c r="H89" s="1073">
        <v>208</v>
      </c>
      <c r="I89" s="1073">
        <v>208</v>
      </c>
      <c r="J89" s="1074">
        <f t="shared" si="16"/>
        <v>1.3212121212121213</v>
      </c>
      <c r="K89" s="1075">
        <f t="shared" si="17"/>
        <v>0.78899082568807344</v>
      </c>
      <c r="L89" s="1074">
        <f t="shared" si="18"/>
        <v>0.47706422018348627</v>
      </c>
      <c r="M89" s="1075">
        <f t="shared" si="19"/>
        <v>0.60465116279069764</v>
      </c>
      <c r="N89" s="1074">
        <f t="shared" si="20"/>
        <v>0.76636019469983774</v>
      </c>
    </row>
    <row r="90" spans="1:14" s="1069" customFormat="1" ht="12" x14ac:dyDescent="0.2">
      <c r="A90" s="1070"/>
      <c r="B90" s="1071" t="s">
        <v>995</v>
      </c>
      <c r="C90" s="1072">
        <v>55</v>
      </c>
      <c r="D90" s="1073">
        <v>35</v>
      </c>
      <c r="E90" s="1073">
        <v>34</v>
      </c>
      <c r="F90" s="1072">
        <v>35</v>
      </c>
      <c r="G90" s="1072">
        <v>34</v>
      </c>
      <c r="H90" s="1073">
        <v>24</v>
      </c>
      <c r="I90" s="1073">
        <v>23</v>
      </c>
      <c r="J90" s="1074">
        <f t="shared" si="16"/>
        <v>0.61818181818181817</v>
      </c>
      <c r="K90" s="1075">
        <f t="shared" si="17"/>
        <v>1</v>
      </c>
      <c r="L90" s="1074">
        <f t="shared" si="18"/>
        <v>0.67647058823529416</v>
      </c>
      <c r="M90" s="1075">
        <f t="shared" si="19"/>
        <v>0.67647058823529416</v>
      </c>
      <c r="N90" s="1074">
        <f t="shared" si="20"/>
        <v>0.67647058823529416</v>
      </c>
    </row>
    <row r="91" spans="1:14" s="1069" customFormat="1" ht="12" x14ac:dyDescent="0.2">
      <c r="A91" s="1070"/>
      <c r="B91" s="1071" t="s">
        <v>921</v>
      </c>
      <c r="C91" s="1072">
        <v>250</v>
      </c>
      <c r="D91" s="1073">
        <v>341</v>
      </c>
      <c r="E91" s="1073">
        <v>339</v>
      </c>
      <c r="F91" s="1072">
        <v>307</v>
      </c>
      <c r="G91" s="1072">
        <v>306</v>
      </c>
      <c r="H91" s="1073">
        <v>217</v>
      </c>
      <c r="I91" s="1073">
        <v>217</v>
      </c>
      <c r="J91" s="1074">
        <f t="shared" si="16"/>
        <v>1.3560000000000001</v>
      </c>
      <c r="K91" s="1075">
        <f t="shared" si="17"/>
        <v>0.90265486725663713</v>
      </c>
      <c r="L91" s="1074">
        <f t="shared" si="18"/>
        <v>0.64011799410029502</v>
      </c>
      <c r="M91" s="1075">
        <f t="shared" si="19"/>
        <v>0.70915032679738566</v>
      </c>
      <c r="N91" s="1074">
        <f t="shared" si="20"/>
        <v>0.78562732282455472</v>
      </c>
    </row>
    <row r="92" spans="1:14" s="1069" customFormat="1" ht="12" x14ac:dyDescent="0.2">
      <c r="A92" s="1063"/>
      <c r="B92" s="1064" t="s">
        <v>886</v>
      </c>
      <c r="C92" s="1065">
        <f>SUBTOTAL(9,C93:C99)</f>
        <v>2680</v>
      </c>
      <c r="D92" s="1066">
        <f t="shared" ref="D92:H92" si="24">SUBTOTAL(9,D93:D99)</f>
        <v>3468</v>
      </c>
      <c r="E92" s="1066">
        <v>3053</v>
      </c>
      <c r="F92" s="1065">
        <f t="shared" si="24"/>
        <v>2323</v>
      </c>
      <c r="G92" s="1065">
        <v>2132</v>
      </c>
      <c r="H92" s="1066">
        <f t="shared" si="24"/>
        <v>1686</v>
      </c>
      <c r="I92" s="1066">
        <v>1685</v>
      </c>
      <c r="J92" s="1067">
        <f t="shared" si="16"/>
        <v>1.1391791044776118</v>
      </c>
      <c r="K92" s="1068">
        <f t="shared" si="17"/>
        <v>0.69832951195545367</v>
      </c>
      <c r="L92" s="1067">
        <f t="shared" si="18"/>
        <v>0.55191614805109723</v>
      </c>
      <c r="M92" s="1068">
        <f t="shared" si="19"/>
        <v>0.79033771106941841</v>
      </c>
      <c r="N92" s="1067">
        <f t="shared" si="20"/>
        <v>1.1317547053916204</v>
      </c>
    </row>
    <row r="93" spans="1:14" s="1069" customFormat="1" ht="12" x14ac:dyDescent="0.2">
      <c r="A93" s="1070"/>
      <c r="B93" s="1071" t="s">
        <v>924</v>
      </c>
      <c r="C93" s="1072">
        <v>310</v>
      </c>
      <c r="D93" s="1073">
        <v>756</v>
      </c>
      <c r="E93" s="1073">
        <v>706</v>
      </c>
      <c r="F93" s="1072">
        <v>370</v>
      </c>
      <c r="G93" s="1072">
        <v>355</v>
      </c>
      <c r="H93" s="1073">
        <v>276</v>
      </c>
      <c r="I93" s="1073">
        <v>275</v>
      </c>
      <c r="J93" s="1074">
        <f t="shared" si="16"/>
        <v>2.2774193548387096</v>
      </c>
      <c r="K93" s="1075">
        <f t="shared" si="17"/>
        <v>0.50283286118980175</v>
      </c>
      <c r="L93" s="1074">
        <f t="shared" si="18"/>
        <v>0.3895184135977337</v>
      </c>
      <c r="M93" s="1075">
        <f t="shared" si="19"/>
        <v>0.77464788732394363</v>
      </c>
      <c r="N93" s="1074">
        <f t="shared" si="20"/>
        <v>1.5405673477484625</v>
      </c>
    </row>
    <row r="94" spans="1:14" s="1069" customFormat="1" ht="12" x14ac:dyDescent="0.2">
      <c r="A94" s="1070"/>
      <c r="B94" s="1071" t="s">
        <v>979</v>
      </c>
      <c r="C94" s="1072">
        <v>510</v>
      </c>
      <c r="D94" s="1073">
        <v>736</v>
      </c>
      <c r="E94" s="1073">
        <v>736</v>
      </c>
      <c r="F94" s="1072">
        <v>623</v>
      </c>
      <c r="G94" s="1072">
        <v>623</v>
      </c>
      <c r="H94" s="1073">
        <v>418</v>
      </c>
      <c r="I94" s="1073">
        <v>418</v>
      </c>
      <c r="J94" s="1074">
        <f t="shared" si="16"/>
        <v>1.4431372549019608</v>
      </c>
      <c r="K94" s="1075">
        <f t="shared" si="17"/>
        <v>0.84646739130434778</v>
      </c>
      <c r="L94" s="1074">
        <f t="shared" si="18"/>
        <v>0.56793478260869568</v>
      </c>
      <c r="M94" s="1075">
        <f t="shared" si="19"/>
        <v>0.6709470304975923</v>
      </c>
      <c r="N94" s="1074">
        <f t="shared" si="20"/>
        <v>0.79264368289924236</v>
      </c>
    </row>
    <row r="95" spans="1:14" s="1069" customFormat="1" ht="12" x14ac:dyDescent="0.2">
      <c r="A95" s="1070"/>
      <c r="B95" s="1071" t="s">
        <v>922</v>
      </c>
      <c r="C95" s="1072">
        <v>465</v>
      </c>
      <c r="D95" s="1073">
        <v>382</v>
      </c>
      <c r="E95" s="1073">
        <v>322</v>
      </c>
      <c r="F95" s="1072">
        <v>315</v>
      </c>
      <c r="G95" s="1072">
        <v>263</v>
      </c>
      <c r="H95" s="1073">
        <v>170</v>
      </c>
      <c r="I95" s="1073">
        <v>170</v>
      </c>
      <c r="J95" s="1074">
        <f t="shared" si="16"/>
        <v>0.69247311827956992</v>
      </c>
      <c r="K95" s="1075">
        <f t="shared" si="17"/>
        <v>0.81677018633540377</v>
      </c>
      <c r="L95" s="1074">
        <f t="shared" si="18"/>
        <v>0.52795031055900621</v>
      </c>
      <c r="M95" s="1075">
        <f t="shared" si="19"/>
        <v>0.64638783269961975</v>
      </c>
      <c r="N95" s="1074">
        <f t="shared" si="20"/>
        <v>0.79139498908470551</v>
      </c>
    </row>
    <row r="96" spans="1:14" s="1069" customFormat="1" ht="12" x14ac:dyDescent="0.2">
      <c r="A96" s="1070"/>
      <c r="B96" s="1071" t="s">
        <v>997</v>
      </c>
      <c r="C96" s="1072">
        <v>135</v>
      </c>
      <c r="D96" s="1073">
        <v>243</v>
      </c>
      <c r="E96" s="1073">
        <v>232</v>
      </c>
      <c r="F96" s="1072">
        <v>131</v>
      </c>
      <c r="G96" s="1072">
        <v>126</v>
      </c>
      <c r="H96" s="1073">
        <v>104</v>
      </c>
      <c r="I96" s="1073">
        <v>104</v>
      </c>
      <c r="J96" s="1074">
        <f t="shared" si="16"/>
        <v>1.7185185185185186</v>
      </c>
      <c r="K96" s="1075">
        <f t="shared" si="17"/>
        <v>0.5431034482758621</v>
      </c>
      <c r="L96" s="1074">
        <f t="shared" si="18"/>
        <v>0.44827586206896552</v>
      </c>
      <c r="M96" s="1075">
        <f t="shared" si="19"/>
        <v>0.82539682539682535</v>
      </c>
      <c r="N96" s="1074">
        <f t="shared" si="20"/>
        <v>1.5197782816830434</v>
      </c>
    </row>
    <row r="97" spans="1:14" s="1069" customFormat="1" ht="12" x14ac:dyDescent="0.2">
      <c r="A97" s="1070"/>
      <c r="B97" s="1071" t="s">
        <v>998</v>
      </c>
      <c r="C97" s="1072">
        <v>500</v>
      </c>
      <c r="D97" s="1073">
        <v>425</v>
      </c>
      <c r="E97" s="1073">
        <v>395</v>
      </c>
      <c r="F97" s="1072">
        <v>283</v>
      </c>
      <c r="G97" s="1072">
        <v>265</v>
      </c>
      <c r="H97" s="1073">
        <v>195</v>
      </c>
      <c r="I97" s="1073">
        <v>195</v>
      </c>
      <c r="J97" s="1074">
        <f t="shared" si="16"/>
        <v>0.79</v>
      </c>
      <c r="K97" s="1075">
        <f t="shared" si="17"/>
        <v>0.67088607594936711</v>
      </c>
      <c r="L97" s="1074">
        <f t="shared" si="18"/>
        <v>0.49367088607594939</v>
      </c>
      <c r="M97" s="1075">
        <f t="shared" si="19"/>
        <v>0.73584905660377353</v>
      </c>
      <c r="N97" s="1074">
        <f t="shared" si="20"/>
        <v>1.0968316126735491</v>
      </c>
    </row>
    <row r="98" spans="1:14" s="1069" customFormat="1" ht="12" x14ac:dyDescent="0.2">
      <c r="A98" s="1070"/>
      <c r="B98" s="1071" t="s">
        <v>921</v>
      </c>
      <c r="C98" s="1072">
        <v>500</v>
      </c>
      <c r="D98" s="1073">
        <v>617</v>
      </c>
      <c r="E98" s="1073">
        <v>615</v>
      </c>
      <c r="F98" s="1072">
        <v>353</v>
      </c>
      <c r="G98" s="1072">
        <v>352</v>
      </c>
      <c r="H98" s="1073">
        <v>334</v>
      </c>
      <c r="I98" s="1073">
        <v>334</v>
      </c>
      <c r="J98" s="1074">
        <f t="shared" si="16"/>
        <v>1.23</v>
      </c>
      <c r="K98" s="1075">
        <f t="shared" si="17"/>
        <v>0.5723577235772358</v>
      </c>
      <c r="L98" s="1074">
        <f t="shared" si="18"/>
        <v>0.54308943089430894</v>
      </c>
      <c r="M98" s="1075">
        <f t="shared" si="19"/>
        <v>0.94886363636363635</v>
      </c>
      <c r="N98" s="1074">
        <f t="shared" si="20"/>
        <v>1.6578157283057851</v>
      </c>
    </row>
    <row r="99" spans="1:14" s="1069" customFormat="1" ht="12" x14ac:dyDescent="0.2">
      <c r="A99" s="1070"/>
      <c r="B99" s="1071" t="s">
        <v>999</v>
      </c>
      <c r="C99" s="1072">
        <v>260</v>
      </c>
      <c r="D99" s="1073">
        <v>309</v>
      </c>
      <c r="E99" s="1073">
        <v>278</v>
      </c>
      <c r="F99" s="1072">
        <v>248</v>
      </c>
      <c r="G99" s="1072">
        <v>227</v>
      </c>
      <c r="H99" s="1073">
        <v>189</v>
      </c>
      <c r="I99" s="1073">
        <v>189</v>
      </c>
      <c r="J99" s="1074">
        <f t="shared" si="16"/>
        <v>1.0692307692307692</v>
      </c>
      <c r="K99" s="1075">
        <f t="shared" si="17"/>
        <v>0.81654676258992809</v>
      </c>
      <c r="L99" s="1074">
        <f t="shared" si="18"/>
        <v>0.67985611510791366</v>
      </c>
      <c r="M99" s="1075">
        <f t="shared" si="19"/>
        <v>0.83259911894273131</v>
      </c>
      <c r="N99" s="1074">
        <f t="shared" si="20"/>
        <v>1.0196588328902172</v>
      </c>
    </row>
    <row r="100" spans="1:14" s="1069" customFormat="1" ht="12" x14ac:dyDescent="0.2">
      <c r="A100" s="1063"/>
      <c r="B100" s="1064" t="s">
        <v>887</v>
      </c>
      <c r="C100" s="1065">
        <f>SUBTOTAL(9,C101:C105)</f>
        <v>3307</v>
      </c>
      <c r="D100" s="1066">
        <f t="shared" ref="D100:H100" si="25">SUBTOTAL(9,D101:D105)</f>
        <v>4243</v>
      </c>
      <c r="E100" s="1066">
        <v>3359</v>
      </c>
      <c r="F100" s="1065">
        <f t="shared" si="25"/>
        <v>3137</v>
      </c>
      <c r="G100" s="1065">
        <v>2616</v>
      </c>
      <c r="H100" s="1066">
        <f t="shared" si="25"/>
        <v>1657</v>
      </c>
      <c r="I100" s="1066">
        <v>1654</v>
      </c>
      <c r="J100" s="1067">
        <f t="shared" si="16"/>
        <v>1.0157242213486544</v>
      </c>
      <c r="K100" s="1068">
        <f t="shared" si="17"/>
        <v>0.77880321524263174</v>
      </c>
      <c r="L100" s="1067">
        <f t="shared" si="18"/>
        <v>0.49240845489729085</v>
      </c>
      <c r="M100" s="1068">
        <f t="shared" si="19"/>
        <v>0.63226299694189603</v>
      </c>
      <c r="N100" s="1067">
        <f t="shared" si="20"/>
        <v>0.8118392227552863</v>
      </c>
    </row>
    <row r="101" spans="1:14" s="1069" customFormat="1" ht="12" x14ac:dyDescent="0.2">
      <c r="A101" s="1070"/>
      <c r="B101" s="1071" t="s">
        <v>924</v>
      </c>
      <c r="C101" s="1072">
        <v>620</v>
      </c>
      <c r="D101" s="1073">
        <v>1160</v>
      </c>
      <c r="E101" s="1073">
        <v>1031</v>
      </c>
      <c r="F101" s="1072">
        <v>936</v>
      </c>
      <c r="G101" s="1072">
        <v>851</v>
      </c>
      <c r="H101" s="1073">
        <v>534</v>
      </c>
      <c r="I101" s="1073">
        <v>534</v>
      </c>
      <c r="J101" s="1074">
        <f t="shared" si="16"/>
        <v>1.6629032258064516</v>
      </c>
      <c r="K101" s="1075">
        <f t="shared" si="17"/>
        <v>0.82541222114451984</v>
      </c>
      <c r="L101" s="1074">
        <f t="shared" si="18"/>
        <v>0.51794374393792431</v>
      </c>
      <c r="M101" s="1075">
        <f t="shared" si="19"/>
        <v>0.62749706227967095</v>
      </c>
      <c r="N101" s="1074">
        <f t="shared" si="20"/>
        <v>0.76022264537055317</v>
      </c>
    </row>
    <row r="102" spans="1:14" s="1069" customFormat="1" ht="12" x14ac:dyDescent="0.2">
      <c r="A102" s="1070"/>
      <c r="B102" s="1071" t="s">
        <v>1000</v>
      </c>
      <c r="C102" s="1072">
        <v>727</v>
      </c>
      <c r="D102" s="1073">
        <v>676</v>
      </c>
      <c r="E102" s="1073">
        <v>586</v>
      </c>
      <c r="F102" s="1072">
        <v>560</v>
      </c>
      <c r="G102" s="1072">
        <v>512</v>
      </c>
      <c r="H102" s="1073">
        <v>230</v>
      </c>
      <c r="I102" s="1073">
        <v>230</v>
      </c>
      <c r="J102" s="1074">
        <f t="shared" si="16"/>
        <v>0.80605226960110044</v>
      </c>
      <c r="K102" s="1075">
        <f t="shared" si="17"/>
        <v>0.87372013651877134</v>
      </c>
      <c r="L102" s="1074">
        <f t="shared" si="18"/>
        <v>0.39249146757679182</v>
      </c>
      <c r="M102" s="1075">
        <f t="shared" si="19"/>
        <v>0.44921875</v>
      </c>
      <c r="N102" s="1074">
        <f t="shared" si="20"/>
        <v>0.5141448974609375</v>
      </c>
    </row>
    <row r="103" spans="1:14" s="1069" customFormat="1" ht="12" x14ac:dyDescent="0.2">
      <c r="A103" s="1070"/>
      <c r="B103" s="1071" t="s">
        <v>922</v>
      </c>
      <c r="C103" s="1072">
        <v>1500</v>
      </c>
      <c r="D103" s="1073">
        <v>1186</v>
      </c>
      <c r="E103" s="1073">
        <v>950</v>
      </c>
      <c r="F103" s="1072">
        <v>1031</v>
      </c>
      <c r="G103" s="1072">
        <v>864</v>
      </c>
      <c r="H103" s="1073">
        <v>527</v>
      </c>
      <c r="I103" s="1073">
        <v>526</v>
      </c>
      <c r="J103" s="1074">
        <f t="shared" si="16"/>
        <v>0.6333333333333333</v>
      </c>
      <c r="K103" s="1075">
        <f t="shared" si="17"/>
        <v>0.90947368421052632</v>
      </c>
      <c r="L103" s="1074">
        <f t="shared" si="18"/>
        <v>0.55368421052631578</v>
      </c>
      <c r="M103" s="1075">
        <f t="shared" si="19"/>
        <v>0.60879629629629628</v>
      </c>
      <c r="N103" s="1074">
        <f t="shared" si="20"/>
        <v>0.66939407578875165</v>
      </c>
    </row>
    <row r="104" spans="1:14" s="1069" customFormat="1" ht="12" x14ac:dyDescent="0.2">
      <c r="A104" s="1070"/>
      <c r="B104" s="1071" t="s">
        <v>1001</v>
      </c>
      <c r="C104" s="1072">
        <v>305</v>
      </c>
      <c r="D104" s="1073">
        <v>1070</v>
      </c>
      <c r="E104" s="1073">
        <v>1000</v>
      </c>
      <c r="F104" s="1072">
        <v>471</v>
      </c>
      <c r="G104" s="1072">
        <v>456</v>
      </c>
      <c r="H104" s="1073">
        <v>291</v>
      </c>
      <c r="I104" s="1073">
        <v>291</v>
      </c>
      <c r="J104" s="1074">
        <f t="shared" si="16"/>
        <v>3.278688524590164</v>
      </c>
      <c r="K104" s="1075">
        <f t="shared" si="17"/>
        <v>0.45600000000000002</v>
      </c>
      <c r="L104" s="1074">
        <f t="shared" si="18"/>
        <v>0.29099999999999998</v>
      </c>
      <c r="M104" s="1075">
        <f t="shared" si="19"/>
        <v>0.63815789473684215</v>
      </c>
      <c r="N104" s="1074">
        <f t="shared" si="20"/>
        <v>1.3994690674053556</v>
      </c>
    </row>
    <row r="105" spans="1:14" s="1069" customFormat="1" ht="12" x14ac:dyDescent="0.2">
      <c r="A105" s="1070"/>
      <c r="B105" s="1071" t="s">
        <v>1002</v>
      </c>
      <c r="C105" s="1072">
        <v>155</v>
      </c>
      <c r="D105" s="1073">
        <v>151</v>
      </c>
      <c r="E105" s="1073">
        <v>137</v>
      </c>
      <c r="F105" s="1072">
        <v>139</v>
      </c>
      <c r="G105" s="1072">
        <v>127</v>
      </c>
      <c r="H105" s="1073">
        <v>75</v>
      </c>
      <c r="I105" s="1073">
        <v>75</v>
      </c>
      <c r="J105" s="1074">
        <f t="shared" si="16"/>
        <v>0.88387096774193552</v>
      </c>
      <c r="K105" s="1075">
        <f t="shared" si="17"/>
        <v>0.92700729927007297</v>
      </c>
      <c r="L105" s="1074">
        <f t="shared" si="18"/>
        <v>0.54744525547445255</v>
      </c>
      <c r="M105" s="1075">
        <f t="shared" si="19"/>
        <v>0.59055118110236215</v>
      </c>
      <c r="N105" s="1074">
        <f t="shared" si="20"/>
        <v>0.63705127410254825</v>
      </c>
    </row>
    <row r="106" spans="1:14" s="1069" customFormat="1" ht="12" x14ac:dyDescent="0.2">
      <c r="A106" s="1063"/>
      <c r="B106" s="1064" t="s">
        <v>888</v>
      </c>
      <c r="C106" s="1065">
        <f>SUBTOTAL(9,C107:C115)</f>
        <v>3150</v>
      </c>
      <c r="D106" s="1066">
        <f t="shared" ref="D106:H106" si="26">SUBTOTAL(9,D107:D115)</f>
        <v>4010</v>
      </c>
      <c r="E106" s="1066">
        <v>3234</v>
      </c>
      <c r="F106" s="1065">
        <f t="shared" si="26"/>
        <v>3144</v>
      </c>
      <c r="G106" s="1065">
        <v>2663</v>
      </c>
      <c r="H106" s="1066">
        <f t="shared" si="26"/>
        <v>1958</v>
      </c>
      <c r="I106" s="1066">
        <v>1955</v>
      </c>
      <c r="J106" s="1067">
        <f t="shared" si="16"/>
        <v>1.0266666666666666</v>
      </c>
      <c r="K106" s="1068">
        <f t="shared" si="17"/>
        <v>0.82343846629560913</v>
      </c>
      <c r="L106" s="1067">
        <f t="shared" si="18"/>
        <v>0.6045145330859617</v>
      </c>
      <c r="M106" s="1068">
        <f t="shared" si="19"/>
        <v>0.73413443484791585</v>
      </c>
      <c r="N106" s="1067">
        <f t="shared" si="20"/>
        <v>0.89154741355544875</v>
      </c>
    </row>
    <row r="107" spans="1:14" s="1082" customFormat="1" ht="12" x14ac:dyDescent="0.2">
      <c r="A107" s="1076"/>
      <c r="B107" s="1077" t="s">
        <v>1003</v>
      </c>
      <c r="C107" s="1078">
        <v>60</v>
      </c>
      <c r="D107" s="1079">
        <v>40</v>
      </c>
      <c r="E107" s="1079">
        <v>40</v>
      </c>
      <c r="F107" s="1078">
        <v>38</v>
      </c>
      <c r="G107" s="1078">
        <v>38</v>
      </c>
      <c r="H107" s="1079">
        <v>35</v>
      </c>
      <c r="I107" s="1079">
        <v>35</v>
      </c>
      <c r="J107" s="1080">
        <f t="shared" si="16"/>
        <v>0.66666666666666663</v>
      </c>
      <c r="K107" s="1081">
        <f t="shared" si="17"/>
        <v>0.95</v>
      </c>
      <c r="L107" s="1080">
        <f t="shared" si="18"/>
        <v>0.875</v>
      </c>
      <c r="M107" s="1081">
        <f t="shared" si="19"/>
        <v>0.92105263157894735</v>
      </c>
      <c r="N107" s="1080">
        <f t="shared" si="20"/>
        <v>0.96952908587257614</v>
      </c>
    </row>
    <row r="108" spans="1:14" s="1069" customFormat="1" ht="12" x14ac:dyDescent="0.2">
      <c r="A108" s="1070"/>
      <c r="B108" s="1071" t="s">
        <v>1004</v>
      </c>
      <c r="C108" s="1072">
        <v>200</v>
      </c>
      <c r="D108" s="1073">
        <v>64</v>
      </c>
      <c r="E108" s="1073">
        <v>64</v>
      </c>
      <c r="F108" s="1072">
        <v>64</v>
      </c>
      <c r="G108" s="1072">
        <v>64</v>
      </c>
      <c r="H108" s="1073">
        <v>51</v>
      </c>
      <c r="I108" s="1073">
        <v>51</v>
      </c>
      <c r="J108" s="1074">
        <f t="shared" si="16"/>
        <v>0.32</v>
      </c>
      <c r="K108" s="1075">
        <f t="shared" si="17"/>
        <v>1</v>
      </c>
      <c r="L108" s="1074">
        <f t="shared" si="18"/>
        <v>0.796875</v>
      </c>
      <c r="M108" s="1075">
        <f t="shared" si="19"/>
        <v>0.796875</v>
      </c>
      <c r="N108" s="1074">
        <f t="shared" si="20"/>
        <v>0.796875</v>
      </c>
    </row>
    <row r="109" spans="1:14" s="1069" customFormat="1" ht="12" x14ac:dyDescent="0.2">
      <c r="A109" s="1070"/>
      <c r="B109" s="1071" t="s">
        <v>922</v>
      </c>
      <c r="C109" s="1072">
        <v>415</v>
      </c>
      <c r="D109" s="1073">
        <v>874</v>
      </c>
      <c r="E109" s="1073">
        <v>733</v>
      </c>
      <c r="F109" s="1072">
        <v>634</v>
      </c>
      <c r="G109" s="1072">
        <v>556</v>
      </c>
      <c r="H109" s="1073">
        <v>334</v>
      </c>
      <c r="I109" s="1073">
        <v>334</v>
      </c>
      <c r="J109" s="1074">
        <f t="shared" si="16"/>
        <v>1.7662650602409637</v>
      </c>
      <c r="K109" s="1075">
        <f t="shared" si="17"/>
        <v>0.75852660300136421</v>
      </c>
      <c r="L109" s="1074">
        <f t="shared" si="18"/>
        <v>0.45566166439290584</v>
      </c>
      <c r="M109" s="1075">
        <f t="shared" si="19"/>
        <v>0.60071942446043169</v>
      </c>
      <c r="N109" s="1074">
        <f t="shared" si="20"/>
        <v>0.7919556441177994</v>
      </c>
    </row>
    <row r="110" spans="1:14" s="1069" customFormat="1" ht="12" x14ac:dyDescent="0.2">
      <c r="A110" s="1070"/>
      <c r="B110" s="1071" t="s">
        <v>924</v>
      </c>
      <c r="C110" s="1072">
        <v>340</v>
      </c>
      <c r="D110" s="1073">
        <v>714</v>
      </c>
      <c r="E110" s="1073">
        <v>648</v>
      </c>
      <c r="F110" s="1072">
        <v>665</v>
      </c>
      <c r="G110" s="1072">
        <v>602</v>
      </c>
      <c r="H110" s="1073">
        <v>425</v>
      </c>
      <c r="I110" s="1073">
        <v>425</v>
      </c>
      <c r="J110" s="1074">
        <f t="shared" si="16"/>
        <v>1.9058823529411764</v>
      </c>
      <c r="K110" s="1075">
        <f t="shared" si="17"/>
        <v>0.92901234567901236</v>
      </c>
      <c r="L110" s="1074">
        <f t="shared" si="18"/>
        <v>0.65586419753086422</v>
      </c>
      <c r="M110" s="1075">
        <f t="shared" si="19"/>
        <v>0.70598006644518274</v>
      </c>
      <c r="N110" s="1074">
        <f t="shared" si="20"/>
        <v>0.7599253871370073</v>
      </c>
    </row>
    <row r="111" spans="1:14" s="1069" customFormat="1" ht="12" x14ac:dyDescent="0.2">
      <c r="A111" s="1070"/>
      <c r="B111" s="1071" t="s">
        <v>1006</v>
      </c>
      <c r="C111" s="1072">
        <v>95</v>
      </c>
      <c r="D111" s="1073">
        <v>66</v>
      </c>
      <c r="E111" s="1073">
        <v>66</v>
      </c>
      <c r="F111" s="1072">
        <v>66</v>
      </c>
      <c r="G111" s="1072">
        <v>66</v>
      </c>
      <c r="H111" s="1073">
        <v>51</v>
      </c>
      <c r="I111" s="1073">
        <v>51</v>
      </c>
      <c r="J111" s="1074">
        <f t="shared" si="16"/>
        <v>0.69473684210526321</v>
      </c>
      <c r="K111" s="1075">
        <f t="shared" si="17"/>
        <v>1</v>
      </c>
      <c r="L111" s="1074">
        <f t="shared" si="18"/>
        <v>0.77272727272727271</v>
      </c>
      <c r="M111" s="1075">
        <f t="shared" si="19"/>
        <v>0.77272727272727271</v>
      </c>
      <c r="N111" s="1074">
        <f t="shared" si="20"/>
        <v>0.77272727272727271</v>
      </c>
    </row>
    <row r="112" spans="1:14" s="1069" customFormat="1" ht="12" x14ac:dyDescent="0.2">
      <c r="A112" s="1070"/>
      <c r="B112" s="1071" t="s">
        <v>1007</v>
      </c>
      <c r="C112" s="1072">
        <v>600</v>
      </c>
      <c r="D112" s="1073">
        <v>196</v>
      </c>
      <c r="E112" s="1073">
        <v>189</v>
      </c>
      <c r="F112" s="1072">
        <v>193</v>
      </c>
      <c r="G112" s="1072">
        <v>186</v>
      </c>
      <c r="H112" s="1073">
        <v>88</v>
      </c>
      <c r="I112" s="1073">
        <v>88</v>
      </c>
      <c r="J112" s="1074">
        <f t="shared" si="16"/>
        <v>0.315</v>
      </c>
      <c r="K112" s="1075">
        <f t="shared" si="17"/>
        <v>0.98412698412698407</v>
      </c>
      <c r="L112" s="1074">
        <f t="shared" si="18"/>
        <v>0.46560846560846558</v>
      </c>
      <c r="M112" s="1075">
        <f t="shared" si="19"/>
        <v>0.4731182795698925</v>
      </c>
      <c r="N112" s="1074">
        <f t="shared" si="20"/>
        <v>0.4807492195629553</v>
      </c>
    </row>
    <row r="113" spans="1:14" s="1069" customFormat="1" ht="12" x14ac:dyDescent="0.2">
      <c r="A113" s="1070"/>
      <c r="B113" s="1071" t="s">
        <v>1008</v>
      </c>
      <c r="C113" s="1072">
        <v>700</v>
      </c>
      <c r="D113" s="1073">
        <v>1114</v>
      </c>
      <c r="E113" s="1073">
        <v>951</v>
      </c>
      <c r="F113" s="1072">
        <v>698</v>
      </c>
      <c r="G113" s="1072">
        <v>623</v>
      </c>
      <c r="H113" s="1073">
        <v>465</v>
      </c>
      <c r="I113" s="1073">
        <v>465</v>
      </c>
      <c r="J113" s="1074">
        <f t="shared" si="16"/>
        <v>1.3585714285714285</v>
      </c>
      <c r="K113" s="1075">
        <f t="shared" si="17"/>
        <v>0.65509989484752895</v>
      </c>
      <c r="L113" s="1074">
        <f t="shared" si="18"/>
        <v>0.48895899053627762</v>
      </c>
      <c r="M113" s="1075">
        <f t="shared" si="19"/>
        <v>0.7463884430176565</v>
      </c>
      <c r="N113" s="1074">
        <f t="shared" si="20"/>
        <v>1.1393505767412382</v>
      </c>
    </row>
    <row r="114" spans="1:14" s="1069" customFormat="1" ht="12" x14ac:dyDescent="0.2">
      <c r="A114" s="1070"/>
      <c r="B114" s="1071" t="s">
        <v>1009</v>
      </c>
      <c r="C114" s="1072">
        <v>500</v>
      </c>
      <c r="D114" s="1073">
        <v>687</v>
      </c>
      <c r="E114" s="1073">
        <v>614</v>
      </c>
      <c r="F114" s="1072">
        <v>575</v>
      </c>
      <c r="G114" s="1072">
        <v>510</v>
      </c>
      <c r="H114" s="1073">
        <v>356</v>
      </c>
      <c r="I114" s="1073">
        <v>356</v>
      </c>
      <c r="J114" s="1074">
        <f t="shared" si="16"/>
        <v>1.228</v>
      </c>
      <c r="K114" s="1075">
        <f t="shared" si="17"/>
        <v>0.83061889250814336</v>
      </c>
      <c r="L114" s="1074">
        <f t="shared" si="18"/>
        <v>0.57980456026058635</v>
      </c>
      <c r="M114" s="1075">
        <f t="shared" si="19"/>
        <v>0.69803921568627447</v>
      </c>
      <c r="N114" s="1074">
        <f t="shared" si="20"/>
        <v>0.84038446751249507</v>
      </c>
    </row>
    <row r="115" spans="1:14" s="1069" customFormat="1" ht="12" x14ac:dyDescent="0.2">
      <c r="A115" s="1070"/>
      <c r="B115" s="1071" t="s">
        <v>1010</v>
      </c>
      <c r="C115" s="1072">
        <v>240</v>
      </c>
      <c r="D115" s="1073">
        <v>255</v>
      </c>
      <c r="E115" s="1073">
        <v>232</v>
      </c>
      <c r="F115" s="1072">
        <v>211</v>
      </c>
      <c r="G115" s="1072">
        <v>192</v>
      </c>
      <c r="H115" s="1073">
        <v>153</v>
      </c>
      <c r="I115" s="1073">
        <v>153</v>
      </c>
      <c r="J115" s="1074">
        <f t="shared" si="16"/>
        <v>0.96666666666666667</v>
      </c>
      <c r="K115" s="1075">
        <f t="shared" si="17"/>
        <v>0.82758620689655171</v>
      </c>
      <c r="L115" s="1074">
        <f t="shared" si="18"/>
        <v>0.65948275862068961</v>
      </c>
      <c r="M115" s="1075">
        <f t="shared" si="19"/>
        <v>0.796875</v>
      </c>
      <c r="N115" s="1074">
        <f t="shared" si="20"/>
        <v>0.96289062499999989</v>
      </c>
    </row>
    <row r="116" spans="1:14" s="1069" customFormat="1" ht="12" x14ac:dyDescent="0.2">
      <c r="A116" s="1063"/>
      <c r="B116" s="1064" t="s">
        <v>889</v>
      </c>
      <c r="C116" s="1065">
        <f>SUBTOTAL(9,C117:C119)</f>
        <v>134</v>
      </c>
      <c r="D116" s="1066">
        <f t="shared" ref="D116:H116" si="27">SUBTOTAL(9,D117:D119)</f>
        <v>261</v>
      </c>
      <c r="E116" s="1066">
        <v>252</v>
      </c>
      <c r="F116" s="1065">
        <f t="shared" si="27"/>
        <v>131</v>
      </c>
      <c r="G116" s="1065">
        <v>130</v>
      </c>
      <c r="H116" s="1066">
        <f t="shared" si="27"/>
        <v>112</v>
      </c>
      <c r="I116" s="1066">
        <v>112</v>
      </c>
      <c r="J116" s="1067">
        <f t="shared" si="16"/>
        <v>1.8805970149253732</v>
      </c>
      <c r="K116" s="1068">
        <f t="shared" si="17"/>
        <v>0.51587301587301593</v>
      </c>
      <c r="L116" s="1067">
        <f t="shared" si="18"/>
        <v>0.44444444444444442</v>
      </c>
      <c r="M116" s="1068">
        <f t="shared" si="19"/>
        <v>0.86153846153846159</v>
      </c>
      <c r="N116" s="1067">
        <f t="shared" si="20"/>
        <v>1.6700591715976332</v>
      </c>
    </row>
    <row r="117" spans="1:14" s="1069" customFormat="1" ht="12" x14ac:dyDescent="0.2">
      <c r="A117" s="1070"/>
      <c r="B117" s="1071" t="s">
        <v>1013</v>
      </c>
      <c r="C117" s="1072">
        <v>53</v>
      </c>
      <c r="D117" s="1073">
        <v>71</v>
      </c>
      <c r="E117" s="1073">
        <v>70</v>
      </c>
      <c r="F117" s="1072">
        <v>51</v>
      </c>
      <c r="G117" s="1072">
        <v>51</v>
      </c>
      <c r="H117" s="1073">
        <v>43</v>
      </c>
      <c r="I117" s="1073">
        <v>43</v>
      </c>
      <c r="J117" s="1074">
        <f t="shared" si="16"/>
        <v>1.320754716981132</v>
      </c>
      <c r="K117" s="1075">
        <f t="shared" si="17"/>
        <v>0.72857142857142854</v>
      </c>
      <c r="L117" s="1074">
        <f t="shared" si="18"/>
        <v>0.61428571428571432</v>
      </c>
      <c r="M117" s="1075">
        <f t="shared" si="19"/>
        <v>0.84313725490196079</v>
      </c>
      <c r="N117" s="1074">
        <f t="shared" si="20"/>
        <v>1.1572472126105344</v>
      </c>
    </row>
    <row r="118" spans="1:14" s="1069" customFormat="1" ht="12" x14ac:dyDescent="0.2">
      <c r="A118" s="1070"/>
      <c r="B118" s="1071" t="s">
        <v>1015</v>
      </c>
      <c r="C118" s="1072">
        <v>46</v>
      </c>
      <c r="D118" s="1073">
        <v>81</v>
      </c>
      <c r="E118" s="1073">
        <v>79</v>
      </c>
      <c r="F118" s="1072">
        <v>45</v>
      </c>
      <c r="G118" s="1072">
        <v>44</v>
      </c>
      <c r="H118" s="1073">
        <v>35</v>
      </c>
      <c r="I118" s="1073">
        <v>35</v>
      </c>
      <c r="J118" s="1074">
        <f t="shared" si="16"/>
        <v>1.7173913043478262</v>
      </c>
      <c r="K118" s="1075">
        <f t="shared" si="17"/>
        <v>0.55696202531645567</v>
      </c>
      <c r="L118" s="1074">
        <f t="shared" si="18"/>
        <v>0.44303797468354428</v>
      </c>
      <c r="M118" s="1075">
        <f t="shared" si="19"/>
        <v>0.79545454545454541</v>
      </c>
      <c r="N118" s="1074">
        <f t="shared" si="20"/>
        <v>1.4282024793388428</v>
      </c>
    </row>
    <row r="119" spans="1:14" s="1069" customFormat="1" ht="12" x14ac:dyDescent="0.2">
      <c r="A119" s="1070"/>
      <c r="B119" s="1071" t="s">
        <v>1017</v>
      </c>
      <c r="C119" s="1072">
        <v>35</v>
      </c>
      <c r="D119" s="1073">
        <v>109</v>
      </c>
      <c r="E119" s="1073">
        <v>105</v>
      </c>
      <c r="F119" s="1072">
        <v>35</v>
      </c>
      <c r="G119" s="1072">
        <v>35</v>
      </c>
      <c r="H119" s="1073">
        <v>34</v>
      </c>
      <c r="I119" s="1073">
        <v>34</v>
      </c>
      <c r="J119" s="1074">
        <f t="shared" si="16"/>
        <v>3</v>
      </c>
      <c r="K119" s="1075">
        <f t="shared" si="17"/>
        <v>0.33333333333333331</v>
      </c>
      <c r="L119" s="1074">
        <f t="shared" si="18"/>
        <v>0.32380952380952382</v>
      </c>
      <c r="M119" s="1075">
        <f t="shared" si="19"/>
        <v>0.97142857142857142</v>
      </c>
      <c r="N119" s="1074">
        <f t="shared" si="20"/>
        <v>2.9142857142857141</v>
      </c>
    </row>
    <row r="120" spans="1:14" s="1069" customFormat="1" ht="12" x14ac:dyDescent="0.2">
      <c r="A120" s="1063"/>
      <c r="B120" s="1064" t="s">
        <v>909</v>
      </c>
      <c r="C120" s="1065">
        <f>SUBTOTAL(9,C121:C125)</f>
        <v>795</v>
      </c>
      <c r="D120" s="1066">
        <f t="shared" ref="D120:H120" si="28">SUBTOTAL(9,D121:D125)</f>
        <v>1252</v>
      </c>
      <c r="E120" s="1066">
        <v>1163</v>
      </c>
      <c r="F120" s="1065">
        <f t="shared" si="28"/>
        <v>825</v>
      </c>
      <c r="G120" s="1065">
        <v>792</v>
      </c>
      <c r="H120" s="1066">
        <f t="shared" si="28"/>
        <v>657</v>
      </c>
      <c r="I120" s="1066">
        <v>656</v>
      </c>
      <c r="J120" s="1067">
        <f t="shared" si="16"/>
        <v>1.4628930817610062</v>
      </c>
      <c r="K120" s="1068">
        <f t="shared" si="17"/>
        <v>0.68099742046431644</v>
      </c>
      <c r="L120" s="1067">
        <f t="shared" si="18"/>
        <v>0.56405846947549443</v>
      </c>
      <c r="M120" s="1068">
        <f t="shared" si="19"/>
        <v>0.82828282828282829</v>
      </c>
      <c r="N120" s="1067">
        <f t="shared" si="20"/>
        <v>1.2162789511274359</v>
      </c>
    </row>
    <row r="121" spans="1:14" s="1082" customFormat="1" ht="12" x14ac:dyDescent="0.2">
      <c r="A121" s="1076"/>
      <c r="B121" s="1077" t="s">
        <v>1018</v>
      </c>
      <c r="C121" s="1078">
        <v>30</v>
      </c>
      <c r="D121" s="1079">
        <v>85</v>
      </c>
      <c r="E121" s="1079">
        <v>85</v>
      </c>
      <c r="F121" s="1078">
        <v>61</v>
      </c>
      <c r="G121" s="1078">
        <v>61</v>
      </c>
      <c r="H121" s="1079">
        <v>54</v>
      </c>
      <c r="I121" s="1079">
        <v>54</v>
      </c>
      <c r="J121" s="1080">
        <f t="shared" si="16"/>
        <v>2.8333333333333335</v>
      </c>
      <c r="K121" s="1081">
        <f t="shared" si="17"/>
        <v>0.71764705882352942</v>
      </c>
      <c r="L121" s="1080">
        <f t="shared" si="18"/>
        <v>0.63529411764705879</v>
      </c>
      <c r="M121" s="1081">
        <f t="shared" si="19"/>
        <v>0.88524590163934425</v>
      </c>
      <c r="N121" s="1080">
        <f t="shared" si="20"/>
        <v>1.2335393711367912</v>
      </c>
    </row>
    <row r="122" spans="1:14" s="1069" customFormat="1" ht="12" x14ac:dyDescent="0.2">
      <c r="A122" s="1070"/>
      <c r="B122" s="1071" t="s">
        <v>1019</v>
      </c>
      <c r="C122" s="1072">
        <v>60</v>
      </c>
      <c r="D122" s="1073">
        <v>111</v>
      </c>
      <c r="E122" s="1073">
        <v>110</v>
      </c>
      <c r="F122" s="1072">
        <v>94</v>
      </c>
      <c r="G122" s="1072">
        <v>94</v>
      </c>
      <c r="H122" s="1073">
        <v>83</v>
      </c>
      <c r="I122" s="1073">
        <v>83</v>
      </c>
      <c r="J122" s="1074">
        <f t="shared" si="16"/>
        <v>1.8333333333333333</v>
      </c>
      <c r="K122" s="1075">
        <f t="shared" si="17"/>
        <v>0.8545454545454545</v>
      </c>
      <c r="L122" s="1074">
        <f t="shared" si="18"/>
        <v>0.75454545454545452</v>
      </c>
      <c r="M122" s="1075">
        <f t="shared" si="19"/>
        <v>0.88297872340425532</v>
      </c>
      <c r="N122" s="1074">
        <f t="shared" si="20"/>
        <v>1.033272974196469</v>
      </c>
    </row>
    <row r="123" spans="1:14" s="1069" customFormat="1" ht="12" x14ac:dyDescent="0.2">
      <c r="A123" s="1070"/>
      <c r="B123" s="1071" t="s">
        <v>1021</v>
      </c>
      <c r="C123" s="1072">
        <v>360</v>
      </c>
      <c r="D123" s="1073">
        <v>504</v>
      </c>
      <c r="E123" s="1073">
        <v>485</v>
      </c>
      <c r="F123" s="1072">
        <v>347</v>
      </c>
      <c r="G123" s="1072">
        <v>336</v>
      </c>
      <c r="H123" s="1073">
        <v>268</v>
      </c>
      <c r="I123" s="1073">
        <v>268</v>
      </c>
      <c r="J123" s="1074">
        <f t="shared" si="16"/>
        <v>1.3472222222222223</v>
      </c>
      <c r="K123" s="1075">
        <f t="shared" si="17"/>
        <v>0.69278350515463916</v>
      </c>
      <c r="L123" s="1074">
        <f t="shared" si="18"/>
        <v>0.5525773195876289</v>
      </c>
      <c r="M123" s="1075">
        <f t="shared" si="19"/>
        <v>0.79761904761904767</v>
      </c>
      <c r="N123" s="1074">
        <f t="shared" si="20"/>
        <v>1.1513251133786848</v>
      </c>
    </row>
    <row r="124" spans="1:14" s="1069" customFormat="1" ht="12" x14ac:dyDescent="0.2">
      <c r="A124" s="1070"/>
      <c r="B124" s="1071" t="s">
        <v>1022</v>
      </c>
      <c r="C124" s="1072">
        <v>115</v>
      </c>
      <c r="D124" s="1073">
        <v>98</v>
      </c>
      <c r="E124" s="1073">
        <v>98</v>
      </c>
      <c r="F124" s="1072">
        <v>85</v>
      </c>
      <c r="G124" s="1072">
        <v>85</v>
      </c>
      <c r="H124" s="1073">
        <v>75</v>
      </c>
      <c r="I124" s="1073">
        <v>75</v>
      </c>
      <c r="J124" s="1074">
        <f t="shared" si="16"/>
        <v>0.85217391304347823</v>
      </c>
      <c r="K124" s="1075">
        <f t="shared" si="17"/>
        <v>0.86734693877551017</v>
      </c>
      <c r="L124" s="1074">
        <f t="shared" si="18"/>
        <v>0.76530612244897955</v>
      </c>
      <c r="M124" s="1075">
        <f t="shared" si="19"/>
        <v>0.88235294117647056</v>
      </c>
      <c r="N124" s="1074">
        <f t="shared" si="20"/>
        <v>1.0173010380622836</v>
      </c>
    </row>
    <row r="125" spans="1:14" s="1069" customFormat="1" ht="12" x14ac:dyDescent="0.2">
      <c r="A125" s="1070"/>
      <c r="B125" s="1071" t="s">
        <v>1024</v>
      </c>
      <c r="C125" s="1072">
        <v>230</v>
      </c>
      <c r="D125" s="1073">
        <v>454</v>
      </c>
      <c r="E125" s="1073">
        <v>430</v>
      </c>
      <c r="F125" s="1072">
        <v>238</v>
      </c>
      <c r="G125" s="1072">
        <v>230</v>
      </c>
      <c r="H125" s="1073">
        <v>177</v>
      </c>
      <c r="I125" s="1073">
        <v>177</v>
      </c>
      <c r="J125" s="1074">
        <f t="shared" si="16"/>
        <v>1.8695652173913044</v>
      </c>
      <c r="K125" s="1075">
        <f t="shared" si="17"/>
        <v>0.53488372093023251</v>
      </c>
      <c r="L125" s="1074">
        <f t="shared" si="18"/>
        <v>0.41162790697674417</v>
      </c>
      <c r="M125" s="1075">
        <f t="shared" si="19"/>
        <v>0.76956521739130435</v>
      </c>
      <c r="N125" s="1074">
        <f t="shared" si="20"/>
        <v>1.4387523629489605</v>
      </c>
    </row>
    <row r="126" spans="1:14" s="1069" customFormat="1" ht="12" x14ac:dyDescent="0.2">
      <c r="A126" s="1063"/>
      <c r="B126" s="1064" t="s">
        <v>891</v>
      </c>
      <c r="C126" s="1065">
        <f>SUBTOTAL(9,C127:C132)</f>
        <v>2785</v>
      </c>
      <c r="D126" s="1066">
        <f t="shared" ref="D126:H126" si="29">SUBTOTAL(9,D127:D132)</f>
        <v>3330</v>
      </c>
      <c r="E126" s="1066">
        <v>2941</v>
      </c>
      <c r="F126" s="1065">
        <f t="shared" si="29"/>
        <v>2035</v>
      </c>
      <c r="G126" s="1065">
        <v>1908</v>
      </c>
      <c r="H126" s="1066">
        <f t="shared" si="29"/>
        <v>1441</v>
      </c>
      <c r="I126" s="1066">
        <v>1438</v>
      </c>
      <c r="J126" s="1067">
        <f t="shared" si="16"/>
        <v>1.0560143626570915</v>
      </c>
      <c r="K126" s="1068">
        <f t="shared" si="17"/>
        <v>0.64875892553553216</v>
      </c>
      <c r="L126" s="1067">
        <f t="shared" si="18"/>
        <v>0.48894933696021764</v>
      </c>
      <c r="M126" s="1068">
        <f t="shared" si="19"/>
        <v>0.75366876310272535</v>
      </c>
      <c r="N126" s="1067">
        <f t="shared" si="20"/>
        <v>1.1617085074869578</v>
      </c>
    </row>
    <row r="127" spans="1:14" s="1082" customFormat="1" ht="12" x14ac:dyDescent="0.2">
      <c r="A127" s="1076"/>
      <c r="B127" s="1077" t="s">
        <v>1025</v>
      </c>
      <c r="C127" s="1078">
        <v>150</v>
      </c>
      <c r="D127" s="1079">
        <v>289</v>
      </c>
      <c r="E127" s="1079">
        <v>280</v>
      </c>
      <c r="F127" s="1078">
        <v>230</v>
      </c>
      <c r="G127" s="1078">
        <v>228</v>
      </c>
      <c r="H127" s="1079">
        <v>141</v>
      </c>
      <c r="I127" s="1079">
        <v>141</v>
      </c>
      <c r="J127" s="1080">
        <f t="shared" si="16"/>
        <v>1.8666666666666667</v>
      </c>
      <c r="K127" s="1081">
        <f t="shared" si="17"/>
        <v>0.81428571428571428</v>
      </c>
      <c r="L127" s="1080">
        <f t="shared" si="18"/>
        <v>0.50357142857142856</v>
      </c>
      <c r="M127" s="1081">
        <f t="shared" si="19"/>
        <v>0.61842105263157898</v>
      </c>
      <c r="N127" s="1080">
        <f t="shared" si="20"/>
        <v>0.75946445060018475</v>
      </c>
    </row>
    <row r="128" spans="1:14" s="1069" customFormat="1" ht="12" x14ac:dyDescent="0.2">
      <c r="A128" s="1070"/>
      <c r="B128" s="1071" t="s">
        <v>1026</v>
      </c>
      <c r="C128" s="1072">
        <v>500</v>
      </c>
      <c r="D128" s="1073">
        <v>893</v>
      </c>
      <c r="E128" s="1073">
        <v>848</v>
      </c>
      <c r="F128" s="1072">
        <v>629</v>
      </c>
      <c r="G128" s="1072">
        <v>629</v>
      </c>
      <c r="H128" s="1073">
        <v>474</v>
      </c>
      <c r="I128" s="1073">
        <v>474</v>
      </c>
      <c r="J128" s="1074">
        <f t="shared" si="16"/>
        <v>1.696</v>
      </c>
      <c r="K128" s="1075">
        <f t="shared" si="17"/>
        <v>0.74174528301886788</v>
      </c>
      <c r="L128" s="1074">
        <f t="shared" si="18"/>
        <v>0.55896226415094341</v>
      </c>
      <c r="M128" s="1075">
        <f t="shared" si="19"/>
        <v>0.75357710651828302</v>
      </c>
      <c r="N128" s="1074">
        <f t="shared" si="20"/>
        <v>1.0159513296144738</v>
      </c>
    </row>
    <row r="129" spans="1:14" s="1069" customFormat="1" ht="12" x14ac:dyDescent="0.2">
      <c r="A129" s="1070"/>
      <c r="B129" s="1071" t="s">
        <v>998</v>
      </c>
      <c r="C129" s="1072">
        <v>350</v>
      </c>
      <c r="D129" s="1073">
        <v>308</v>
      </c>
      <c r="E129" s="1073">
        <v>295</v>
      </c>
      <c r="F129" s="1072">
        <v>226</v>
      </c>
      <c r="G129" s="1072">
        <v>223</v>
      </c>
      <c r="H129" s="1073">
        <v>166</v>
      </c>
      <c r="I129" s="1073">
        <v>166</v>
      </c>
      <c r="J129" s="1074">
        <f t="shared" si="16"/>
        <v>0.84285714285714286</v>
      </c>
      <c r="K129" s="1075">
        <f t="shared" si="17"/>
        <v>0.75593220338983047</v>
      </c>
      <c r="L129" s="1074">
        <f t="shared" si="18"/>
        <v>0.56271186440677967</v>
      </c>
      <c r="M129" s="1075">
        <f t="shared" si="19"/>
        <v>0.74439461883408076</v>
      </c>
      <c r="N129" s="1074">
        <f t="shared" si="20"/>
        <v>0.98473727603611583</v>
      </c>
    </row>
    <row r="130" spans="1:14" s="1069" customFormat="1" ht="12" x14ac:dyDescent="0.2">
      <c r="A130" s="1070"/>
      <c r="B130" s="1071" t="s">
        <v>922</v>
      </c>
      <c r="C130" s="1072">
        <v>1165</v>
      </c>
      <c r="D130" s="1073">
        <v>1077</v>
      </c>
      <c r="E130" s="1073">
        <v>1016</v>
      </c>
      <c r="F130" s="1072">
        <v>434</v>
      </c>
      <c r="G130" s="1072">
        <v>420</v>
      </c>
      <c r="H130" s="1073">
        <v>271</v>
      </c>
      <c r="I130" s="1073">
        <v>270</v>
      </c>
      <c r="J130" s="1074">
        <f t="shared" si="16"/>
        <v>0.87210300429184551</v>
      </c>
      <c r="K130" s="1075">
        <f t="shared" si="17"/>
        <v>0.41338582677165353</v>
      </c>
      <c r="L130" s="1074">
        <f t="shared" si="18"/>
        <v>0.26574803149606302</v>
      </c>
      <c r="M130" s="1075">
        <f t="shared" si="19"/>
        <v>0.6428571428571429</v>
      </c>
      <c r="N130" s="1074">
        <f t="shared" si="20"/>
        <v>1.5551020408163265</v>
      </c>
    </row>
    <row r="131" spans="1:14" s="1069" customFormat="1" ht="12" x14ac:dyDescent="0.2">
      <c r="A131" s="1070"/>
      <c r="B131" s="1071" t="s">
        <v>1027</v>
      </c>
      <c r="C131" s="1072">
        <v>360</v>
      </c>
      <c r="D131" s="1073">
        <v>251</v>
      </c>
      <c r="E131" s="1073">
        <v>233</v>
      </c>
      <c r="F131" s="1072">
        <v>173</v>
      </c>
      <c r="G131" s="1072">
        <v>165</v>
      </c>
      <c r="H131" s="1073">
        <v>135</v>
      </c>
      <c r="I131" s="1073">
        <v>135</v>
      </c>
      <c r="J131" s="1074">
        <f t="shared" si="16"/>
        <v>0.64722222222222225</v>
      </c>
      <c r="K131" s="1075">
        <f t="shared" si="17"/>
        <v>0.70815450643776823</v>
      </c>
      <c r="L131" s="1074">
        <f t="shared" si="18"/>
        <v>0.57939914163090134</v>
      </c>
      <c r="M131" s="1075">
        <f t="shared" si="19"/>
        <v>0.81818181818181823</v>
      </c>
      <c r="N131" s="1074">
        <f t="shared" si="20"/>
        <v>1.1553719008264463</v>
      </c>
    </row>
    <row r="132" spans="1:14" s="1069" customFormat="1" ht="12" x14ac:dyDescent="0.2">
      <c r="A132" s="1070"/>
      <c r="B132" s="1071" t="s">
        <v>1029</v>
      </c>
      <c r="C132" s="1072">
        <v>260</v>
      </c>
      <c r="D132" s="1073">
        <v>512</v>
      </c>
      <c r="E132" s="1073">
        <v>487</v>
      </c>
      <c r="F132" s="1072">
        <v>343</v>
      </c>
      <c r="G132" s="1072">
        <v>329</v>
      </c>
      <c r="H132" s="1073">
        <v>254</v>
      </c>
      <c r="I132" s="1073">
        <v>254</v>
      </c>
      <c r="J132" s="1074">
        <f t="shared" ref="J132:J182" si="30">E132/C132</f>
        <v>1.8730769230769231</v>
      </c>
      <c r="K132" s="1075">
        <f t="shared" ref="K132:K182" si="31">G132/E132</f>
        <v>0.67556468172484596</v>
      </c>
      <c r="L132" s="1074">
        <f t="shared" ref="L132:L182" si="32">I132/E132</f>
        <v>0.52156057494866526</v>
      </c>
      <c r="M132" s="1075">
        <f t="shared" ref="M132:M182" si="33">I132/G132</f>
        <v>0.77203647416413379</v>
      </c>
      <c r="N132" s="1074">
        <f t="shared" ref="N132:N182" si="34">(E132/G132)*(I132/G132)</f>
        <v>1.1428017109967572</v>
      </c>
    </row>
    <row r="133" spans="1:14" s="1069" customFormat="1" ht="12" x14ac:dyDescent="0.2">
      <c r="A133" s="1063"/>
      <c r="B133" s="1064" t="s">
        <v>892</v>
      </c>
      <c r="C133" s="1065">
        <f>SUBTOTAL(9,C134:C139)</f>
        <v>1167</v>
      </c>
      <c r="D133" s="1066">
        <f t="shared" ref="D133:H133" si="35">SUBTOTAL(9,D134:D139)</f>
        <v>2091</v>
      </c>
      <c r="E133" s="1066">
        <v>1863</v>
      </c>
      <c r="F133" s="1065">
        <f t="shared" si="35"/>
        <v>1462</v>
      </c>
      <c r="G133" s="1065">
        <v>1358</v>
      </c>
      <c r="H133" s="1066">
        <f t="shared" si="35"/>
        <v>1051</v>
      </c>
      <c r="I133" s="1066">
        <v>1051</v>
      </c>
      <c r="J133" s="1067">
        <f t="shared" si="30"/>
        <v>1.5964010282776349</v>
      </c>
      <c r="K133" s="1068">
        <f t="shared" si="31"/>
        <v>0.72893183038110576</v>
      </c>
      <c r="L133" s="1067">
        <f t="shared" si="32"/>
        <v>0.56414385399892641</v>
      </c>
      <c r="M133" s="1068">
        <f t="shared" si="33"/>
        <v>0.77393225331369664</v>
      </c>
      <c r="N133" s="1067">
        <f t="shared" si="34"/>
        <v>1.0617347481026633</v>
      </c>
    </row>
    <row r="134" spans="1:14" s="1069" customFormat="1" ht="12" x14ac:dyDescent="0.2">
      <c r="A134" s="1070"/>
      <c r="B134" s="1071" t="s">
        <v>922</v>
      </c>
      <c r="C134" s="1072">
        <v>270</v>
      </c>
      <c r="D134" s="1073">
        <v>304</v>
      </c>
      <c r="E134" s="1073">
        <v>277</v>
      </c>
      <c r="F134" s="1072">
        <v>158</v>
      </c>
      <c r="G134" s="1072">
        <v>144</v>
      </c>
      <c r="H134" s="1073">
        <v>116</v>
      </c>
      <c r="I134" s="1073">
        <v>116</v>
      </c>
      <c r="J134" s="1074">
        <f t="shared" si="30"/>
        <v>1.0259259259259259</v>
      </c>
      <c r="K134" s="1075">
        <f t="shared" si="31"/>
        <v>0.51985559566786999</v>
      </c>
      <c r="L134" s="1074">
        <f t="shared" si="32"/>
        <v>0.41877256317689532</v>
      </c>
      <c r="M134" s="1075">
        <f t="shared" si="33"/>
        <v>0.80555555555555558</v>
      </c>
      <c r="N134" s="1074">
        <f t="shared" si="34"/>
        <v>1.5495756172839508</v>
      </c>
    </row>
    <row r="135" spans="1:14" s="1069" customFormat="1" ht="12" x14ac:dyDescent="0.2">
      <c r="A135" s="1070"/>
      <c r="B135" s="1071" t="s">
        <v>924</v>
      </c>
      <c r="C135" s="1072">
        <v>470</v>
      </c>
      <c r="D135" s="1073">
        <v>928</v>
      </c>
      <c r="E135" s="1073">
        <v>861</v>
      </c>
      <c r="F135" s="1072">
        <v>707</v>
      </c>
      <c r="G135" s="1072">
        <v>660</v>
      </c>
      <c r="H135" s="1073">
        <v>507</v>
      </c>
      <c r="I135" s="1073">
        <v>507</v>
      </c>
      <c r="J135" s="1074">
        <f t="shared" si="30"/>
        <v>1.8319148936170213</v>
      </c>
      <c r="K135" s="1075">
        <f t="shared" si="31"/>
        <v>0.76655052264808365</v>
      </c>
      <c r="L135" s="1074">
        <f t="shared" si="32"/>
        <v>0.58885017421602792</v>
      </c>
      <c r="M135" s="1075">
        <f t="shared" si="33"/>
        <v>0.76818181818181819</v>
      </c>
      <c r="N135" s="1074">
        <f t="shared" si="34"/>
        <v>1.0021280991735537</v>
      </c>
    </row>
    <row r="136" spans="1:14" s="1069" customFormat="1" ht="12" x14ac:dyDescent="0.2">
      <c r="A136" s="1070"/>
      <c r="B136" s="1071" t="s">
        <v>1030</v>
      </c>
      <c r="C136" s="1072">
        <v>80</v>
      </c>
      <c r="D136" s="1073">
        <f>SUBTOTAL(9,D137:D138)</f>
        <v>146</v>
      </c>
      <c r="E136" s="1073">
        <v>145</v>
      </c>
      <c r="F136" s="1072">
        <f t="shared" ref="F136:H136" si="36">SUBTOTAL(9,F137:F138)</f>
        <v>144</v>
      </c>
      <c r="G136" s="1072">
        <v>143</v>
      </c>
      <c r="H136" s="1073">
        <f t="shared" si="36"/>
        <v>123</v>
      </c>
      <c r="I136" s="1073">
        <v>123</v>
      </c>
      <c r="J136" s="1074">
        <f t="shared" si="30"/>
        <v>1.8125</v>
      </c>
      <c r="K136" s="1075">
        <f t="shared" si="31"/>
        <v>0.98620689655172411</v>
      </c>
      <c r="L136" s="1074">
        <f t="shared" si="32"/>
        <v>0.84827586206896555</v>
      </c>
      <c r="M136" s="1075">
        <f t="shared" si="33"/>
        <v>0.8601398601398601</v>
      </c>
      <c r="N136" s="1074">
        <f t="shared" si="34"/>
        <v>0.87216978825370428</v>
      </c>
    </row>
    <row r="137" spans="1:14" s="1089" customFormat="1" ht="12" x14ac:dyDescent="0.2">
      <c r="A137" s="1083"/>
      <c r="B137" s="1084" t="s">
        <v>1030</v>
      </c>
      <c r="C137" s="1085"/>
      <c r="D137" s="1086">
        <v>42</v>
      </c>
      <c r="E137" s="1086">
        <v>41</v>
      </c>
      <c r="F137" s="1085">
        <v>42</v>
      </c>
      <c r="G137" s="1085">
        <v>41</v>
      </c>
      <c r="H137" s="1086">
        <v>33</v>
      </c>
      <c r="I137" s="1086">
        <v>33</v>
      </c>
      <c r="J137" s="1087"/>
      <c r="K137" s="1088">
        <f t="shared" si="31"/>
        <v>1</v>
      </c>
      <c r="L137" s="1087">
        <f t="shared" si="32"/>
        <v>0.80487804878048785</v>
      </c>
      <c r="M137" s="1088">
        <f t="shared" si="33"/>
        <v>0.80487804878048785</v>
      </c>
      <c r="N137" s="1087">
        <f t="shared" si="34"/>
        <v>0.80487804878048785</v>
      </c>
    </row>
    <row r="138" spans="1:14" s="1089" customFormat="1" ht="12" x14ac:dyDescent="0.2">
      <c r="A138" s="1083"/>
      <c r="B138" s="1084" t="s">
        <v>1031</v>
      </c>
      <c r="C138" s="1085"/>
      <c r="D138" s="1086">
        <v>104</v>
      </c>
      <c r="E138" s="1086">
        <v>104</v>
      </c>
      <c r="F138" s="1085">
        <v>102</v>
      </c>
      <c r="G138" s="1085">
        <v>102</v>
      </c>
      <c r="H138" s="1086">
        <v>90</v>
      </c>
      <c r="I138" s="1086">
        <v>90</v>
      </c>
      <c r="J138" s="1087"/>
      <c r="K138" s="1088">
        <f t="shared" si="31"/>
        <v>0.98076923076923073</v>
      </c>
      <c r="L138" s="1087">
        <f t="shared" si="32"/>
        <v>0.86538461538461542</v>
      </c>
      <c r="M138" s="1088">
        <f t="shared" si="33"/>
        <v>0.88235294117647056</v>
      </c>
      <c r="N138" s="1087">
        <f t="shared" si="34"/>
        <v>0.89965397923875423</v>
      </c>
    </row>
    <row r="139" spans="1:14" s="1069" customFormat="1" ht="12" x14ac:dyDescent="0.2">
      <c r="A139" s="1070"/>
      <c r="B139" s="1071" t="s">
        <v>1024</v>
      </c>
      <c r="C139" s="1072">
        <v>347</v>
      </c>
      <c r="D139" s="1073">
        <v>713</v>
      </c>
      <c r="E139" s="1073">
        <v>641</v>
      </c>
      <c r="F139" s="1072">
        <v>453</v>
      </c>
      <c r="G139" s="1072">
        <v>429</v>
      </c>
      <c r="H139" s="1073">
        <v>305</v>
      </c>
      <c r="I139" s="1073">
        <v>305</v>
      </c>
      <c r="J139" s="1074">
        <f t="shared" si="30"/>
        <v>1.8472622478386167</v>
      </c>
      <c r="K139" s="1075">
        <f t="shared" si="31"/>
        <v>0.66926677067082685</v>
      </c>
      <c r="L139" s="1074">
        <f t="shared" si="32"/>
        <v>0.47581903276131043</v>
      </c>
      <c r="M139" s="1075">
        <f t="shared" si="33"/>
        <v>0.71095571095571097</v>
      </c>
      <c r="N139" s="1074">
        <f t="shared" si="34"/>
        <v>1.0622904678848735</v>
      </c>
    </row>
    <row r="140" spans="1:14" s="1069" customFormat="1" ht="12" x14ac:dyDescent="0.2">
      <c r="A140" s="1063"/>
      <c r="B140" s="1064" t="s">
        <v>893</v>
      </c>
      <c r="C140" s="1065">
        <f>SUBTOTAL(9,C141:C143)</f>
        <v>1030</v>
      </c>
      <c r="D140" s="1066">
        <f t="shared" ref="D140:H140" si="37">SUBTOTAL(9,D141:D143)</f>
        <v>546</v>
      </c>
      <c r="E140" s="1066">
        <v>511</v>
      </c>
      <c r="F140" s="1065">
        <f t="shared" si="37"/>
        <v>470</v>
      </c>
      <c r="G140" s="1065">
        <v>453</v>
      </c>
      <c r="H140" s="1066">
        <f t="shared" si="37"/>
        <v>362</v>
      </c>
      <c r="I140" s="1066">
        <v>362</v>
      </c>
      <c r="J140" s="1067">
        <f t="shared" si="30"/>
        <v>0.49611650485436892</v>
      </c>
      <c r="K140" s="1068">
        <f t="shared" si="31"/>
        <v>0.88649706457925637</v>
      </c>
      <c r="L140" s="1067">
        <f t="shared" si="32"/>
        <v>0.7084148727984344</v>
      </c>
      <c r="M140" s="1068">
        <f t="shared" si="33"/>
        <v>0.79911699779249445</v>
      </c>
      <c r="N140" s="1067">
        <f t="shared" si="34"/>
        <v>0.90143219839285793</v>
      </c>
    </row>
    <row r="141" spans="1:14" s="1069" customFormat="1" ht="12" x14ac:dyDescent="0.2">
      <c r="A141" s="1070"/>
      <c r="B141" s="1071" t="s">
        <v>1033</v>
      </c>
      <c r="C141" s="1072">
        <v>500</v>
      </c>
      <c r="D141" s="1073">
        <v>261</v>
      </c>
      <c r="E141" s="1073">
        <v>250</v>
      </c>
      <c r="F141" s="1072">
        <v>229</v>
      </c>
      <c r="G141" s="1072">
        <v>220</v>
      </c>
      <c r="H141" s="1073">
        <v>176</v>
      </c>
      <c r="I141" s="1073">
        <v>176</v>
      </c>
      <c r="J141" s="1074">
        <f t="shared" si="30"/>
        <v>0.5</v>
      </c>
      <c r="K141" s="1075">
        <f t="shared" si="31"/>
        <v>0.88</v>
      </c>
      <c r="L141" s="1074">
        <f t="shared" si="32"/>
        <v>0.70399999999999996</v>
      </c>
      <c r="M141" s="1075">
        <f t="shared" si="33"/>
        <v>0.8</v>
      </c>
      <c r="N141" s="1074">
        <f t="shared" si="34"/>
        <v>0.90909090909090917</v>
      </c>
    </row>
    <row r="142" spans="1:14" s="1069" customFormat="1" ht="12" x14ac:dyDescent="0.2">
      <c r="A142" s="1070"/>
      <c r="B142" s="1071" t="s">
        <v>924</v>
      </c>
      <c r="C142" s="1072">
        <v>470</v>
      </c>
      <c r="D142" s="1073">
        <v>277</v>
      </c>
      <c r="E142" s="1073">
        <v>264</v>
      </c>
      <c r="F142" s="1072">
        <v>234</v>
      </c>
      <c r="G142" s="1072">
        <v>228</v>
      </c>
      <c r="H142" s="1073">
        <v>179</v>
      </c>
      <c r="I142" s="1073">
        <v>179</v>
      </c>
      <c r="J142" s="1074">
        <f t="shared" si="30"/>
        <v>0.5617021276595745</v>
      </c>
      <c r="K142" s="1075">
        <f t="shared" si="31"/>
        <v>0.86363636363636365</v>
      </c>
      <c r="L142" s="1074">
        <f t="shared" si="32"/>
        <v>0.67803030303030298</v>
      </c>
      <c r="M142" s="1075">
        <f t="shared" si="33"/>
        <v>0.78508771929824561</v>
      </c>
      <c r="N142" s="1074">
        <f t="shared" si="34"/>
        <v>0.90904893813481069</v>
      </c>
    </row>
    <row r="143" spans="1:14" s="1069" customFormat="1" ht="12" x14ac:dyDescent="0.2">
      <c r="A143" s="1070"/>
      <c r="B143" s="1071" t="s">
        <v>1035</v>
      </c>
      <c r="C143" s="1072">
        <v>60</v>
      </c>
      <c r="D143" s="1073">
        <v>8</v>
      </c>
      <c r="E143" s="1073">
        <v>8</v>
      </c>
      <c r="F143" s="1072">
        <v>7</v>
      </c>
      <c r="G143" s="1072">
        <v>7</v>
      </c>
      <c r="H143" s="1073">
        <v>7</v>
      </c>
      <c r="I143" s="1073">
        <v>7</v>
      </c>
      <c r="J143" s="1074">
        <f t="shared" si="30"/>
        <v>0.13333333333333333</v>
      </c>
      <c r="K143" s="1075">
        <f t="shared" si="31"/>
        <v>0.875</v>
      </c>
      <c r="L143" s="1074">
        <f t="shared" si="32"/>
        <v>0.875</v>
      </c>
      <c r="M143" s="1075">
        <f t="shared" si="33"/>
        <v>1</v>
      </c>
      <c r="N143" s="1074">
        <f t="shared" si="34"/>
        <v>1.1428571428571428</v>
      </c>
    </row>
    <row r="144" spans="1:14" s="1059" customFormat="1" ht="15" customHeight="1" x14ac:dyDescent="0.2">
      <c r="A144" s="1054"/>
      <c r="B144" s="1060" t="s">
        <v>1036</v>
      </c>
      <c r="C144" s="1061">
        <f>SUBTOTAL(9,C145:C175)</f>
        <v>5155</v>
      </c>
      <c r="D144" s="1061">
        <f t="shared" ref="D144:H144" si="38">SUBTOTAL(9,D145:D175)</f>
        <v>5334</v>
      </c>
      <c r="E144" s="1061">
        <v>5065</v>
      </c>
      <c r="F144" s="1061">
        <f t="shared" si="38"/>
        <v>4979</v>
      </c>
      <c r="G144" s="1061">
        <v>4755</v>
      </c>
      <c r="H144" s="1061">
        <f t="shared" si="38"/>
        <v>3427</v>
      </c>
      <c r="I144" s="1061">
        <v>3421</v>
      </c>
      <c r="J144" s="1062">
        <f t="shared" si="30"/>
        <v>0.98254122211445194</v>
      </c>
      <c r="K144" s="1062">
        <f t="shared" si="31"/>
        <v>0.93879565646594276</v>
      </c>
      <c r="L144" s="1062">
        <f t="shared" si="32"/>
        <v>0.6754195459032577</v>
      </c>
      <c r="M144" s="1062">
        <f t="shared" si="33"/>
        <v>0.71945320715036798</v>
      </c>
      <c r="N144" s="1062">
        <f t="shared" si="34"/>
        <v>0.76635762233787885</v>
      </c>
    </row>
    <row r="145" spans="1:14" s="1069" customFormat="1" ht="12" x14ac:dyDescent="0.2">
      <c r="A145" s="1063"/>
      <c r="B145" s="1064" t="s">
        <v>894</v>
      </c>
      <c r="C145" s="1065"/>
      <c r="D145" s="1066">
        <v>65</v>
      </c>
      <c r="E145" s="1066">
        <v>65</v>
      </c>
      <c r="F145" s="1065">
        <v>34</v>
      </c>
      <c r="G145" s="1065">
        <v>34</v>
      </c>
      <c r="H145" s="1066">
        <v>31</v>
      </c>
      <c r="I145" s="1066">
        <v>31</v>
      </c>
      <c r="J145" s="1067"/>
      <c r="K145" s="1068">
        <f t="shared" si="31"/>
        <v>0.52307692307692311</v>
      </c>
      <c r="L145" s="1067">
        <f t="shared" si="32"/>
        <v>0.47692307692307695</v>
      </c>
      <c r="M145" s="1068">
        <f t="shared" si="33"/>
        <v>0.91176470588235292</v>
      </c>
      <c r="N145" s="1067">
        <f t="shared" si="34"/>
        <v>1.7430795847750866</v>
      </c>
    </row>
    <row r="146" spans="1:14" s="1069" customFormat="1" ht="12" x14ac:dyDescent="0.2">
      <c r="A146" s="1063"/>
      <c r="B146" s="1064" t="s">
        <v>1037</v>
      </c>
      <c r="C146" s="1065">
        <f>SUBTOTAL(9,C147:C159)</f>
        <v>1900</v>
      </c>
      <c r="D146" s="1066">
        <f t="shared" ref="D146:H146" si="39">SUBTOTAL(9,D147:D159)</f>
        <v>1561</v>
      </c>
      <c r="E146" s="1066">
        <v>1528</v>
      </c>
      <c r="F146" s="1065">
        <f t="shared" si="39"/>
        <v>1485</v>
      </c>
      <c r="G146" s="1065">
        <v>1459</v>
      </c>
      <c r="H146" s="1066">
        <f t="shared" si="39"/>
        <v>1082</v>
      </c>
      <c r="I146" s="1066">
        <v>1080</v>
      </c>
      <c r="J146" s="1067">
        <f t="shared" si="30"/>
        <v>0.80421052631578949</v>
      </c>
      <c r="K146" s="1068">
        <f t="shared" si="31"/>
        <v>0.95484293193717273</v>
      </c>
      <c r="L146" s="1067">
        <f t="shared" si="32"/>
        <v>0.70680628272251311</v>
      </c>
      <c r="M146" s="1068">
        <f t="shared" si="33"/>
        <v>0.74023303632625082</v>
      </c>
      <c r="N146" s="1067">
        <f t="shared" si="34"/>
        <v>0.77524063023064504</v>
      </c>
    </row>
    <row r="147" spans="1:14" s="1096" customFormat="1" ht="12" x14ac:dyDescent="0.2">
      <c r="A147" s="1090"/>
      <c r="B147" s="1091" t="s">
        <v>1038</v>
      </c>
      <c r="C147" s="1092">
        <v>1500</v>
      </c>
      <c r="D147" s="1093">
        <f>SUBTOTAL(9,D148:D158)</f>
        <v>1274</v>
      </c>
      <c r="E147" s="1093">
        <v>1252</v>
      </c>
      <c r="F147" s="1092">
        <f t="shared" ref="F147:H147" si="40">SUBTOTAL(9,F148:F158)</f>
        <v>1216</v>
      </c>
      <c r="G147" s="1092">
        <v>1199</v>
      </c>
      <c r="H147" s="1093">
        <f t="shared" si="40"/>
        <v>874</v>
      </c>
      <c r="I147" s="1093">
        <v>872</v>
      </c>
      <c r="J147" s="1094">
        <f t="shared" si="30"/>
        <v>0.83466666666666667</v>
      </c>
      <c r="K147" s="1095">
        <f t="shared" si="31"/>
        <v>0.957667731629393</v>
      </c>
      <c r="L147" s="1094">
        <f t="shared" si="32"/>
        <v>0.69648562300319494</v>
      </c>
      <c r="M147" s="1095">
        <f t="shared" si="33"/>
        <v>0.72727272727272729</v>
      </c>
      <c r="N147" s="1094">
        <f t="shared" si="34"/>
        <v>0.75942072939570859</v>
      </c>
    </row>
    <row r="148" spans="1:14" s="1082" customFormat="1" ht="12" x14ac:dyDescent="0.2">
      <c r="A148" s="1076"/>
      <c r="B148" s="1077" t="s">
        <v>1039</v>
      </c>
      <c r="C148" s="1078"/>
      <c r="D148" s="1079">
        <v>459</v>
      </c>
      <c r="E148" s="1079">
        <v>447</v>
      </c>
      <c r="F148" s="1078">
        <v>408</v>
      </c>
      <c r="G148" s="1078">
        <v>399</v>
      </c>
      <c r="H148" s="1079">
        <v>277</v>
      </c>
      <c r="I148" s="1079">
        <v>277</v>
      </c>
      <c r="J148" s="1080"/>
      <c r="K148" s="1081">
        <f t="shared" si="31"/>
        <v>0.89261744966442957</v>
      </c>
      <c r="L148" s="1080">
        <f t="shared" si="32"/>
        <v>0.61968680089485462</v>
      </c>
      <c r="M148" s="1081">
        <f t="shared" si="33"/>
        <v>0.69423558897243109</v>
      </c>
      <c r="N148" s="1080">
        <f t="shared" si="34"/>
        <v>0.77775265230746038</v>
      </c>
    </row>
    <row r="149" spans="1:14" s="1082" customFormat="1" ht="12" x14ac:dyDescent="0.2">
      <c r="A149" s="1076"/>
      <c r="B149" s="1077" t="s">
        <v>1040</v>
      </c>
      <c r="C149" s="1078"/>
      <c r="D149" s="1079">
        <v>60</v>
      </c>
      <c r="E149" s="1079">
        <v>60</v>
      </c>
      <c r="F149" s="1078">
        <v>59</v>
      </c>
      <c r="G149" s="1078">
        <v>59</v>
      </c>
      <c r="H149" s="1079">
        <v>38</v>
      </c>
      <c r="I149" s="1079">
        <v>38</v>
      </c>
      <c r="J149" s="1080"/>
      <c r="K149" s="1081">
        <f t="shared" si="31"/>
        <v>0.98333333333333328</v>
      </c>
      <c r="L149" s="1080">
        <f t="shared" si="32"/>
        <v>0.6333333333333333</v>
      </c>
      <c r="M149" s="1081">
        <f t="shared" si="33"/>
        <v>0.64406779661016944</v>
      </c>
      <c r="N149" s="1080">
        <f t="shared" si="34"/>
        <v>0.6549841999425452</v>
      </c>
    </row>
    <row r="150" spans="1:14" s="1082" customFormat="1" ht="12" x14ac:dyDescent="0.2">
      <c r="A150" s="1076"/>
      <c r="B150" s="1077" t="s">
        <v>1041</v>
      </c>
      <c r="C150" s="1078"/>
      <c r="D150" s="1079">
        <v>41</v>
      </c>
      <c r="E150" s="1079">
        <v>41</v>
      </c>
      <c r="F150" s="1078">
        <v>41</v>
      </c>
      <c r="G150" s="1078">
        <v>41</v>
      </c>
      <c r="H150" s="1079">
        <v>32</v>
      </c>
      <c r="I150" s="1079">
        <v>32</v>
      </c>
      <c r="J150" s="1080"/>
      <c r="K150" s="1081">
        <f t="shared" si="31"/>
        <v>1</v>
      </c>
      <c r="L150" s="1080">
        <f t="shared" si="32"/>
        <v>0.78048780487804881</v>
      </c>
      <c r="M150" s="1081">
        <f t="shared" si="33"/>
        <v>0.78048780487804881</v>
      </c>
      <c r="N150" s="1080">
        <f t="shared" si="34"/>
        <v>0.78048780487804881</v>
      </c>
    </row>
    <row r="151" spans="1:14" s="1082" customFormat="1" ht="12" x14ac:dyDescent="0.2">
      <c r="A151" s="1076"/>
      <c r="B151" s="1077" t="s">
        <v>1042</v>
      </c>
      <c r="C151" s="1078"/>
      <c r="D151" s="1079">
        <v>72</v>
      </c>
      <c r="E151" s="1079">
        <v>72</v>
      </c>
      <c r="F151" s="1078">
        <v>68</v>
      </c>
      <c r="G151" s="1078">
        <v>68</v>
      </c>
      <c r="H151" s="1079">
        <v>55</v>
      </c>
      <c r="I151" s="1079">
        <v>55</v>
      </c>
      <c r="J151" s="1080"/>
      <c r="K151" s="1081">
        <f t="shared" si="31"/>
        <v>0.94444444444444442</v>
      </c>
      <c r="L151" s="1080">
        <f t="shared" si="32"/>
        <v>0.76388888888888884</v>
      </c>
      <c r="M151" s="1081">
        <f t="shared" si="33"/>
        <v>0.80882352941176472</v>
      </c>
      <c r="N151" s="1080">
        <f t="shared" si="34"/>
        <v>0.856401384083045</v>
      </c>
    </row>
    <row r="152" spans="1:14" s="1082" customFormat="1" ht="12" x14ac:dyDescent="0.2">
      <c r="A152" s="1076"/>
      <c r="B152" s="1077" t="s">
        <v>1043</v>
      </c>
      <c r="C152" s="1078"/>
      <c r="D152" s="1079">
        <v>112</v>
      </c>
      <c r="E152" s="1079">
        <v>112</v>
      </c>
      <c r="F152" s="1078">
        <v>112</v>
      </c>
      <c r="G152" s="1078">
        <v>112</v>
      </c>
      <c r="H152" s="1079">
        <v>82</v>
      </c>
      <c r="I152" s="1079">
        <v>82</v>
      </c>
      <c r="J152" s="1080"/>
      <c r="K152" s="1081">
        <f t="shared" si="31"/>
        <v>1</v>
      </c>
      <c r="L152" s="1080">
        <f t="shared" si="32"/>
        <v>0.7321428571428571</v>
      </c>
      <c r="M152" s="1081">
        <f t="shared" si="33"/>
        <v>0.7321428571428571</v>
      </c>
      <c r="N152" s="1080">
        <f t="shared" si="34"/>
        <v>0.7321428571428571</v>
      </c>
    </row>
    <row r="153" spans="1:14" s="1082" customFormat="1" ht="12" x14ac:dyDescent="0.2">
      <c r="A153" s="1076"/>
      <c r="B153" s="1077" t="s">
        <v>1044</v>
      </c>
      <c r="C153" s="1078"/>
      <c r="D153" s="1079">
        <v>217</v>
      </c>
      <c r="E153" s="1079">
        <v>215</v>
      </c>
      <c r="F153" s="1078">
        <v>215</v>
      </c>
      <c r="G153" s="1078">
        <v>214</v>
      </c>
      <c r="H153" s="1079">
        <v>141</v>
      </c>
      <c r="I153" s="1079">
        <v>141</v>
      </c>
      <c r="J153" s="1080"/>
      <c r="K153" s="1081">
        <f t="shared" si="31"/>
        <v>0.99534883720930234</v>
      </c>
      <c r="L153" s="1080">
        <f t="shared" si="32"/>
        <v>0.65581395348837213</v>
      </c>
      <c r="M153" s="1081">
        <f t="shared" si="33"/>
        <v>0.65887850467289721</v>
      </c>
      <c r="N153" s="1080">
        <f t="shared" si="34"/>
        <v>0.66195737619006034</v>
      </c>
    </row>
    <row r="154" spans="1:14" s="1082" customFormat="1" ht="12" x14ac:dyDescent="0.2">
      <c r="A154" s="1076"/>
      <c r="B154" s="1077" t="s">
        <v>1045</v>
      </c>
      <c r="C154" s="1078"/>
      <c r="D154" s="1079">
        <v>66</v>
      </c>
      <c r="E154" s="1079">
        <v>66</v>
      </c>
      <c r="F154" s="1078">
        <v>65</v>
      </c>
      <c r="G154" s="1078">
        <v>65</v>
      </c>
      <c r="H154" s="1079">
        <v>57</v>
      </c>
      <c r="I154" s="1079">
        <v>57</v>
      </c>
      <c r="J154" s="1080"/>
      <c r="K154" s="1081">
        <f t="shared" si="31"/>
        <v>0.98484848484848486</v>
      </c>
      <c r="L154" s="1080">
        <f t="shared" si="32"/>
        <v>0.86363636363636365</v>
      </c>
      <c r="M154" s="1081">
        <f t="shared" si="33"/>
        <v>0.87692307692307692</v>
      </c>
      <c r="N154" s="1080">
        <f t="shared" si="34"/>
        <v>0.89041420118343195</v>
      </c>
    </row>
    <row r="155" spans="1:14" s="1082" customFormat="1" ht="12" x14ac:dyDescent="0.2">
      <c r="A155" s="1076"/>
      <c r="B155" s="1077" t="s">
        <v>1046</v>
      </c>
      <c r="C155" s="1078"/>
      <c r="D155" s="1079">
        <v>47</v>
      </c>
      <c r="E155" s="1079">
        <v>47</v>
      </c>
      <c r="F155" s="1078">
        <v>47</v>
      </c>
      <c r="G155" s="1078">
        <v>47</v>
      </c>
      <c r="H155" s="1079">
        <v>34</v>
      </c>
      <c r="I155" s="1079">
        <v>34</v>
      </c>
      <c r="J155" s="1080"/>
      <c r="K155" s="1081">
        <f t="shared" si="31"/>
        <v>1</v>
      </c>
      <c r="L155" s="1080">
        <f t="shared" si="32"/>
        <v>0.72340425531914898</v>
      </c>
      <c r="M155" s="1081">
        <f t="shared" si="33"/>
        <v>0.72340425531914898</v>
      </c>
      <c r="N155" s="1080">
        <f t="shared" si="34"/>
        <v>0.72340425531914898</v>
      </c>
    </row>
    <row r="156" spans="1:14" s="1082" customFormat="1" ht="12" x14ac:dyDescent="0.2">
      <c r="A156" s="1076"/>
      <c r="B156" s="1077" t="s">
        <v>1047</v>
      </c>
      <c r="C156" s="1078"/>
      <c r="D156" s="1079">
        <v>122</v>
      </c>
      <c r="E156" s="1079">
        <v>122</v>
      </c>
      <c r="F156" s="1078">
        <v>124</v>
      </c>
      <c r="G156" s="1078">
        <v>124</v>
      </c>
      <c r="H156" s="1079">
        <v>97</v>
      </c>
      <c r="I156" s="1079">
        <v>97</v>
      </c>
      <c r="J156" s="1080"/>
      <c r="K156" s="1081">
        <f t="shared" si="31"/>
        <v>1.0163934426229508</v>
      </c>
      <c r="L156" s="1080">
        <f t="shared" si="32"/>
        <v>0.79508196721311475</v>
      </c>
      <c r="M156" s="1081">
        <f t="shared" si="33"/>
        <v>0.782258064516129</v>
      </c>
      <c r="N156" s="1080">
        <f t="shared" si="34"/>
        <v>0.76964099895941729</v>
      </c>
    </row>
    <row r="157" spans="1:14" s="1082" customFormat="1" ht="12" x14ac:dyDescent="0.2">
      <c r="A157" s="1076"/>
      <c r="B157" s="1077" t="s">
        <v>1048</v>
      </c>
      <c r="C157" s="1078"/>
      <c r="D157" s="1079">
        <v>56</v>
      </c>
      <c r="E157" s="1079">
        <v>56</v>
      </c>
      <c r="F157" s="1078">
        <v>55</v>
      </c>
      <c r="G157" s="1078">
        <v>55</v>
      </c>
      <c r="H157" s="1079">
        <v>41</v>
      </c>
      <c r="I157" s="1079">
        <v>41</v>
      </c>
      <c r="J157" s="1080"/>
      <c r="K157" s="1081">
        <f t="shared" si="31"/>
        <v>0.9821428571428571</v>
      </c>
      <c r="L157" s="1080">
        <f t="shared" si="32"/>
        <v>0.7321428571428571</v>
      </c>
      <c r="M157" s="1081">
        <f t="shared" si="33"/>
        <v>0.74545454545454548</v>
      </c>
      <c r="N157" s="1080">
        <f t="shared" si="34"/>
        <v>0.75900826446280989</v>
      </c>
    </row>
    <row r="158" spans="1:14" s="1082" customFormat="1" ht="12" x14ac:dyDescent="0.2">
      <c r="A158" s="1076"/>
      <c r="B158" s="1077" t="s">
        <v>1049</v>
      </c>
      <c r="C158" s="1078"/>
      <c r="D158" s="1079">
        <v>22</v>
      </c>
      <c r="E158" s="1079">
        <v>21</v>
      </c>
      <c r="F158" s="1078">
        <v>22</v>
      </c>
      <c r="G158" s="1078">
        <v>21</v>
      </c>
      <c r="H158" s="1079">
        <v>20</v>
      </c>
      <c r="I158" s="1079">
        <v>19</v>
      </c>
      <c r="J158" s="1080"/>
      <c r="K158" s="1081">
        <f t="shared" si="31"/>
        <v>1</v>
      </c>
      <c r="L158" s="1080">
        <f t="shared" si="32"/>
        <v>0.90476190476190477</v>
      </c>
      <c r="M158" s="1081">
        <f t="shared" si="33"/>
        <v>0.90476190476190477</v>
      </c>
      <c r="N158" s="1080">
        <f t="shared" si="34"/>
        <v>0.90476190476190477</v>
      </c>
    </row>
    <row r="159" spans="1:14" s="1069" customFormat="1" ht="12" x14ac:dyDescent="0.2">
      <c r="A159" s="1070"/>
      <c r="B159" s="1071" t="s">
        <v>1050</v>
      </c>
      <c r="C159" s="1072">
        <v>400</v>
      </c>
      <c r="D159" s="1073">
        <v>287</v>
      </c>
      <c r="E159" s="1073">
        <v>281</v>
      </c>
      <c r="F159" s="1072">
        <v>269</v>
      </c>
      <c r="G159" s="1072">
        <v>265</v>
      </c>
      <c r="H159" s="1073">
        <v>208</v>
      </c>
      <c r="I159" s="1073">
        <v>208</v>
      </c>
      <c r="J159" s="1074">
        <f t="shared" si="30"/>
        <v>0.70250000000000001</v>
      </c>
      <c r="K159" s="1075">
        <f t="shared" si="31"/>
        <v>0.94306049822064053</v>
      </c>
      <c r="L159" s="1074">
        <f t="shared" si="32"/>
        <v>0.74021352313167255</v>
      </c>
      <c r="M159" s="1075">
        <f t="shared" si="33"/>
        <v>0.78490566037735854</v>
      </c>
      <c r="N159" s="1074">
        <f t="shared" si="34"/>
        <v>0.83229619081523676</v>
      </c>
    </row>
    <row r="160" spans="1:14" s="1069" customFormat="1" ht="12" x14ac:dyDescent="0.2">
      <c r="A160" s="1063"/>
      <c r="B160" s="1064" t="s">
        <v>1052</v>
      </c>
      <c r="C160" s="1065">
        <v>900</v>
      </c>
      <c r="D160" s="1066">
        <v>722</v>
      </c>
      <c r="E160" s="1066">
        <v>722</v>
      </c>
      <c r="F160" s="1065">
        <v>526</v>
      </c>
      <c r="G160" s="1065">
        <v>526</v>
      </c>
      <c r="H160" s="1066">
        <v>455</v>
      </c>
      <c r="I160" s="1066">
        <v>455</v>
      </c>
      <c r="J160" s="1067">
        <f t="shared" si="30"/>
        <v>0.80222222222222217</v>
      </c>
      <c r="K160" s="1068">
        <f t="shared" si="31"/>
        <v>0.72853185595567871</v>
      </c>
      <c r="L160" s="1067">
        <f t="shared" si="32"/>
        <v>0.63019390581717449</v>
      </c>
      <c r="M160" s="1068">
        <f t="shared" si="33"/>
        <v>0.86501901140684412</v>
      </c>
      <c r="N160" s="1067">
        <f t="shared" si="34"/>
        <v>1.1873454871401929</v>
      </c>
    </row>
    <row r="161" spans="1:14" s="1069" customFormat="1" ht="12" x14ac:dyDescent="0.2">
      <c r="A161" s="1063"/>
      <c r="B161" s="1064" t="s">
        <v>897</v>
      </c>
      <c r="C161" s="1065">
        <f>SUBTOTAL(9,C162:C166)</f>
        <v>760</v>
      </c>
      <c r="D161" s="1066">
        <f t="shared" ref="D161:H161" si="41">SUBTOTAL(9,D162:D166)</f>
        <v>1622</v>
      </c>
      <c r="E161" s="1066">
        <v>1524</v>
      </c>
      <c r="F161" s="1065">
        <f t="shared" si="41"/>
        <v>1607</v>
      </c>
      <c r="G161" s="1065">
        <v>1511</v>
      </c>
      <c r="H161" s="1066">
        <f t="shared" si="41"/>
        <v>752</v>
      </c>
      <c r="I161" s="1066">
        <v>752</v>
      </c>
      <c r="J161" s="1067">
        <f t="shared" si="30"/>
        <v>2.0052631578947366</v>
      </c>
      <c r="K161" s="1068">
        <f t="shared" si="31"/>
        <v>0.99146981627296593</v>
      </c>
      <c r="L161" s="1067">
        <f t="shared" si="32"/>
        <v>0.49343832020997375</v>
      </c>
      <c r="M161" s="1068">
        <f t="shared" si="33"/>
        <v>0.49768365320979485</v>
      </c>
      <c r="N161" s="1067">
        <f t="shared" si="34"/>
        <v>0.50196551124535227</v>
      </c>
    </row>
    <row r="162" spans="1:14" s="1069" customFormat="1" ht="12" x14ac:dyDescent="0.2">
      <c r="A162" s="1070"/>
      <c r="B162" s="1071" t="s">
        <v>1053</v>
      </c>
      <c r="C162" s="1072">
        <v>200</v>
      </c>
      <c r="D162" s="1073">
        <v>396</v>
      </c>
      <c r="E162" s="1073">
        <v>375</v>
      </c>
      <c r="F162" s="1072">
        <v>386</v>
      </c>
      <c r="G162" s="1072">
        <v>367</v>
      </c>
      <c r="H162" s="1073">
        <v>147</v>
      </c>
      <c r="I162" s="1073">
        <v>147</v>
      </c>
      <c r="J162" s="1074">
        <f t="shared" si="30"/>
        <v>1.875</v>
      </c>
      <c r="K162" s="1075">
        <f t="shared" si="31"/>
        <v>0.97866666666666668</v>
      </c>
      <c r="L162" s="1074">
        <f t="shared" si="32"/>
        <v>0.39200000000000002</v>
      </c>
      <c r="M162" s="1075">
        <f t="shared" si="33"/>
        <v>0.40054495912806537</v>
      </c>
      <c r="N162" s="1074">
        <f t="shared" si="34"/>
        <v>0.40927618439516222</v>
      </c>
    </row>
    <row r="163" spans="1:14" s="1069" customFormat="1" ht="12" x14ac:dyDescent="0.2">
      <c r="A163" s="1070"/>
      <c r="B163" s="1071" t="s">
        <v>1054</v>
      </c>
      <c r="C163" s="1072">
        <v>150</v>
      </c>
      <c r="D163" s="1073">
        <v>175</v>
      </c>
      <c r="E163" s="1073">
        <v>173</v>
      </c>
      <c r="F163" s="1072">
        <v>175</v>
      </c>
      <c r="G163" s="1072">
        <v>173</v>
      </c>
      <c r="H163" s="1073">
        <v>97</v>
      </c>
      <c r="I163" s="1073">
        <v>97</v>
      </c>
      <c r="J163" s="1074">
        <f t="shared" si="30"/>
        <v>1.1533333333333333</v>
      </c>
      <c r="K163" s="1075">
        <f t="shared" si="31"/>
        <v>1</v>
      </c>
      <c r="L163" s="1074">
        <f t="shared" si="32"/>
        <v>0.56069364161849711</v>
      </c>
      <c r="M163" s="1075">
        <f t="shared" si="33"/>
        <v>0.56069364161849711</v>
      </c>
      <c r="N163" s="1074">
        <f t="shared" si="34"/>
        <v>0.56069364161849711</v>
      </c>
    </row>
    <row r="164" spans="1:14" s="1069" customFormat="1" ht="12" x14ac:dyDescent="0.2">
      <c r="A164" s="1070"/>
      <c r="B164" s="1071" t="s">
        <v>1055</v>
      </c>
      <c r="C164" s="1072">
        <v>80</v>
      </c>
      <c r="D164" s="1073">
        <v>141</v>
      </c>
      <c r="E164" s="1073">
        <v>138</v>
      </c>
      <c r="F164" s="1072">
        <v>141</v>
      </c>
      <c r="G164" s="1072">
        <v>138</v>
      </c>
      <c r="H164" s="1073">
        <v>80</v>
      </c>
      <c r="I164" s="1073">
        <v>80</v>
      </c>
      <c r="J164" s="1074">
        <f t="shared" si="30"/>
        <v>1.7250000000000001</v>
      </c>
      <c r="K164" s="1075">
        <f t="shared" si="31"/>
        <v>1</v>
      </c>
      <c r="L164" s="1074">
        <f t="shared" si="32"/>
        <v>0.57971014492753625</v>
      </c>
      <c r="M164" s="1075">
        <f t="shared" si="33"/>
        <v>0.57971014492753625</v>
      </c>
      <c r="N164" s="1074">
        <f t="shared" si="34"/>
        <v>0.57971014492753625</v>
      </c>
    </row>
    <row r="165" spans="1:14" s="1069" customFormat="1" ht="12" x14ac:dyDescent="0.2">
      <c r="A165" s="1070"/>
      <c r="B165" s="1071" t="s">
        <v>1056</v>
      </c>
      <c r="C165" s="1072">
        <v>90</v>
      </c>
      <c r="D165" s="1073">
        <v>110</v>
      </c>
      <c r="E165" s="1073">
        <v>108</v>
      </c>
      <c r="F165" s="1072">
        <v>110</v>
      </c>
      <c r="G165" s="1072">
        <v>108</v>
      </c>
      <c r="H165" s="1073">
        <v>69</v>
      </c>
      <c r="I165" s="1073">
        <v>69</v>
      </c>
      <c r="J165" s="1074">
        <f t="shared" si="30"/>
        <v>1.2</v>
      </c>
      <c r="K165" s="1075">
        <f t="shared" si="31"/>
        <v>1</v>
      </c>
      <c r="L165" s="1074">
        <f t="shared" si="32"/>
        <v>0.63888888888888884</v>
      </c>
      <c r="M165" s="1075">
        <f t="shared" si="33"/>
        <v>0.63888888888888884</v>
      </c>
      <c r="N165" s="1074">
        <f t="shared" si="34"/>
        <v>0.63888888888888884</v>
      </c>
    </row>
    <row r="166" spans="1:14" s="1069" customFormat="1" ht="12" x14ac:dyDescent="0.2">
      <c r="A166" s="1070"/>
      <c r="B166" s="1071" t="s">
        <v>1057</v>
      </c>
      <c r="C166" s="1072">
        <v>240</v>
      </c>
      <c r="D166" s="1073">
        <v>800</v>
      </c>
      <c r="E166" s="1073">
        <v>787</v>
      </c>
      <c r="F166" s="1072">
        <v>795</v>
      </c>
      <c r="G166" s="1072">
        <v>782</v>
      </c>
      <c r="H166" s="1073">
        <v>359</v>
      </c>
      <c r="I166" s="1073">
        <v>359</v>
      </c>
      <c r="J166" s="1074">
        <f t="shared" si="30"/>
        <v>3.2791666666666668</v>
      </c>
      <c r="K166" s="1075">
        <f t="shared" si="31"/>
        <v>0.99364675984752227</v>
      </c>
      <c r="L166" s="1074">
        <f t="shared" si="32"/>
        <v>0.45616264294790343</v>
      </c>
      <c r="M166" s="1075">
        <f t="shared" si="33"/>
        <v>0.45907928388746805</v>
      </c>
      <c r="N166" s="1074">
        <f t="shared" si="34"/>
        <v>0.46201457342639052</v>
      </c>
    </row>
    <row r="167" spans="1:14" s="1069" customFormat="1" ht="12" x14ac:dyDescent="0.2">
      <c r="A167" s="1063"/>
      <c r="B167" s="1064" t="s">
        <v>898</v>
      </c>
      <c r="C167" s="1065">
        <f>SUBTOTAL(9,C168:C170)</f>
        <v>300</v>
      </c>
      <c r="D167" s="1066">
        <f t="shared" ref="D167:H167" si="42">SUBTOTAL(9,D168:D170)</f>
        <v>152</v>
      </c>
      <c r="E167" s="1066">
        <v>150</v>
      </c>
      <c r="F167" s="1065">
        <f t="shared" si="42"/>
        <v>152</v>
      </c>
      <c r="G167" s="1065">
        <v>150</v>
      </c>
      <c r="H167" s="1066">
        <f t="shared" si="42"/>
        <v>103</v>
      </c>
      <c r="I167" s="1066">
        <v>103</v>
      </c>
      <c r="J167" s="1067">
        <f t="shared" si="30"/>
        <v>0.5</v>
      </c>
      <c r="K167" s="1068">
        <f t="shared" si="31"/>
        <v>1</v>
      </c>
      <c r="L167" s="1067">
        <f t="shared" si="32"/>
        <v>0.68666666666666665</v>
      </c>
      <c r="M167" s="1068">
        <f t="shared" si="33"/>
        <v>0.68666666666666665</v>
      </c>
      <c r="N167" s="1067">
        <f t="shared" si="34"/>
        <v>0.68666666666666665</v>
      </c>
    </row>
    <row r="168" spans="1:14" s="1069" customFormat="1" ht="12" x14ac:dyDescent="0.2">
      <c r="A168" s="1070"/>
      <c r="B168" s="1071" t="s">
        <v>1058</v>
      </c>
      <c r="C168" s="1072">
        <v>100</v>
      </c>
      <c r="D168" s="1073">
        <v>74</v>
      </c>
      <c r="E168" s="1073">
        <v>74</v>
      </c>
      <c r="F168" s="1072">
        <v>74</v>
      </c>
      <c r="G168" s="1072">
        <v>74</v>
      </c>
      <c r="H168" s="1073">
        <v>45</v>
      </c>
      <c r="I168" s="1073">
        <v>45</v>
      </c>
      <c r="J168" s="1074">
        <f t="shared" si="30"/>
        <v>0.74</v>
      </c>
      <c r="K168" s="1075">
        <f t="shared" si="31"/>
        <v>1</v>
      </c>
      <c r="L168" s="1074">
        <f t="shared" si="32"/>
        <v>0.60810810810810811</v>
      </c>
      <c r="M168" s="1075">
        <f t="shared" si="33"/>
        <v>0.60810810810810811</v>
      </c>
      <c r="N168" s="1074">
        <f t="shared" si="34"/>
        <v>0.60810810810810811</v>
      </c>
    </row>
    <row r="169" spans="1:14" s="1069" customFormat="1" ht="12" x14ac:dyDescent="0.2">
      <c r="A169" s="1070"/>
      <c r="B169" s="1071" t="s">
        <v>1059</v>
      </c>
      <c r="C169" s="1072">
        <v>100</v>
      </c>
      <c r="D169" s="1073">
        <v>49</v>
      </c>
      <c r="E169" s="1073">
        <v>49</v>
      </c>
      <c r="F169" s="1072">
        <v>49</v>
      </c>
      <c r="G169" s="1072">
        <v>49</v>
      </c>
      <c r="H169" s="1073">
        <v>37</v>
      </c>
      <c r="I169" s="1073">
        <v>37</v>
      </c>
      <c r="J169" s="1074">
        <f t="shared" si="30"/>
        <v>0.49</v>
      </c>
      <c r="K169" s="1075">
        <f t="shared" si="31"/>
        <v>1</v>
      </c>
      <c r="L169" s="1074">
        <f t="shared" si="32"/>
        <v>0.75510204081632648</v>
      </c>
      <c r="M169" s="1075">
        <f t="shared" si="33"/>
        <v>0.75510204081632648</v>
      </c>
      <c r="N169" s="1074">
        <f t="shared" si="34"/>
        <v>0.75510204081632648</v>
      </c>
    </row>
    <row r="170" spans="1:14" s="1069" customFormat="1" ht="12" x14ac:dyDescent="0.2">
      <c r="A170" s="1070"/>
      <c r="B170" s="1071" t="s">
        <v>1060</v>
      </c>
      <c r="C170" s="1072">
        <v>100</v>
      </c>
      <c r="D170" s="1073">
        <v>29</v>
      </c>
      <c r="E170" s="1073">
        <v>29</v>
      </c>
      <c r="F170" s="1072">
        <v>29</v>
      </c>
      <c r="G170" s="1072">
        <v>29</v>
      </c>
      <c r="H170" s="1073">
        <v>21</v>
      </c>
      <c r="I170" s="1073">
        <v>21</v>
      </c>
      <c r="J170" s="1074">
        <f t="shared" si="30"/>
        <v>0.28999999999999998</v>
      </c>
      <c r="K170" s="1075">
        <f t="shared" si="31"/>
        <v>1</v>
      </c>
      <c r="L170" s="1074">
        <f t="shared" si="32"/>
        <v>0.72413793103448276</v>
      </c>
      <c r="M170" s="1075">
        <f t="shared" si="33"/>
        <v>0.72413793103448276</v>
      </c>
      <c r="N170" s="1074">
        <f t="shared" si="34"/>
        <v>0.72413793103448276</v>
      </c>
    </row>
    <row r="171" spans="1:14" s="1069" customFormat="1" ht="12" x14ac:dyDescent="0.2">
      <c r="A171" s="1063"/>
      <c r="B171" s="1064" t="s">
        <v>1061</v>
      </c>
      <c r="C171" s="1065">
        <v>80</v>
      </c>
      <c r="D171" s="1066">
        <v>76</v>
      </c>
      <c r="E171" s="1066">
        <v>70</v>
      </c>
      <c r="F171" s="1065">
        <v>76</v>
      </c>
      <c r="G171" s="1065">
        <v>70</v>
      </c>
      <c r="H171" s="1066">
        <v>59</v>
      </c>
      <c r="I171" s="1066">
        <v>59</v>
      </c>
      <c r="J171" s="1067">
        <f t="shared" si="30"/>
        <v>0.875</v>
      </c>
      <c r="K171" s="1068">
        <f t="shared" si="31"/>
        <v>1</v>
      </c>
      <c r="L171" s="1067">
        <f t="shared" si="32"/>
        <v>0.84285714285714286</v>
      </c>
      <c r="M171" s="1068">
        <f t="shared" si="33"/>
        <v>0.84285714285714286</v>
      </c>
      <c r="N171" s="1067">
        <f t="shared" si="34"/>
        <v>0.84285714285714286</v>
      </c>
    </row>
    <row r="172" spans="1:14" s="1069" customFormat="1" ht="12" x14ac:dyDescent="0.2">
      <c r="A172" s="1063"/>
      <c r="B172" s="1064" t="s">
        <v>900</v>
      </c>
      <c r="C172" s="1065">
        <v>1000</v>
      </c>
      <c r="D172" s="1066">
        <v>874</v>
      </c>
      <c r="E172" s="1066">
        <v>861</v>
      </c>
      <c r="F172" s="1065">
        <v>874</v>
      </c>
      <c r="G172" s="1065">
        <v>861</v>
      </c>
      <c r="H172" s="1066">
        <v>738</v>
      </c>
      <c r="I172" s="1066">
        <v>738</v>
      </c>
      <c r="J172" s="1067">
        <f t="shared" si="30"/>
        <v>0.86099999999999999</v>
      </c>
      <c r="K172" s="1068">
        <f t="shared" si="31"/>
        <v>1</v>
      </c>
      <c r="L172" s="1067">
        <f t="shared" si="32"/>
        <v>0.8571428571428571</v>
      </c>
      <c r="M172" s="1068">
        <f t="shared" si="33"/>
        <v>0.8571428571428571</v>
      </c>
      <c r="N172" s="1067">
        <f t="shared" si="34"/>
        <v>0.8571428571428571</v>
      </c>
    </row>
    <row r="173" spans="1:14" s="1069" customFormat="1" ht="12" x14ac:dyDescent="0.2">
      <c r="A173" s="1063"/>
      <c r="B173" s="1064" t="s">
        <v>901</v>
      </c>
      <c r="C173" s="1065">
        <v>25</v>
      </c>
      <c r="D173" s="1066">
        <v>50</v>
      </c>
      <c r="E173" s="1066">
        <v>50</v>
      </c>
      <c r="F173" s="1065">
        <v>36</v>
      </c>
      <c r="G173" s="1065">
        <v>36</v>
      </c>
      <c r="H173" s="1066">
        <v>18</v>
      </c>
      <c r="I173" s="1066">
        <v>18</v>
      </c>
      <c r="J173" s="1067">
        <f t="shared" si="30"/>
        <v>2</v>
      </c>
      <c r="K173" s="1068">
        <f t="shared" si="31"/>
        <v>0.72</v>
      </c>
      <c r="L173" s="1067">
        <f t="shared" si="32"/>
        <v>0.36</v>
      </c>
      <c r="M173" s="1068">
        <f t="shared" si="33"/>
        <v>0.5</v>
      </c>
      <c r="N173" s="1067">
        <f t="shared" si="34"/>
        <v>0.69444444444444442</v>
      </c>
    </row>
    <row r="174" spans="1:14" s="1069" customFormat="1" ht="12" x14ac:dyDescent="0.2">
      <c r="A174" s="1063"/>
      <c r="B174" s="1064" t="s">
        <v>910</v>
      </c>
      <c r="C174" s="1065">
        <v>180</v>
      </c>
      <c r="D174" s="1066">
        <v>205</v>
      </c>
      <c r="E174" s="1066">
        <v>205</v>
      </c>
      <c r="F174" s="1065">
        <v>182</v>
      </c>
      <c r="G174" s="1065">
        <v>182</v>
      </c>
      <c r="H174" s="1066">
        <v>182</v>
      </c>
      <c r="I174" s="1066">
        <v>182</v>
      </c>
      <c r="J174" s="1067">
        <f t="shared" si="30"/>
        <v>1.1388888888888888</v>
      </c>
      <c r="K174" s="1068">
        <f t="shared" si="31"/>
        <v>0.8878048780487805</v>
      </c>
      <c r="L174" s="1067">
        <f t="shared" si="32"/>
        <v>0.8878048780487805</v>
      </c>
      <c r="M174" s="1068">
        <f t="shared" si="33"/>
        <v>1</v>
      </c>
      <c r="N174" s="1067">
        <f t="shared" si="34"/>
        <v>1.1263736263736264</v>
      </c>
    </row>
    <row r="175" spans="1:14" s="1069" customFormat="1" ht="12" x14ac:dyDescent="0.2">
      <c r="A175" s="1063"/>
      <c r="B175" s="1064" t="s">
        <v>903</v>
      </c>
      <c r="C175" s="1065">
        <v>10</v>
      </c>
      <c r="D175" s="1066">
        <v>7</v>
      </c>
      <c r="E175" s="1066">
        <v>7</v>
      </c>
      <c r="F175" s="1065">
        <v>7</v>
      </c>
      <c r="G175" s="1065">
        <v>7</v>
      </c>
      <c r="H175" s="1066">
        <v>7</v>
      </c>
      <c r="I175" s="1066">
        <v>7</v>
      </c>
      <c r="J175" s="1067">
        <f t="shared" si="30"/>
        <v>0.7</v>
      </c>
      <c r="K175" s="1068">
        <f t="shared" si="31"/>
        <v>1</v>
      </c>
      <c r="L175" s="1067">
        <f t="shared" si="32"/>
        <v>1</v>
      </c>
      <c r="M175" s="1068">
        <f t="shared" si="33"/>
        <v>1</v>
      </c>
      <c r="N175" s="1067">
        <f t="shared" si="34"/>
        <v>1</v>
      </c>
    </row>
    <row r="176" spans="1:14" s="1059" customFormat="1" ht="15" customHeight="1" x14ac:dyDescent="0.2">
      <c r="A176" s="1054"/>
      <c r="B176" s="1060" t="s">
        <v>1063</v>
      </c>
      <c r="C176" s="1061">
        <f>SUBTOTAL(9,C177:C182)</f>
        <v>1070</v>
      </c>
      <c r="D176" s="1061">
        <f t="shared" ref="D176:H176" si="43">SUBTOTAL(9,D177:D182)</f>
        <v>3419</v>
      </c>
      <c r="E176" s="1061">
        <v>2864</v>
      </c>
      <c r="F176" s="1061">
        <f t="shared" si="43"/>
        <v>1362</v>
      </c>
      <c r="G176" s="1061">
        <v>1240</v>
      </c>
      <c r="H176" s="1061">
        <f t="shared" si="43"/>
        <v>918</v>
      </c>
      <c r="I176" s="1061">
        <v>918</v>
      </c>
      <c r="J176" s="1062">
        <f t="shared" si="30"/>
        <v>2.6766355140186917</v>
      </c>
      <c r="K176" s="1062">
        <f t="shared" si="31"/>
        <v>0.43296089385474862</v>
      </c>
      <c r="L176" s="1062">
        <f t="shared" si="32"/>
        <v>0.32053072625698326</v>
      </c>
      <c r="M176" s="1062">
        <f t="shared" si="33"/>
        <v>0.74032258064516132</v>
      </c>
      <c r="N176" s="1062">
        <f t="shared" si="34"/>
        <v>1.7099063475546306</v>
      </c>
    </row>
    <row r="177" spans="1:14" s="1069" customFormat="1" ht="12" x14ac:dyDescent="0.2">
      <c r="A177" s="1063"/>
      <c r="B177" s="1064" t="s">
        <v>904</v>
      </c>
      <c r="C177" s="1065">
        <v>335</v>
      </c>
      <c r="D177" s="1066">
        <v>1001</v>
      </c>
      <c r="E177" s="1066">
        <v>944</v>
      </c>
      <c r="F177" s="1065">
        <v>306</v>
      </c>
      <c r="G177" s="1065">
        <v>299</v>
      </c>
      <c r="H177" s="1066">
        <v>276</v>
      </c>
      <c r="I177" s="1066">
        <v>276</v>
      </c>
      <c r="J177" s="1067">
        <f t="shared" si="30"/>
        <v>2.8179104477611938</v>
      </c>
      <c r="K177" s="1068">
        <f t="shared" si="31"/>
        <v>0.31673728813559321</v>
      </c>
      <c r="L177" s="1067">
        <f t="shared" si="32"/>
        <v>0.2923728813559322</v>
      </c>
      <c r="M177" s="1068">
        <f t="shared" si="33"/>
        <v>0.92307692307692313</v>
      </c>
      <c r="N177" s="1067">
        <f t="shared" si="34"/>
        <v>2.9143298173398509</v>
      </c>
    </row>
    <row r="178" spans="1:14" s="1069" customFormat="1" ht="12" x14ac:dyDescent="0.2">
      <c r="A178" s="1063"/>
      <c r="B178" s="1064" t="s">
        <v>905</v>
      </c>
      <c r="C178" s="1065">
        <f>SUBTOTAL(9,C179:C182)</f>
        <v>735</v>
      </c>
      <c r="D178" s="1066">
        <f t="shared" ref="D178:H178" si="44">SUBTOTAL(9,D179:D182)</f>
        <v>2418</v>
      </c>
      <c r="E178" s="1066">
        <v>1940</v>
      </c>
      <c r="F178" s="1065">
        <f t="shared" si="44"/>
        <v>1056</v>
      </c>
      <c r="G178" s="1065">
        <v>942</v>
      </c>
      <c r="H178" s="1066">
        <f t="shared" si="44"/>
        <v>642</v>
      </c>
      <c r="I178" s="1066">
        <v>642</v>
      </c>
      <c r="J178" s="1067">
        <f t="shared" si="30"/>
        <v>2.639455782312925</v>
      </c>
      <c r="K178" s="1068">
        <f t="shared" si="31"/>
        <v>0.48556701030927835</v>
      </c>
      <c r="L178" s="1067">
        <f t="shared" si="32"/>
        <v>0.33092783505154638</v>
      </c>
      <c r="M178" s="1068">
        <f t="shared" si="33"/>
        <v>0.68152866242038213</v>
      </c>
      <c r="N178" s="1067">
        <f t="shared" si="34"/>
        <v>1.4035728291884728</v>
      </c>
    </row>
    <row r="179" spans="1:14" s="1069" customFormat="1" ht="12" x14ac:dyDescent="0.2">
      <c r="A179" s="1070"/>
      <c r="B179" s="1071" t="s">
        <v>1064</v>
      </c>
      <c r="C179" s="1072">
        <v>310</v>
      </c>
      <c r="D179" s="1073">
        <v>963</v>
      </c>
      <c r="E179" s="1073">
        <v>847</v>
      </c>
      <c r="F179" s="1072">
        <v>520</v>
      </c>
      <c r="G179" s="1072">
        <v>480</v>
      </c>
      <c r="H179" s="1073">
        <v>311</v>
      </c>
      <c r="I179" s="1073">
        <v>311</v>
      </c>
      <c r="J179" s="1074">
        <f t="shared" si="30"/>
        <v>2.7322580645161292</v>
      </c>
      <c r="K179" s="1075">
        <f t="shared" si="31"/>
        <v>0.56670602125147584</v>
      </c>
      <c r="L179" s="1074">
        <f t="shared" si="32"/>
        <v>0.36717827626918537</v>
      </c>
      <c r="M179" s="1075">
        <f t="shared" si="33"/>
        <v>0.6479166666666667</v>
      </c>
      <c r="N179" s="1074">
        <f t="shared" si="34"/>
        <v>1.143302951388889</v>
      </c>
    </row>
    <row r="180" spans="1:14" s="1069" customFormat="1" ht="12" x14ac:dyDescent="0.2">
      <c r="A180" s="1070"/>
      <c r="B180" s="1071" t="s">
        <v>1065</v>
      </c>
      <c r="C180" s="1072">
        <v>45</v>
      </c>
      <c r="D180" s="1073">
        <v>78</v>
      </c>
      <c r="E180" s="1073">
        <v>78</v>
      </c>
      <c r="F180" s="1072">
        <v>71</v>
      </c>
      <c r="G180" s="1072">
        <v>71</v>
      </c>
      <c r="H180" s="1073">
        <v>33</v>
      </c>
      <c r="I180" s="1073">
        <v>33</v>
      </c>
      <c r="J180" s="1074">
        <f t="shared" si="30"/>
        <v>1.7333333333333334</v>
      </c>
      <c r="K180" s="1075">
        <f t="shared" si="31"/>
        <v>0.91025641025641024</v>
      </c>
      <c r="L180" s="1074">
        <f t="shared" si="32"/>
        <v>0.42307692307692307</v>
      </c>
      <c r="M180" s="1075">
        <f t="shared" si="33"/>
        <v>0.46478873239436619</v>
      </c>
      <c r="N180" s="1074">
        <f t="shared" si="34"/>
        <v>0.51061297361634594</v>
      </c>
    </row>
    <row r="181" spans="1:14" s="1069" customFormat="1" ht="12" x14ac:dyDescent="0.2">
      <c r="A181" s="1070"/>
      <c r="B181" s="1071" t="s">
        <v>920</v>
      </c>
      <c r="C181" s="1072">
        <v>110</v>
      </c>
      <c r="D181" s="1073">
        <v>879</v>
      </c>
      <c r="E181" s="1073">
        <v>742</v>
      </c>
      <c r="F181" s="1072">
        <v>151</v>
      </c>
      <c r="G181" s="1072">
        <v>135</v>
      </c>
      <c r="H181" s="1073">
        <v>96</v>
      </c>
      <c r="I181" s="1073">
        <v>96</v>
      </c>
      <c r="J181" s="1074">
        <f t="shared" si="30"/>
        <v>6.7454545454545451</v>
      </c>
      <c r="K181" s="1075">
        <f t="shared" si="31"/>
        <v>0.18194070080862534</v>
      </c>
      <c r="L181" s="1074">
        <f t="shared" si="32"/>
        <v>0.1293800539083558</v>
      </c>
      <c r="M181" s="1075">
        <f t="shared" si="33"/>
        <v>0.71111111111111114</v>
      </c>
      <c r="N181" s="1074">
        <f t="shared" si="34"/>
        <v>3.908477366255144</v>
      </c>
    </row>
    <row r="182" spans="1:14" s="1069" customFormat="1" ht="12" x14ac:dyDescent="0.2">
      <c r="A182" s="1070"/>
      <c r="B182" s="1071" t="s">
        <v>1066</v>
      </c>
      <c r="C182" s="1072">
        <v>270</v>
      </c>
      <c r="D182" s="1073">
        <v>498</v>
      </c>
      <c r="E182" s="1073">
        <v>468</v>
      </c>
      <c r="F182" s="1072">
        <v>314</v>
      </c>
      <c r="G182" s="1072">
        <v>299</v>
      </c>
      <c r="H182" s="1073">
        <v>202</v>
      </c>
      <c r="I182" s="1073">
        <v>202</v>
      </c>
      <c r="J182" s="1074">
        <f t="shared" si="30"/>
        <v>1.7333333333333334</v>
      </c>
      <c r="K182" s="1075">
        <f t="shared" si="31"/>
        <v>0.63888888888888884</v>
      </c>
      <c r="L182" s="1074">
        <f t="shared" si="32"/>
        <v>0.43162393162393164</v>
      </c>
      <c r="M182" s="1075">
        <f t="shared" si="33"/>
        <v>0.67558528428093645</v>
      </c>
      <c r="N182" s="1074">
        <f t="shared" si="34"/>
        <v>1.0574378362658137</v>
      </c>
    </row>
  </sheetData>
  <sheetProtection algorithmName="SHA-512" hashValue="9Yx8v/ewv9ye1h38w/zmZnEUSA0/H3U4XPYhzmdn/X9eIuMRmmEcu+ETc3b5PbVnmjSFc8FiNxKCOgmHmcDUNQ==" saltValue="DyHto6e7C67Zhr2+2xH4yQ==" spinCount="100000" sheet="1" objects="1" scenarios="1"/>
  <printOptions horizontalCentered="1"/>
  <pageMargins left="0.59055118110236227" right="0.59055118110236227" top="0.70866141732283472" bottom="0.70866141732283472" header="0.39370078740157483" footer="0.39370078740157483"/>
  <pageSetup paperSize="9" scale="88" firstPageNumber="23" orientation="landscape" useFirstPageNumber="1" r:id="rId1"/>
  <headerFooter alignWithMargins="0">
    <oddHeader>&amp;R&amp;"Times New Roman,Kurzíva"&amp;10T 03</oddHeader>
    <oddFooter>&amp;L&amp;"Times New Roman,Kurzíva"&amp;10CVTI SR&amp;C&amp;"Times New Roman,Normálne"&amp;10&amp;P&amp;R&amp;"Times New Roman,Kurzíva"&amp;10PK na VŠ SR  2024   1. stupeň</oddFooter>
  </headerFooter>
  <rowBreaks count="2" manualBreakCount="2">
    <brk id="78" min="1" max="13" man="1"/>
    <brk id="159" min="1" max="13" man="1"/>
  </rowBreaks>
  <ignoredErrors>
    <ignoredError sqref="D26:K182" formulaRange="1"/>
    <ignoredError sqref="L3:L18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T77"/>
  <sheetViews>
    <sheetView showGridLines="0" showRowColHeaders="0" zoomScaleNormal="100" workbookViewId="0">
      <pane ySplit="4" topLeftCell="A5" activePane="bottomLeft" state="frozen"/>
      <selection pane="bottomLeft"/>
    </sheetView>
  </sheetViews>
  <sheetFormatPr defaultColWidth="9.140625" defaultRowHeight="12.75" x14ac:dyDescent="0.2"/>
  <cols>
    <col min="1" max="1" width="2.7109375" style="571" customWidth="1"/>
    <col min="2" max="2" width="43.7109375" style="1028" customWidth="1"/>
    <col min="3" max="3" width="9.28515625" style="65" customWidth="1"/>
    <col min="4" max="4" width="0.85546875" style="65" customWidth="1"/>
    <col min="5" max="5" width="9.28515625" style="65" customWidth="1"/>
    <col min="6" max="6" width="0.85546875" style="65" customWidth="1"/>
    <col min="7" max="7" width="9.28515625" style="571" customWidth="1"/>
    <col min="8" max="8" width="0.85546875" style="571" customWidth="1"/>
    <col min="9" max="9" width="9.28515625" style="65" customWidth="1"/>
    <col min="10" max="10" width="0.85546875" style="65" customWidth="1"/>
    <col min="11" max="11" width="9.28515625" style="65" customWidth="1"/>
    <col min="12" max="12" width="0.85546875" style="65" customWidth="1"/>
    <col min="13" max="13" width="9.28515625" style="65" customWidth="1"/>
    <col min="14" max="14" width="0.85546875" style="65" customWidth="1"/>
    <col min="15" max="15" width="9.28515625" style="571" customWidth="1"/>
    <col min="16" max="16" width="0.85546875" style="571" customWidth="1"/>
    <col min="17" max="17" width="9.28515625" style="571" customWidth="1"/>
    <col min="18" max="18" width="0.85546875" style="571" customWidth="1"/>
    <col min="19" max="19" width="9.28515625" style="571" customWidth="1"/>
    <col min="20" max="20" width="0.85546875" style="65" customWidth="1"/>
    <col min="21" max="16384" width="9.140625" style="571"/>
  </cols>
  <sheetData>
    <row r="1" spans="2:20" s="169" customFormat="1" ht="36.75" customHeight="1" x14ac:dyDescent="0.2">
      <c r="B1" s="1193" t="s">
        <v>908</v>
      </c>
      <c r="C1" s="1193"/>
      <c r="D1" s="1193"/>
      <c r="E1" s="1193"/>
      <c r="F1" s="1193"/>
      <c r="G1" s="1193"/>
      <c r="H1" s="1193"/>
      <c r="I1" s="1193"/>
      <c r="J1" s="1193"/>
      <c r="K1" s="1193"/>
      <c r="L1" s="1193"/>
      <c r="M1" s="1193"/>
      <c r="N1" s="1193"/>
      <c r="O1" s="1193"/>
      <c r="P1" s="1193"/>
      <c r="Q1" s="1193"/>
      <c r="R1" s="1193"/>
      <c r="S1" s="1193"/>
      <c r="T1" s="1193"/>
    </row>
    <row r="2" spans="2:20" s="169" customFormat="1" ht="21" customHeight="1" x14ac:dyDescent="0.2">
      <c r="B2" s="1194" t="s">
        <v>867</v>
      </c>
      <c r="C2" s="1197" t="s">
        <v>381</v>
      </c>
      <c r="D2" s="1198"/>
      <c r="E2" s="1198"/>
      <c r="F2" s="1198"/>
      <c r="G2" s="1198"/>
      <c r="H2" s="1199"/>
      <c r="I2" s="1197" t="s">
        <v>868</v>
      </c>
      <c r="J2" s="1198"/>
      <c r="K2" s="1198"/>
      <c r="L2" s="1198"/>
      <c r="M2" s="1198"/>
      <c r="N2" s="1199"/>
      <c r="O2" s="1197" t="s">
        <v>869</v>
      </c>
      <c r="P2" s="1198"/>
      <c r="Q2" s="1198"/>
      <c r="R2" s="1198"/>
      <c r="S2" s="1198"/>
      <c r="T2" s="1199"/>
    </row>
    <row r="3" spans="2:20" s="169" customFormat="1" ht="13.5" customHeight="1" x14ac:dyDescent="0.2">
      <c r="B3" s="1195"/>
      <c r="C3" s="1200" t="s">
        <v>870</v>
      </c>
      <c r="D3" s="1201"/>
      <c r="E3" s="1201"/>
      <c r="F3" s="974"/>
      <c r="G3" s="1202" t="s">
        <v>871</v>
      </c>
      <c r="H3" s="1203"/>
      <c r="I3" s="1200" t="s">
        <v>870</v>
      </c>
      <c r="J3" s="1201"/>
      <c r="K3" s="1201"/>
      <c r="L3" s="974"/>
      <c r="M3" s="1202" t="s">
        <v>871</v>
      </c>
      <c r="N3" s="1203"/>
      <c r="O3" s="1200" t="s">
        <v>870</v>
      </c>
      <c r="P3" s="1201"/>
      <c r="Q3" s="1201"/>
      <c r="R3" s="974"/>
      <c r="S3" s="1202" t="s">
        <v>871</v>
      </c>
      <c r="T3" s="1203"/>
    </row>
    <row r="4" spans="2:20" s="165" customFormat="1" ht="14.25" customHeight="1" x14ac:dyDescent="0.2">
      <c r="B4" s="1196"/>
      <c r="C4" s="975" t="s">
        <v>872</v>
      </c>
      <c r="D4" s="976"/>
      <c r="E4" s="977" t="s">
        <v>873</v>
      </c>
      <c r="F4" s="976"/>
      <c r="G4" s="1204"/>
      <c r="H4" s="1205"/>
      <c r="I4" s="975" t="s">
        <v>872</v>
      </c>
      <c r="J4" s="976"/>
      <c r="K4" s="977" t="s">
        <v>873</v>
      </c>
      <c r="L4" s="976"/>
      <c r="M4" s="1204"/>
      <c r="N4" s="1205"/>
      <c r="O4" s="975" t="s">
        <v>872</v>
      </c>
      <c r="P4" s="976"/>
      <c r="Q4" s="977" t="s">
        <v>873</v>
      </c>
      <c r="R4" s="976"/>
      <c r="S4" s="1204"/>
      <c r="T4" s="1205"/>
    </row>
    <row r="5" spans="2:20" s="983" customFormat="1" ht="15" customHeight="1" x14ac:dyDescent="0.2">
      <c r="B5" s="1208" t="s">
        <v>874</v>
      </c>
      <c r="C5" s="978">
        <v>17391</v>
      </c>
      <c r="D5" s="979"/>
      <c r="E5" s="980">
        <v>795</v>
      </c>
      <c r="F5" s="981"/>
      <c r="G5" s="979">
        <v>18186</v>
      </c>
      <c r="H5" s="982"/>
      <c r="I5" s="978">
        <v>7800</v>
      </c>
      <c r="J5" s="979"/>
      <c r="K5" s="980">
        <v>618</v>
      </c>
      <c r="L5" s="981"/>
      <c r="M5" s="979">
        <v>8418</v>
      </c>
      <c r="N5" s="982"/>
      <c r="O5" s="978">
        <v>5430</v>
      </c>
      <c r="P5" s="979"/>
      <c r="Q5" s="980">
        <v>459</v>
      </c>
      <c r="R5" s="981"/>
      <c r="S5" s="979">
        <v>5889</v>
      </c>
      <c r="T5" s="1032"/>
    </row>
    <row r="6" spans="2:20" s="983" customFormat="1" ht="15" customHeight="1" x14ac:dyDescent="0.2">
      <c r="B6" s="1207"/>
      <c r="C6" s="984">
        <f>C5/C75</f>
        <v>0.20436437989141931</v>
      </c>
      <c r="D6" s="985"/>
      <c r="E6" s="986">
        <f>E5/E75</f>
        <v>7.7109602327837048E-2</v>
      </c>
      <c r="F6" s="985"/>
      <c r="G6" s="986">
        <f>G5/G75</f>
        <v>0.19061294650343788</v>
      </c>
      <c r="H6" s="987"/>
      <c r="I6" s="984">
        <f>I5/I75</f>
        <v>0.14421743551816585</v>
      </c>
      <c r="J6" s="985"/>
      <c r="K6" s="986">
        <f>K5/K75</f>
        <v>7.4990899162722974E-2</v>
      </c>
      <c r="L6" s="985"/>
      <c r="M6" s="986">
        <f>M5/M75</f>
        <v>0.13506401822674324</v>
      </c>
      <c r="N6" s="987"/>
      <c r="O6" s="984">
        <f>O5/O75</f>
        <v>0.15362851888527373</v>
      </c>
      <c r="P6" s="985"/>
      <c r="Q6" s="986">
        <f>Q5/Q75</f>
        <v>7.511045655375552E-2</v>
      </c>
      <c r="R6" s="985"/>
      <c r="S6" s="986">
        <f>S5/S75</f>
        <v>0.14205422616750291</v>
      </c>
      <c r="T6" s="1033"/>
    </row>
    <row r="7" spans="2:20" s="169" customFormat="1" ht="15" customHeight="1" x14ac:dyDescent="0.2">
      <c r="B7" s="1206" t="s">
        <v>875</v>
      </c>
      <c r="C7" s="988">
        <v>8898</v>
      </c>
      <c r="D7" s="989"/>
      <c r="E7" s="990">
        <v>0</v>
      </c>
      <c r="F7" s="991"/>
      <c r="G7" s="989">
        <v>8898</v>
      </c>
      <c r="H7" s="992"/>
      <c r="I7" s="988">
        <v>5945</v>
      </c>
      <c r="J7" s="989"/>
      <c r="K7" s="990">
        <v>0</v>
      </c>
      <c r="L7" s="991"/>
      <c r="M7" s="989">
        <v>5945</v>
      </c>
      <c r="N7" s="992"/>
      <c r="O7" s="988">
        <v>3806</v>
      </c>
      <c r="P7" s="989"/>
      <c r="Q7" s="990">
        <v>0</v>
      </c>
      <c r="R7" s="991"/>
      <c r="S7" s="989">
        <v>3806</v>
      </c>
      <c r="T7" s="1034"/>
    </row>
    <row r="8" spans="2:20" s="169" customFormat="1" ht="15" customHeight="1" x14ac:dyDescent="0.2">
      <c r="B8" s="1207"/>
      <c r="C8" s="1035">
        <f>C7/C75</f>
        <v>0.10456179933723472</v>
      </c>
      <c r="D8" s="1036"/>
      <c r="E8" s="1037">
        <f>E7/E75</f>
        <v>0</v>
      </c>
      <c r="F8" s="1036"/>
      <c r="G8" s="1037">
        <f>G7/G75</f>
        <v>9.326261948683548E-2</v>
      </c>
      <c r="H8" s="1038"/>
      <c r="I8" s="1035">
        <f>I7/I75</f>
        <v>0.10991957104557641</v>
      </c>
      <c r="J8" s="1036"/>
      <c r="K8" s="1037">
        <f>K7/K75</f>
        <v>0</v>
      </c>
      <c r="L8" s="1036"/>
      <c r="M8" s="1037">
        <f>M7/M75</f>
        <v>9.5385553380611623E-2</v>
      </c>
      <c r="N8" s="1038"/>
      <c r="O8" s="1035">
        <f>O7/O75</f>
        <v>0.10768142594426369</v>
      </c>
      <c r="P8" s="1036"/>
      <c r="Q8" s="1037">
        <f>Q7/Q75</f>
        <v>0</v>
      </c>
      <c r="R8" s="1036"/>
      <c r="S8" s="1037">
        <f>S7/S75</f>
        <v>9.1808182169046695E-2</v>
      </c>
      <c r="T8" s="1039"/>
    </row>
    <row r="9" spans="2:20" s="169" customFormat="1" ht="15" customHeight="1" x14ac:dyDescent="0.2">
      <c r="B9" s="1206" t="s">
        <v>876</v>
      </c>
      <c r="C9" s="988">
        <v>4318</v>
      </c>
      <c r="D9" s="989"/>
      <c r="E9" s="990">
        <v>0</v>
      </c>
      <c r="F9" s="991"/>
      <c r="G9" s="989">
        <v>4421</v>
      </c>
      <c r="H9" s="992"/>
      <c r="I9" s="988">
        <v>1906</v>
      </c>
      <c r="J9" s="989"/>
      <c r="K9" s="990">
        <v>0</v>
      </c>
      <c r="L9" s="991"/>
      <c r="M9" s="989">
        <v>1960</v>
      </c>
      <c r="N9" s="992"/>
      <c r="O9" s="988">
        <v>1704</v>
      </c>
      <c r="P9" s="989"/>
      <c r="Q9" s="990">
        <v>0</v>
      </c>
      <c r="R9" s="991"/>
      <c r="S9" s="989">
        <v>1753</v>
      </c>
      <c r="T9" s="1034"/>
    </row>
    <row r="10" spans="2:20" s="169" customFormat="1" ht="15" customHeight="1" x14ac:dyDescent="0.2">
      <c r="B10" s="1207"/>
      <c r="C10" s="1035">
        <f>C9/C75</f>
        <v>5.0741498037556697E-2</v>
      </c>
      <c r="D10" s="1036"/>
      <c r="E10" s="1037">
        <f>E9/E75</f>
        <v>0</v>
      </c>
      <c r="F10" s="1036"/>
      <c r="G10" s="1037">
        <f>G9/G75</f>
        <v>4.63378333053832E-2</v>
      </c>
      <c r="H10" s="1038"/>
      <c r="I10" s="1035">
        <f>I9/I75</f>
        <v>3.5240824627900527E-2</v>
      </c>
      <c r="J10" s="1036"/>
      <c r="K10" s="1037">
        <f>K9/K75</f>
        <v>0</v>
      </c>
      <c r="L10" s="1036"/>
      <c r="M10" s="1037">
        <f>M9/M75</f>
        <v>3.1447549979141932E-2</v>
      </c>
      <c r="N10" s="1038"/>
      <c r="O10" s="1035">
        <f>O9/O75</f>
        <v>4.8210496534163247E-2</v>
      </c>
      <c r="P10" s="1036"/>
      <c r="Q10" s="1037">
        <f>Q9/Q75</f>
        <v>0</v>
      </c>
      <c r="R10" s="1036"/>
      <c r="S10" s="1037">
        <f>S9/S75</f>
        <v>4.2285796989579315E-2</v>
      </c>
      <c r="T10" s="1039"/>
    </row>
    <row r="11" spans="2:20" s="169" customFormat="1" ht="15" customHeight="1" x14ac:dyDescent="0.2">
      <c r="B11" s="1206" t="s">
        <v>877</v>
      </c>
      <c r="C11" s="988">
        <v>1911</v>
      </c>
      <c r="D11" s="989"/>
      <c r="E11" s="990">
        <v>302</v>
      </c>
      <c r="F11" s="991"/>
      <c r="G11" s="989">
        <v>2213</v>
      </c>
      <c r="H11" s="992"/>
      <c r="I11" s="988">
        <v>1596</v>
      </c>
      <c r="J11" s="989"/>
      <c r="K11" s="990">
        <v>252</v>
      </c>
      <c r="L11" s="991"/>
      <c r="M11" s="989">
        <v>1848</v>
      </c>
      <c r="N11" s="992"/>
      <c r="O11" s="988">
        <v>1119</v>
      </c>
      <c r="P11" s="989"/>
      <c r="Q11" s="990">
        <v>194</v>
      </c>
      <c r="R11" s="991"/>
      <c r="S11" s="989">
        <v>1313</v>
      </c>
      <c r="T11" s="1034"/>
    </row>
    <row r="12" spans="2:20" s="169" customFormat="1" ht="15" customHeight="1" x14ac:dyDescent="0.2">
      <c r="B12" s="1207"/>
      <c r="C12" s="1035">
        <f>C11/C75</f>
        <v>2.2456461961503207E-2</v>
      </c>
      <c r="D12" s="1036"/>
      <c r="E12" s="1037">
        <f>E11/E75</f>
        <v>2.9291949563530553E-2</v>
      </c>
      <c r="F12" s="1036"/>
      <c r="G12" s="1037">
        <f>G11/G75</f>
        <v>2.3195119906087538E-2</v>
      </c>
      <c r="H12" s="1038"/>
      <c r="I12" s="1035">
        <f>I11/I75</f>
        <v>2.9509106036793936E-2</v>
      </c>
      <c r="J12" s="1036"/>
      <c r="K12" s="1037">
        <f>K11/K75</f>
        <v>3.0578813250819074E-2</v>
      </c>
      <c r="L12" s="1036"/>
      <c r="M12" s="1037">
        <f>M11/M75</f>
        <v>2.9650547123190964E-2</v>
      </c>
      <c r="N12" s="1038"/>
      <c r="O12" s="1035">
        <f>O11/O75</f>
        <v>3.1659357759230441E-2</v>
      </c>
      <c r="P12" s="1036"/>
      <c r="Q12" s="1037">
        <f>Q11/Q75</f>
        <v>3.1746031746031744E-2</v>
      </c>
      <c r="R12" s="1036"/>
      <c r="S12" s="1037">
        <f>S11/S75</f>
        <v>3.1672134311076808E-2</v>
      </c>
      <c r="T12" s="1039"/>
    </row>
    <row r="13" spans="2:20" s="169" customFormat="1" ht="15" customHeight="1" x14ac:dyDescent="0.2">
      <c r="B13" s="1206" t="s">
        <v>878</v>
      </c>
      <c r="C13" s="988">
        <v>726</v>
      </c>
      <c r="D13" s="989"/>
      <c r="E13" s="990">
        <v>260</v>
      </c>
      <c r="F13" s="991"/>
      <c r="G13" s="989">
        <v>986</v>
      </c>
      <c r="H13" s="992"/>
      <c r="I13" s="988">
        <v>707</v>
      </c>
      <c r="J13" s="989"/>
      <c r="K13" s="990">
        <v>259</v>
      </c>
      <c r="L13" s="991"/>
      <c r="M13" s="989">
        <v>966</v>
      </c>
      <c r="N13" s="992"/>
      <c r="O13" s="988">
        <v>451</v>
      </c>
      <c r="P13" s="989"/>
      <c r="Q13" s="990">
        <v>196</v>
      </c>
      <c r="R13" s="991"/>
      <c r="S13" s="989">
        <v>647</v>
      </c>
      <c r="T13" s="1034"/>
    </row>
    <row r="14" spans="2:20" s="169" customFormat="1" ht="15" customHeight="1" x14ac:dyDescent="0.2">
      <c r="B14" s="1207"/>
      <c r="C14" s="1035">
        <f>C13/C75</f>
        <v>8.5313403370231976E-3</v>
      </c>
      <c r="D14" s="1036"/>
      <c r="E14" s="1037">
        <f>E13/E75</f>
        <v>2.5218234723569349E-2</v>
      </c>
      <c r="F14" s="1036"/>
      <c r="G14" s="1037">
        <f>G13/G75</f>
        <v>1.0334563139359383E-2</v>
      </c>
      <c r="H14" s="1038"/>
      <c r="I14" s="1035">
        <f>I13/I75</f>
        <v>1.3072016270685032E-2</v>
      </c>
      <c r="J14" s="1036"/>
      <c r="K14" s="1037">
        <f>K13/K75</f>
        <v>3.1428224730008496E-2</v>
      </c>
      <c r="L14" s="1036"/>
      <c r="M14" s="1037">
        <f>M13/M75</f>
        <v>1.5499149632577095E-2</v>
      </c>
      <c r="N14" s="1038"/>
      <c r="O14" s="1035">
        <f>O13/O75</f>
        <v>1.2759937756401189E-2</v>
      </c>
      <c r="P14" s="1036"/>
      <c r="Q14" s="1037">
        <f>Q13/Q75</f>
        <v>3.2073310423825885E-2</v>
      </c>
      <c r="R14" s="1036"/>
      <c r="S14" s="1037">
        <f>S13/S75</f>
        <v>1.560690852952528E-2</v>
      </c>
      <c r="T14" s="1039"/>
    </row>
    <row r="15" spans="2:20" s="169" customFormat="1" ht="15" customHeight="1" x14ac:dyDescent="0.2">
      <c r="B15" s="1206" t="s">
        <v>879</v>
      </c>
      <c r="C15" s="988">
        <v>610</v>
      </c>
      <c r="D15" s="989"/>
      <c r="E15" s="990">
        <v>0</v>
      </c>
      <c r="F15" s="991"/>
      <c r="G15" s="989">
        <v>610</v>
      </c>
      <c r="H15" s="992"/>
      <c r="I15" s="988">
        <v>148</v>
      </c>
      <c r="J15" s="989"/>
      <c r="K15" s="990">
        <v>0</v>
      </c>
      <c r="L15" s="991"/>
      <c r="M15" s="989">
        <v>148</v>
      </c>
      <c r="N15" s="992"/>
      <c r="O15" s="988">
        <v>113</v>
      </c>
      <c r="P15" s="989"/>
      <c r="Q15" s="990">
        <v>0</v>
      </c>
      <c r="R15" s="991"/>
      <c r="S15" s="989">
        <v>113</v>
      </c>
      <c r="T15" s="1034"/>
    </row>
    <row r="16" spans="2:20" s="169" customFormat="1" ht="15" customHeight="1" x14ac:dyDescent="0.2">
      <c r="B16" s="1207"/>
      <c r="C16" s="1035">
        <f>C15/C75</f>
        <v>7.1682060682977276E-3</v>
      </c>
      <c r="D16" s="1036"/>
      <c r="E16" s="1037">
        <f>E15/E75</f>
        <v>0</v>
      </c>
      <c r="F16" s="1036"/>
      <c r="G16" s="1037">
        <f>G15/G75</f>
        <v>6.3935938286097602E-3</v>
      </c>
      <c r="H16" s="1038"/>
      <c r="I16" s="1035">
        <f>I15/I75</f>
        <v>2.7364333918831469E-3</v>
      </c>
      <c r="J16" s="1036"/>
      <c r="K16" s="1037">
        <f>K15/K75</f>
        <v>0</v>
      </c>
      <c r="L16" s="1036"/>
      <c r="M16" s="1037">
        <f>M15/M75</f>
        <v>2.37461091679235E-3</v>
      </c>
      <c r="N16" s="1038"/>
      <c r="O16" s="1035">
        <f>O15/O75</f>
        <v>3.197057575328901E-3</v>
      </c>
      <c r="P16" s="1036"/>
      <c r="Q16" s="1037">
        <f>Q15/Q75</f>
        <v>0</v>
      </c>
      <c r="R16" s="1036"/>
      <c r="S16" s="1037">
        <f>S15/S75</f>
        <v>2.725781551524508E-3</v>
      </c>
      <c r="T16" s="1039"/>
    </row>
    <row r="17" spans="2:20" s="169" customFormat="1" ht="15" customHeight="1" x14ac:dyDescent="0.2">
      <c r="B17" s="1206" t="s">
        <v>880</v>
      </c>
      <c r="C17" s="988">
        <v>885</v>
      </c>
      <c r="D17" s="989"/>
      <c r="E17" s="990">
        <v>0</v>
      </c>
      <c r="F17" s="991"/>
      <c r="G17" s="989">
        <v>885</v>
      </c>
      <c r="H17" s="992"/>
      <c r="I17" s="988">
        <v>226</v>
      </c>
      <c r="J17" s="989"/>
      <c r="K17" s="990">
        <v>0</v>
      </c>
      <c r="L17" s="991"/>
      <c r="M17" s="989">
        <v>226</v>
      </c>
      <c r="N17" s="992"/>
      <c r="O17" s="988">
        <v>215</v>
      </c>
      <c r="P17" s="989"/>
      <c r="Q17" s="990">
        <v>0</v>
      </c>
      <c r="R17" s="991"/>
      <c r="S17" s="989">
        <v>215</v>
      </c>
      <c r="T17" s="1034"/>
    </row>
    <row r="18" spans="2:20" s="169" customFormat="1" ht="15" customHeight="1" x14ac:dyDescent="0.2">
      <c r="B18" s="1207"/>
      <c r="C18" s="1035">
        <f>C17/C75</f>
        <v>1.039977437777621E-2</v>
      </c>
      <c r="D18" s="1036"/>
      <c r="E18" s="1037">
        <f>E17/E75</f>
        <v>0</v>
      </c>
      <c r="F18" s="1036"/>
      <c r="G18" s="1037">
        <f>G17/G75</f>
        <v>9.2759517021633407E-3</v>
      </c>
      <c r="H18" s="1038"/>
      <c r="I18" s="1035">
        <f>I17/I75</f>
        <v>4.1786077470648058E-3</v>
      </c>
      <c r="J18" s="1036"/>
      <c r="K18" s="1037">
        <f>K17/K75</f>
        <v>0</v>
      </c>
      <c r="L18" s="1036"/>
      <c r="M18" s="1037">
        <f>M17/M75</f>
        <v>3.626095048615345E-3</v>
      </c>
      <c r="N18" s="1038"/>
      <c r="O18" s="1035">
        <f>O17/O75</f>
        <v>6.0828971565992365E-3</v>
      </c>
      <c r="P18" s="1036"/>
      <c r="Q18" s="1037">
        <f>Q17/Q75</f>
        <v>0</v>
      </c>
      <c r="R18" s="1036"/>
      <c r="S18" s="1037">
        <f>S17/S75</f>
        <v>5.1862215360864534E-3</v>
      </c>
      <c r="T18" s="1039"/>
    </row>
    <row r="19" spans="2:20" s="169" customFormat="1" ht="15" customHeight="1" x14ac:dyDescent="0.2">
      <c r="B19" s="1206" t="s">
        <v>881</v>
      </c>
      <c r="C19" s="988">
        <v>1091</v>
      </c>
      <c r="D19" s="989"/>
      <c r="E19" s="990">
        <v>60</v>
      </c>
      <c r="F19" s="991"/>
      <c r="G19" s="989">
        <v>1151</v>
      </c>
      <c r="H19" s="992"/>
      <c r="I19" s="988">
        <v>647</v>
      </c>
      <c r="J19" s="989"/>
      <c r="K19" s="990">
        <v>49</v>
      </c>
      <c r="L19" s="991"/>
      <c r="M19" s="989">
        <v>696</v>
      </c>
      <c r="N19" s="992"/>
      <c r="O19" s="988">
        <v>426</v>
      </c>
      <c r="P19" s="989"/>
      <c r="Q19" s="990">
        <v>27</v>
      </c>
      <c r="R19" s="991"/>
      <c r="S19" s="989">
        <v>453</v>
      </c>
      <c r="T19" s="1034"/>
    </row>
    <row r="20" spans="2:20" s="169" customFormat="1" ht="15" customHeight="1" x14ac:dyDescent="0.2">
      <c r="B20" s="1207"/>
      <c r="C20" s="1035">
        <f>C19/C75</f>
        <v>1.282051282051282E-2</v>
      </c>
      <c r="D20" s="1036"/>
      <c r="E20" s="1037">
        <f>E19/E75</f>
        <v>5.8195926285160042E-3</v>
      </c>
      <c r="F20" s="1036"/>
      <c r="G20" s="1037">
        <f>G19/G75</f>
        <v>1.2063977863491532E-2</v>
      </c>
      <c r="H20" s="1038"/>
      <c r="I20" s="1035">
        <f>I19/I75</f>
        <v>1.1962651382083756E-2</v>
      </c>
      <c r="J20" s="1036"/>
      <c r="K20" s="1037">
        <f>K19/K75</f>
        <v>5.9458803543259312E-3</v>
      </c>
      <c r="L20" s="1036"/>
      <c r="M20" s="1037">
        <f>M19/M75</f>
        <v>1.1167089176266727E-2</v>
      </c>
      <c r="N20" s="1038"/>
      <c r="O20" s="1035">
        <f>O19/O75</f>
        <v>1.2052624133540812E-2</v>
      </c>
      <c r="P20" s="1036"/>
      <c r="Q20" s="1037">
        <f>Q19/Q75</f>
        <v>4.418262150220913E-3</v>
      </c>
      <c r="R20" s="1036"/>
      <c r="S20" s="1037">
        <f>S19/S75</f>
        <v>1.0927248166730992E-2</v>
      </c>
      <c r="T20" s="1039"/>
    </row>
    <row r="21" spans="2:20" s="169" customFormat="1" ht="15" customHeight="1" x14ac:dyDescent="0.2">
      <c r="B21" s="1206" t="s">
        <v>882</v>
      </c>
      <c r="C21" s="988">
        <v>9262</v>
      </c>
      <c r="D21" s="989"/>
      <c r="E21" s="990">
        <v>136</v>
      </c>
      <c r="F21" s="991"/>
      <c r="G21" s="989">
        <v>9398</v>
      </c>
      <c r="H21" s="992"/>
      <c r="I21" s="988">
        <v>8708</v>
      </c>
      <c r="J21" s="989"/>
      <c r="K21" s="990">
        <v>106</v>
      </c>
      <c r="L21" s="991"/>
      <c r="M21" s="989">
        <v>8814</v>
      </c>
      <c r="N21" s="992"/>
      <c r="O21" s="988">
        <v>5046</v>
      </c>
      <c r="P21" s="989"/>
      <c r="Q21" s="990">
        <v>76</v>
      </c>
      <c r="R21" s="991"/>
      <c r="S21" s="989">
        <v>5122</v>
      </c>
      <c r="T21" s="1034"/>
    </row>
    <row r="22" spans="2:20" s="169" customFormat="1" ht="15" customHeight="1" x14ac:dyDescent="0.2">
      <c r="B22" s="1207"/>
      <c r="C22" s="1035">
        <f>C21/C75</f>
        <v>0.10883922066323533</v>
      </c>
      <c r="D22" s="1036"/>
      <c r="E22" s="1037">
        <f>E21/E75</f>
        <v>1.3191076624636276E-2</v>
      </c>
      <c r="F22" s="1036"/>
      <c r="G22" s="1037">
        <f>G21/G75</f>
        <v>9.850327016602381E-2</v>
      </c>
      <c r="H22" s="1038"/>
      <c r="I22" s="1035">
        <f>I21/I75</f>
        <v>0.16100582416566517</v>
      </c>
      <c r="J22" s="1036"/>
      <c r="K22" s="1037">
        <f>K21/K75</f>
        <v>1.2862516684868342E-2</v>
      </c>
      <c r="L22" s="1036"/>
      <c r="M22" s="1037">
        <f>M21/M75</f>
        <v>0.14141770689599845</v>
      </c>
      <c r="N22" s="1038"/>
      <c r="O22" s="1035">
        <f>O21/O75</f>
        <v>0.14276418163813834</v>
      </c>
      <c r="P22" s="1036"/>
      <c r="Q22" s="1037">
        <f>Q21/Q75</f>
        <v>1.2436589756177384E-2</v>
      </c>
      <c r="R22" s="1036"/>
      <c r="S22" s="1037">
        <f>S21/S75</f>
        <v>0.12355268236202238</v>
      </c>
      <c r="T22" s="1039"/>
    </row>
    <row r="23" spans="2:20" s="169" customFormat="1" ht="15" customHeight="1" x14ac:dyDescent="0.2">
      <c r="B23" s="1206" t="s">
        <v>883</v>
      </c>
      <c r="C23" s="988">
        <v>4263</v>
      </c>
      <c r="D23" s="989"/>
      <c r="E23" s="990">
        <v>216</v>
      </c>
      <c r="F23" s="991"/>
      <c r="G23" s="989">
        <v>4479</v>
      </c>
      <c r="H23" s="992"/>
      <c r="I23" s="988">
        <v>3467</v>
      </c>
      <c r="J23" s="989"/>
      <c r="K23" s="990">
        <v>187</v>
      </c>
      <c r="L23" s="991"/>
      <c r="M23" s="989">
        <v>3654</v>
      </c>
      <c r="N23" s="992"/>
      <c r="O23" s="988">
        <v>2280</v>
      </c>
      <c r="P23" s="989"/>
      <c r="Q23" s="990">
        <v>158</v>
      </c>
      <c r="R23" s="991"/>
      <c r="S23" s="989">
        <v>2438</v>
      </c>
      <c r="T23" s="1034"/>
    </row>
    <row r="24" spans="2:20" s="169" customFormat="1" ht="15" customHeight="1" x14ac:dyDescent="0.2">
      <c r="B24" s="1207"/>
      <c r="C24" s="1035">
        <f>C23/C75</f>
        <v>5.0095184375661003E-2</v>
      </c>
      <c r="D24" s="1036"/>
      <c r="E24" s="1037">
        <f>E23/E75</f>
        <v>2.0950533462657614E-2</v>
      </c>
      <c r="F24" s="1036"/>
      <c r="G24" s="1037">
        <f>G23/G75</f>
        <v>4.6945748784169045E-2</v>
      </c>
      <c r="H24" s="1038"/>
      <c r="I24" s="1035">
        <f>I23/I75</f>
        <v>6.4102801146343716E-2</v>
      </c>
      <c r="J24" s="1036"/>
      <c r="K24" s="1037">
        <f>K23/K75</f>
        <v>2.2691420944060188E-2</v>
      </c>
      <c r="L24" s="1036"/>
      <c r="M24" s="1037">
        <f>M23/M75</f>
        <v>5.8627218175400314E-2</v>
      </c>
      <c r="N24" s="1038"/>
      <c r="O24" s="1035">
        <f>O23/O75</f>
        <v>6.4507002404866315E-2</v>
      </c>
      <c r="P24" s="1036"/>
      <c r="Q24" s="1037">
        <f>Q23/Q75</f>
        <v>2.5855015545737194E-2</v>
      </c>
      <c r="R24" s="1036"/>
      <c r="S24" s="1037">
        <f>S23/S75</f>
        <v>5.8809340023157082E-2</v>
      </c>
      <c r="T24" s="1039"/>
    </row>
    <row r="25" spans="2:20" s="169" customFormat="1" ht="15" customHeight="1" x14ac:dyDescent="0.2">
      <c r="B25" s="1206" t="s">
        <v>884</v>
      </c>
      <c r="C25" s="988">
        <v>5963</v>
      </c>
      <c r="D25" s="989"/>
      <c r="E25" s="990">
        <v>252</v>
      </c>
      <c r="F25" s="991"/>
      <c r="G25" s="989">
        <v>6215</v>
      </c>
      <c r="H25" s="992"/>
      <c r="I25" s="988">
        <v>2898</v>
      </c>
      <c r="J25" s="989"/>
      <c r="K25" s="990">
        <v>202</v>
      </c>
      <c r="L25" s="991"/>
      <c r="M25" s="989">
        <v>3100</v>
      </c>
      <c r="N25" s="992"/>
      <c r="O25" s="988">
        <v>1808</v>
      </c>
      <c r="P25" s="989"/>
      <c r="Q25" s="990">
        <v>141</v>
      </c>
      <c r="R25" s="991"/>
      <c r="S25" s="989">
        <v>1949</v>
      </c>
      <c r="T25" s="1034"/>
    </row>
    <row r="26" spans="2:20" s="169" customFormat="1" ht="15" customHeight="1" x14ac:dyDescent="0.2">
      <c r="B26" s="1207"/>
      <c r="C26" s="1035">
        <f>C25/C75</f>
        <v>7.0072152106982533E-2</v>
      </c>
      <c r="D26" s="1036"/>
      <c r="E26" s="1037">
        <f>E25/E75</f>
        <v>2.4442289039767216E-2</v>
      </c>
      <c r="F26" s="1036"/>
      <c r="G26" s="1037">
        <f>G25/G75</f>
        <v>6.5141287942310916E-2</v>
      </c>
      <c r="H26" s="1038"/>
      <c r="I26" s="1035">
        <f>I25/I75</f>
        <v>5.3582324119441617E-2</v>
      </c>
      <c r="J26" s="1036"/>
      <c r="K26" s="1037">
        <f>K25/K75</f>
        <v>2.4511588399466083E-2</v>
      </c>
      <c r="L26" s="1036"/>
      <c r="M26" s="1037">
        <f>M25/M75</f>
        <v>4.973847190578571E-2</v>
      </c>
      <c r="N26" s="1038"/>
      <c r="O26" s="1035">
        <f>O25/O75</f>
        <v>5.1152921205262415E-2</v>
      </c>
      <c r="P26" s="1036"/>
      <c r="Q26" s="1037">
        <f>Q25/Q75</f>
        <v>2.3073146784486992E-2</v>
      </c>
      <c r="R26" s="1036"/>
      <c r="S26" s="1037">
        <f>S25/S75</f>
        <v>4.7013701273639519E-2</v>
      </c>
      <c r="T26" s="1039"/>
    </row>
    <row r="27" spans="2:20" s="169" customFormat="1" ht="15" customHeight="1" x14ac:dyDescent="0.2">
      <c r="B27" s="1206" t="s">
        <v>885</v>
      </c>
      <c r="C27" s="988">
        <v>3029</v>
      </c>
      <c r="D27" s="989"/>
      <c r="E27" s="990">
        <v>872</v>
      </c>
      <c r="F27" s="991"/>
      <c r="G27" s="989">
        <v>3901</v>
      </c>
      <c r="H27" s="992"/>
      <c r="I27" s="988">
        <v>1978</v>
      </c>
      <c r="J27" s="989"/>
      <c r="K27" s="990">
        <v>465</v>
      </c>
      <c r="L27" s="991"/>
      <c r="M27" s="989">
        <v>2443</v>
      </c>
      <c r="N27" s="992"/>
      <c r="O27" s="988">
        <v>1137</v>
      </c>
      <c r="P27" s="989"/>
      <c r="Q27" s="990">
        <v>378</v>
      </c>
      <c r="R27" s="991"/>
      <c r="S27" s="989">
        <v>1515</v>
      </c>
      <c r="T27" s="1034"/>
    </row>
    <row r="28" spans="2:20" s="169" customFormat="1" ht="15" customHeight="1" x14ac:dyDescent="0.2">
      <c r="B28" s="1207"/>
      <c r="C28" s="1035">
        <f>C27/C75</f>
        <v>3.5594256034219368E-2</v>
      </c>
      <c r="D28" s="1036"/>
      <c r="E28" s="1037">
        <f>E27/E75</f>
        <v>8.4578079534432596E-2</v>
      </c>
      <c r="F28" s="1036"/>
      <c r="G28" s="1037">
        <f>G27/G75</f>
        <v>4.0887556599027333E-2</v>
      </c>
      <c r="H28" s="1038"/>
      <c r="I28" s="1035">
        <f>I27/I75</f>
        <v>3.6572062494222055E-2</v>
      </c>
      <c r="J28" s="1036"/>
      <c r="K28" s="1037">
        <f>K27/K75</f>
        <v>5.6425191117582818E-2</v>
      </c>
      <c r="L28" s="1036"/>
      <c r="M28" s="1037">
        <f>M27/M75</f>
        <v>3.9197124795430478E-2</v>
      </c>
      <c r="N28" s="1038"/>
      <c r="O28" s="1035">
        <f>O27/O75</f>
        <v>3.2168623567689916E-2</v>
      </c>
      <c r="P28" s="1036"/>
      <c r="Q28" s="1037">
        <f>Q27/Q75</f>
        <v>6.1855670103092786E-2</v>
      </c>
      <c r="R28" s="1036"/>
      <c r="S28" s="1037">
        <f>S27/S75</f>
        <v>3.6544770358934775E-2</v>
      </c>
      <c r="T28" s="1039"/>
    </row>
    <row r="29" spans="2:20" s="169" customFormat="1" ht="15" customHeight="1" x14ac:dyDescent="0.2">
      <c r="B29" s="1206" t="s">
        <v>886</v>
      </c>
      <c r="C29" s="988">
        <v>3397</v>
      </c>
      <c r="D29" s="989"/>
      <c r="E29" s="990">
        <v>604</v>
      </c>
      <c r="F29" s="991"/>
      <c r="G29" s="989">
        <v>4001</v>
      </c>
      <c r="H29" s="992"/>
      <c r="I29" s="988">
        <v>2201</v>
      </c>
      <c r="J29" s="989"/>
      <c r="K29" s="990">
        <v>437</v>
      </c>
      <c r="L29" s="991"/>
      <c r="M29" s="989">
        <v>2638</v>
      </c>
      <c r="N29" s="992"/>
      <c r="O29" s="988">
        <v>1625</v>
      </c>
      <c r="P29" s="989"/>
      <c r="Q29" s="990">
        <v>332</v>
      </c>
      <c r="R29" s="991"/>
      <c r="S29" s="989">
        <v>1957</v>
      </c>
      <c r="T29" s="1034"/>
    </row>
    <row r="30" spans="2:20" s="169" customFormat="1" ht="15" customHeight="1" x14ac:dyDescent="0.2">
      <c r="B30" s="1207"/>
      <c r="C30" s="1035">
        <f>C29/C75</f>
        <v>3.9918681990176029E-2</v>
      </c>
      <c r="D30" s="1036"/>
      <c r="E30" s="1037">
        <f>E29/E75</f>
        <v>5.8583899127061106E-2</v>
      </c>
      <c r="F30" s="1036"/>
      <c r="G30" s="1037">
        <f>G29/G75</f>
        <v>4.1935686734865002E-2</v>
      </c>
      <c r="H30" s="1038"/>
      <c r="I30" s="1035">
        <f>I29/I75</f>
        <v>4.0695201996856799E-2</v>
      </c>
      <c r="J30" s="1036"/>
      <c r="K30" s="1037">
        <f>K29/K75</f>
        <v>5.3027545200825144E-2</v>
      </c>
      <c r="L30" s="1036"/>
      <c r="M30" s="1037">
        <f>M29/M75</f>
        <v>4.2325835124987964E-2</v>
      </c>
      <c r="N30" s="1038"/>
      <c r="O30" s="1035">
        <f>O29/O75</f>
        <v>4.5975385485924461E-2</v>
      </c>
      <c r="P30" s="1036"/>
      <c r="Q30" s="1037">
        <f>Q29/Q75</f>
        <v>5.4328260513827525E-2</v>
      </c>
      <c r="R30" s="1036"/>
      <c r="S30" s="1037">
        <f>S29/S75</f>
        <v>4.7206676958703203E-2</v>
      </c>
      <c r="T30" s="1039"/>
    </row>
    <row r="31" spans="2:20" s="169" customFormat="1" ht="15" customHeight="1" x14ac:dyDescent="0.2">
      <c r="B31" s="1206" t="s">
        <v>887</v>
      </c>
      <c r="C31" s="988">
        <v>4736</v>
      </c>
      <c r="D31" s="989"/>
      <c r="E31" s="990">
        <v>842</v>
      </c>
      <c r="F31" s="991"/>
      <c r="G31" s="989">
        <v>5578</v>
      </c>
      <c r="H31" s="992"/>
      <c r="I31" s="988">
        <v>3472</v>
      </c>
      <c r="J31" s="989"/>
      <c r="K31" s="990">
        <v>655</v>
      </c>
      <c r="L31" s="991"/>
      <c r="M31" s="989">
        <v>4127</v>
      </c>
      <c r="N31" s="992"/>
      <c r="O31" s="988">
        <v>1678</v>
      </c>
      <c r="P31" s="989"/>
      <c r="Q31" s="990">
        <v>454</v>
      </c>
      <c r="R31" s="991"/>
      <c r="S31" s="989">
        <v>2132</v>
      </c>
      <c r="T31" s="1034"/>
    </row>
    <row r="32" spans="2:20" s="169" customFormat="1" ht="15" customHeight="1" x14ac:dyDescent="0.2">
      <c r="B32" s="1207"/>
      <c r="C32" s="984">
        <f>C31/C75</f>
        <v>5.5653481867963997E-2</v>
      </c>
      <c r="D32" s="985"/>
      <c r="E32" s="986">
        <f>E31/E75</f>
        <v>8.1668283220174581E-2</v>
      </c>
      <c r="F32" s="985"/>
      <c r="G32" s="986">
        <f>G31/G75</f>
        <v>5.8464698977024984E-2</v>
      </c>
      <c r="H32" s="987"/>
      <c r="I32" s="984">
        <f>I31/I75</f>
        <v>6.4195248220393825E-2</v>
      </c>
      <c r="J32" s="985"/>
      <c r="K32" s="986">
        <f>K31/K75</f>
        <v>7.9480645552724188E-2</v>
      </c>
      <c r="L32" s="985"/>
      <c r="M32" s="986">
        <f>M31/M75</f>
        <v>6.6216346308121815E-2</v>
      </c>
      <c r="N32" s="987"/>
      <c r="O32" s="984">
        <f>O31/O75</f>
        <v>4.747489036638846E-2</v>
      </c>
      <c r="P32" s="985"/>
      <c r="Q32" s="986">
        <f>Q31/Q75</f>
        <v>7.4292259859270168E-2</v>
      </c>
      <c r="R32" s="985"/>
      <c r="S32" s="986">
        <f>S31/S75</f>
        <v>5.1428020069471246E-2</v>
      </c>
      <c r="T32" s="1033"/>
    </row>
    <row r="33" spans="2:20" s="169" customFormat="1" ht="15" customHeight="1" x14ac:dyDescent="0.2">
      <c r="B33" s="1209" t="s">
        <v>888</v>
      </c>
      <c r="C33" s="993">
        <v>4951</v>
      </c>
      <c r="D33" s="994"/>
      <c r="E33" s="995">
        <v>718</v>
      </c>
      <c r="F33" s="996"/>
      <c r="G33" s="994">
        <v>5669</v>
      </c>
      <c r="H33" s="997"/>
      <c r="I33" s="993">
        <v>3589</v>
      </c>
      <c r="J33" s="994"/>
      <c r="K33" s="995">
        <v>603</v>
      </c>
      <c r="L33" s="996"/>
      <c r="M33" s="994">
        <v>4192</v>
      </c>
      <c r="N33" s="997"/>
      <c r="O33" s="993">
        <v>2208</v>
      </c>
      <c r="P33" s="994"/>
      <c r="Q33" s="995">
        <v>422</v>
      </c>
      <c r="R33" s="996"/>
      <c r="S33" s="994">
        <v>2630</v>
      </c>
      <c r="T33" s="1040"/>
    </row>
    <row r="34" spans="2:20" s="169" customFormat="1" ht="15" customHeight="1" x14ac:dyDescent="0.2">
      <c r="B34" s="1207"/>
      <c r="C34" s="984">
        <f>C33/C75</f>
        <v>5.8179980728101717E-2</v>
      </c>
      <c r="D34" s="985"/>
      <c r="E34" s="986">
        <f>E33/E75</f>
        <v>6.9641125121241515E-2</v>
      </c>
      <c r="F34" s="985"/>
      <c r="G34" s="986">
        <f>G33/G75</f>
        <v>5.941849740063726E-2</v>
      </c>
      <c r="H34" s="987"/>
      <c r="I34" s="984">
        <f>I33/I75</f>
        <v>6.6358509753166317E-2</v>
      </c>
      <c r="J34" s="985"/>
      <c r="K34" s="986">
        <f>K33/K75</f>
        <v>7.3170731707317069E-2</v>
      </c>
      <c r="L34" s="985"/>
      <c r="M34" s="986">
        <f>M33/M75</f>
        <v>6.7259249751307634E-2</v>
      </c>
      <c r="N34" s="987"/>
      <c r="O34" s="984">
        <f>O33/O75</f>
        <v>6.2469939171028437E-2</v>
      </c>
      <c r="P34" s="985"/>
      <c r="Q34" s="986">
        <f>Q33/Q75</f>
        <v>6.9055801014563906E-2</v>
      </c>
      <c r="R34" s="985"/>
      <c r="S34" s="986">
        <f>S33/S75</f>
        <v>6.3440756464685444E-2</v>
      </c>
      <c r="T34" s="1033"/>
    </row>
    <row r="35" spans="2:20" s="169" customFormat="1" ht="15" customHeight="1" x14ac:dyDescent="0.2">
      <c r="B35" s="1206" t="s">
        <v>889</v>
      </c>
      <c r="C35" s="988">
        <v>292</v>
      </c>
      <c r="D35" s="989"/>
      <c r="E35" s="990">
        <v>0</v>
      </c>
      <c r="F35" s="991"/>
      <c r="G35" s="989">
        <v>292</v>
      </c>
      <c r="H35" s="992"/>
      <c r="I35" s="988">
        <v>146</v>
      </c>
      <c r="J35" s="989"/>
      <c r="K35" s="990">
        <v>0</v>
      </c>
      <c r="L35" s="991"/>
      <c r="M35" s="989">
        <v>146</v>
      </c>
      <c r="N35" s="992"/>
      <c r="O35" s="988">
        <v>123</v>
      </c>
      <c r="P35" s="989"/>
      <c r="Q35" s="990">
        <v>0</v>
      </c>
      <c r="R35" s="991"/>
      <c r="S35" s="989">
        <v>123</v>
      </c>
      <c r="T35" s="1034"/>
    </row>
    <row r="36" spans="2:20" s="169" customFormat="1" ht="15" customHeight="1" x14ac:dyDescent="0.2">
      <c r="B36" s="1207"/>
      <c r="C36" s="984">
        <f>C35/C75</f>
        <v>3.4313379867916992E-3</v>
      </c>
      <c r="D36" s="985"/>
      <c r="E36" s="986">
        <f>E35/E75</f>
        <v>0</v>
      </c>
      <c r="F36" s="985"/>
      <c r="G36" s="986">
        <f>G35/G75</f>
        <v>3.0605399966459838E-3</v>
      </c>
      <c r="H36" s="987"/>
      <c r="I36" s="984">
        <f>I35/I75</f>
        <v>2.6994545622631046E-3</v>
      </c>
      <c r="J36" s="985"/>
      <c r="K36" s="986">
        <f>K35/K75</f>
        <v>0</v>
      </c>
      <c r="L36" s="985"/>
      <c r="M36" s="986">
        <f>M35/M75</f>
        <v>2.3425215800789399E-3</v>
      </c>
      <c r="N36" s="987"/>
      <c r="O36" s="984">
        <f>O35/O75</f>
        <v>3.4799830244730515E-3</v>
      </c>
      <c r="P36" s="985"/>
      <c r="Q36" s="986">
        <f>Q35/Q75</f>
        <v>0</v>
      </c>
      <c r="R36" s="985"/>
      <c r="S36" s="986">
        <f>S35/S75</f>
        <v>2.9670011578541104E-3</v>
      </c>
      <c r="T36" s="1033"/>
    </row>
    <row r="37" spans="2:20" s="169" customFormat="1" ht="15" customHeight="1" x14ac:dyDescent="0.2">
      <c r="B37" s="1206" t="s">
        <v>909</v>
      </c>
      <c r="C37" s="988">
        <v>1417</v>
      </c>
      <c r="D37" s="989"/>
      <c r="E37" s="990">
        <v>254</v>
      </c>
      <c r="F37" s="991"/>
      <c r="G37" s="989">
        <v>1671</v>
      </c>
      <c r="H37" s="992"/>
      <c r="I37" s="988">
        <v>862</v>
      </c>
      <c r="J37" s="989"/>
      <c r="K37" s="990">
        <v>154</v>
      </c>
      <c r="L37" s="991"/>
      <c r="M37" s="989">
        <v>1016</v>
      </c>
      <c r="N37" s="992"/>
      <c r="O37" s="988">
        <v>677</v>
      </c>
      <c r="P37" s="989"/>
      <c r="Q37" s="990">
        <v>113</v>
      </c>
      <c r="R37" s="991"/>
      <c r="S37" s="989">
        <v>790</v>
      </c>
      <c r="T37" s="1034"/>
    </row>
    <row r="38" spans="2:20" s="169" customFormat="1" ht="15" customHeight="1" x14ac:dyDescent="0.2">
      <c r="B38" s="1207"/>
      <c r="C38" s="984">
        <f>C37/C75</f>
        <v>1.665139016193095E-2</v>
      </c>
      <c r="D38" s="985"/>
      <c r="E38" s="986">
        <f>E37/E75</f>
        <v>2.4636275460717751E-2</v>
      </c>
      <c r="F38" s="985"/>
      <c r="G38" s="986">
        <f>G37/G75</f>
        <v>1.7514254569847391E-2</v>
      </c>
      <c r="H38" s="987"/>
      <c r="I38" s="984">
        <f>I37/I75</f>
        <v>1.5937875566238328E-2</v>
      </c>
      <c r="J38" s="985"/>
      <c r="K38" s="986">
        <f>K37/K75</f>
        <v>1.8687052542167213E-2</v>
      </c>
      <c r="L38" s="985"/>
      <c r="M38" s="986">
        <f>M37/M75</f>
        <v>1.6301383050412347E-2</v>
      </c>
      <c r="N38" s="987"/>
      <c r="O38" s="984">
        <f>O37/O75</f>
        <v>1.9154052907058992E-2</v>
      </c>
      <c r="P38" s="985"/>
      <c r="Q38" s="986">
        <f>Q37/Q75</f>
        <v>1.8491245295369007E-2</v>
      </c>
      <c r="R38" s="985"/>
      <c r="S38" s="986">
        <f>S37/S75</f>
        <v>1.9056348900038596E-2</v>
      </c>
      <c r="T38" s="1033"/>
    </row>
    <row r="39" spans="2:20" s="169" customFormat="1" ht="15" customHeight="1" x14ac:dyDescent="0.2">
      <c r="B39" s="1206" t="s">
        <v>891</v>
      </c>
      <c r="C39" s="988">
        <v>2764</v>
      </c>
      <c r="D39" s="989"/>
      <c r="E39" s="990">
        <v>935</v>
      </c>
      <c r="F39" s="991"/>
      <c r="G39" s="989">
        <v>3699</v>
      </c>
      <c r="H39" s="992"/>
      <c r="I39" s="988">
        <v>1544</v>
      </c>
      <c r="J39" s="989"/>
      <c r="K39" s="990">
        <v>640</v>
      </c>
      <c r="L39" s="991"/>
      <c r="M39" s="989">
        <v>2184</v>
      </c>
      <c r="N39" s="992"/>
      <c r="O39" s="988">
        <v>1047</v>
      </c>
      <c r="P39" s="989"/>
      <c r="Q39" s="990">
        <v>503</v>
      </c>
      <c r="R39" s="991"/>
      <c r="S39" s="989">
        <v>1550</v>
      </c>
      <c r="T39" s="1034"/>
    </row>
    <row r="40" spans="2:20" s="169" customFormat="1" ht="15" customHeight="1" x14ac:dyDescent="0.2">
      <c r="B40" s="1207"/>
      <c r="C40" s="984">
        <f>C39/C75</f>
        <v>3.2480199299631016E-2</v>
      </c>
      <c r="D40" s="985"/>
      <c r="E40" s="986">
        <f>E39/E75</f>
        <v>9.0688651794374395E-2</v>
      </c>
      <c r="F40" s="985"/>
      <c r="G40" s="986">
        <f>G39/G75</f>
        <v>3.8770333724635252E-2</v>
      </c>
      <c r="H40" s="987"/>
      <c r="I40" s="984">
        <f>I39/I75</f>
        <v>2.854765646667283E-2</v>
      </c>
      <c r="J40" s="985"/>
      <c r="K40" s="986">
        <f>K39/K75</f>
        <v>7.7660478097318283E-2</v>
      </c>
      <c r="L40" s="985"/>
      <c r="M40" s="986">
        <f>M39/M75</f>
        <v>3.5041555691043863E-2</v>
      </c>
      <c r="N40" s="987"/>
      <c r="O40" s="984">
        <f>O39/O75</f>
        <v>2.962229452539256E-2</v>
      </c>
      <c r="P40" s="985"/>
      <c r="Q40" s="986">
        <f>Q39/Q75</f>
        <v>8.2310587465226639E-2</v>
      </c>
      <c r="R40" s="985"/>
      <c r="S40" s="986">
        <f>S39/S75</f>
        <v>3.7389038981088384E-2</v>
      </c>
      <c r="T40" s="1039"/>
    </row>
    <row r="41" spans="2:20" s="169" customFormat="1" ht="15" customHeight="1" x14ac:dyDescent="0.2">
      <c r="B41" s="1206" t="s">
        <v>892</v>
      </c>
      <c r="C41" s="988">
        <v>1521</v>
      </c>
      <c r="D41" s="989"/>
      <c r="E41" s="990">
        <v>649</v>
      </c>
      <c r="F41" s="991"/>
      <c r="G41" s="989">
        <v>2170</v>
      </c>
      <c r="H41" s="992"/>
      <c r="I41" s="988">
        <v>1029</v>
      </c>
      <c r="J41" s="989"/>
      <c r="K41" s="990">
        <v>479</v>
      </c>
      <c r="L41" s="991"/>
      <c r="M41" s="989">
        <v>1508</v>
      </c>
      <c r="N41" s="992"/>
      <c r="O41" s="988">
        <v>723</v>
      </c>
      <c r="P41" s="989"/>
      <c r="Q41" s="990">
        <v>363</v>
      </c>
      <c r="R41" s="991"/>
      <c r="S41" s="989">
        <v>1086</v>
      </c>
      <c r="T41" s="1034"/>
    </row>
    <row r="42" spans="2:20" s="169" customFormat="1" ht="15" customHeight="1" x14ac:dyDescent="0.2">
      <c r="B42" s="1207"/>
      <c r="C42" s="1035">
        <f>C41/C75</f>
        <v>1.7873510540788267E-2</v>
      </c>
      <c r="D42" s="1036"/>
      <c r="E42" s="1037">
        <f>E41/E75</f>
        <v>6.2948593598448108E-2</v>
      </c>
      <c r="F42" s="1036"/>
      <c r="G42" s="1037">
        <f>G41/G75</f>
        <v>2.2744423947677343E-2</v>
      </c>
      <c r="H42" s="1038"/>
      <c r="I42" s="1035">
        <f>I41/I75</f>
        <v>1.902560783951188E-2</v>
      </c>
      <c r="J42" s="1036"/>
      <c r="K42" s="1037">
        <f>K41/K75</f>
        <v>5.8124014075961655E-2</v>
      </c>
      <c r="L42" s="1036"/>
      <c r="M42" s="1037">
        <f>M41/M75</f>
        <v>2.4195359881911242E-2</v>
      </c>
      <c r="N42" s="1038"/>
      <c r="O42" s="1035">
        <f>O41/O75</f>
        <v>2.0455509973122083E-2</v>
      </c>
      <c r="P42" s="1036"/>
      <c r="Q42" s="1037">
        <f>Q41/Q75</f>
        <v>5.9401080019636718E-2</v>
      </c>
      <c r="R42" s="1036"/>
      <c r="S42" s="1037">
        <f>S41/S75</f>
        <v>2.6196449247394827E-2</v>
      </c>
      <c r="T42" s="1039"/>
    </row>
    <row r="43" spans="2:20" s="169" customFormat="1" ht="15" customHeight="1" x14ac:dyDescent="0.2">
      <c r="B43" s="1206" t="s">
        <v>893</v>
      </c>
      <c r="C43" s="988">
        <v>532</v>
      </c>
      <c r="D43" s="989"/>
      <c r="E43" s="990">
        <v>137</v>
      </c>
      <c r="F43" s="991"/>
      <c r="G43" s="989">
        <v>669</v>
      </c>
      <c r="H43" s="992"/>
      <c r="I43" s="988">
        <v>437</v>
      </c>
      <c r="J43" s="989"/>
      <c r="K43" s="990">
        <v>126</v>
      </c>
      <c r="L43" s="991"/>
      <c r="M43" s="989">
        <v>563</v>
      </c>
      <c r="N43" s="992"/>
      <c r="O43" s="988">
        <v>354</v>
      </c>
      <c r="P43" s="989"/>
      <c r="Q43" s="990">
        <v>92</v>
      </c>
      <c r="R43" s="991"/>
      <c r="S43" s="989">
        <v>446</v>
      </c>
      <c r="T43" s="1034"/>
    </row>
    <row r="44" spans="2:20" s="169" customFormat="1" ht="15" customHeight="1" x14ac:dyDescent="0.2">
      <c r="B44" s="1207"/>
      <c r="C44" s="1035">
        <f>C43/C75</f>
        <v>6.2516157841547388E-3</v>
      </c>
      <c r="D44" s="1036"/>
      <c r="E44" s="1037">
        <f>E43/E75</f>
        <v>1.3288069835111542E-2</v>
      </c>
      <c r="F44" s="1036"/>
      <c r="G44" s="1037">
        <f>G43/G75</f>
        <v>7.011990608753983E-3</v>
      </c>
      <c r="H44" s="1038"/>
      <c r="I44" s="1035">
        <f>I43/I75</f>
        <v>8.0798742719792923E-3</v>
      </c>
      <c r="J44" s="1036"/>
      <c r="K44" s="1037">
        <f>K43/K75</f>
        <v>1.5289406625409537E-2</v>
      </c>
      <c r="L44" s="1036"/>
      <c r="M44" s="1037">
        <f>M43/M75</f>
        <v>9.0331482848249531E-3</v>
      </c>
      <c r="N44" s="1038"/>
      <c r="O44" s="1035">
        <f>O43/O75</f>
        <v>1.0015560899702928E-2</v>
      </c>
      <c r="P44" s="1036"/>
      <c r="Q44" s="1037">
        <f>Q43/Q75</f>
        <v>1.5054819178530519E-2</v>
      </c>
      <c r="R44" s="1036"/>
      <c r="S44" s="1037">
        <f>S43/S75</f>
        <v>1.075839444230027E-2</v>
      </c>
      <c r="T44" s="1039"/>
    </row>
    <row r="45" spans="2:20" s="169" customFormat="1" ht="15" customHeight="1" x14ac:dyDescent="0.2">
      <c r="B45" s="1210" t="s">
        <v>129</v>
      </c>
      <c r="C45" s="998">
        <v>77957</v>
      </c>
      <c r="D45" s="999"/>
      <c r="E45" s="1000">
        <v>7135</v>
      </c>
      <c r="F45" s="1001"/>
      <c r="G45" s="999">
        <v>85092</v>
      </c>
      <c r="H45" s="1002"/>
      <c r="I45" s="998">
        <v>49306</v>
      </c>
      <c r="J45" s="999"/>
      <c r="K45" s="1000">
        <v>5286</v>
      </c>
      <c r="L45" s="1001"/>
      <c r="M45" s="999">
        <v>54592</v>
      </c>
      <c r="N45" s="1002"/>
      <c r="O45" s="998">
        <v>31970</v>
      </c>
      <c r="P45" s="999"/>
      <c r="Q45" s="1000">
        <v>3957</v>
      </c>
      <c r="R45" s="1001"/>
      <c r="S45" s="999">
        <v>35927</v>
      </c>
      <c r="T45" s="1041"/>
    </row>
    <row r="46" spans="2:20" s="169" customFormat="1" ht="15" customHeight="1" x14ac:dyDescent="0.2">
      <c r="B46" s="1211"/>
      <c r="C46" s="1003">
        <f>C45/C75</f>
        <v>0.91608498437096053</v>
      </c>
      <c r="D46" s="1004"/>
      <c r="E46" s="1005">
        <f>E45/E75</f>
        <v>0.69204655674102811</v>
      </c>
      <c r="F46" s="1004"/>
      <c r="G46" s="1005">
        <f>G45/G75</f>
        <v>0.89187489518698637</v>
      </c>
      <c r="H46" s="1006"/>
      <c r="I46" s="1003">
        <f>I45/I75</f>
        <v>0.91163908662290838</v>
      </c>
      <c r="J46" s="1004"/>
      <c r="K46" s="1005">
        <f>K45/K75</f>
        <v>0.64142701128503821</v>
      </c>
      <c r="L46" s="1004"/>
      <c r="M46" s="1005">
        <f>M45/M75</f>
        <v>0.87591053492924298</v>
      </c>
      <c r="N46" s="1006"/>
      <c r="O46" s="1003">
        <f>O45/O75</f>
        <v>0.90451266091384919</v>
      </c>
      <c r="P46" s="1004"/>
      <c r="Q46" s="1005">
        <f>Q45/Q75</f>
        <v>0.64752086401570941</v>
      </c>
      <c r="R46" s="1004"/>
      <c r="S46" s="1005">
        <f>S45/S75</f>
        <v>0.86662967966036275</v>
      </c>
      <c r="T46" s="1042"/>
    </row>
    <row r="47" spans="2:20" s="169" customFormat="1" ht="15" customHeight="1" x14ac:dyDescent="0.2">
      <c r="B47" s="1208" t="s">
        <v>894</v>
      </c>
      <c r="C47" s="988">
        <v>80</v>
      </c>
      <c r="D47" s="989"/>
      <c r="E47" s="990">
        <v>30</v>
      </c>
      <c r="F47" s="991"/>
      <c r="G47" s="989">
        <v>110</v>
      </c>
      <c r="H47" s="992"/>
      <c r="I47" s="988">
        <v>38</v>
      </c>
      <c r="J47" s="989"/>
      <c r="K47" s="990">
        <v>12</v>
      </c>
      <c r="L47" s="991"/>
      <c r="M47" s="989">
        <v>50</v>
      </c>
      <c r="N47" s="992"/>
      <c r="O47" s="988">
        <v>34</v>
      </c>
      <c r="P47" s="989"/>
      <c r="Q47" s="990">
        <v>8</v>
      </c>
      <c r="R47" s="991"/>
      <c r="S47" s="989">
        <v>42</v>
      </c>
      <c r="T47" s="1034"/>
    </row>
    <row r="48" spans="2:20" s="169" customFormat="1" ht="15" customHeight="1" x14ac:dyDescent="0.2">
      <c r="B48" s="1207"/>
      <c r="C48" s="1035">
        <f>C47/C75</f>
        <v>9.4009259912101345E-4</v>
      </c>
      <c r="D48" s="1036"/>
      <c r="E48" s="1037">
        <f>E47/E75</f>
        <v>2.9097963142580021E-3</v>
      </c>
      <c r="F48" s="1036"/>
      <c r="G48" s="1037">
        <f>G47/G75</f>
        <v>1.1529431494214321E-3</v>
      </c>
      <c r="H48" s="1038"/>
      <c r="I48" s="1035">
        <f>I47/I75</f>
        <v>7.0259776278080804E-4</v>
      </c>
      <c r="J48" s="1036"/>
      <c r="K48" s="1037">
        <f>K47/K75</f>
        <v>1.4561339643247178E-3</v>
      </c>
      <c r="L48" s="1036"/>
      <c r="M48" s="1037">
        <f>M47/M75</f>
        <v>8.0223341783525334E-4</v>
      </c>
      <c r="N48" s="1038"/>
      <c r="O48" s="1035">
        <f>O47/O75</f>
        <v>9.6194652709011177E-4</v>
      </c>
      <c r="P48" s="1036"/>
      <c r="Q48" s="1037">
        <f>Q47/Q75</f>
        <v>1.3091147111765667E-3</v>
      </c>
      <c r="R48" s="1036"/>
      <c r="S48" s="1037">
        <f>S47/S75</f>
        <v>1.0131223465843304E-3</v>
      </c>
      <c r="T48" s="1039"/>
    </row>
    <row r="49" spans="2:20" s="169" customFormat="1" ht="15" customHeight="1" x14ac:dyDescent="0.2">
      <c r="B49" s="1206" t="s">
        <v>895</v>
      </c>
      <c r="C49" s="988">
        <v>1182</v>
      </c>
      <c r="D49" s="989"/>
      <c r="E49" s="990">
        <v>943</v>
      </c>
      <c r="F49" s="991"/>
      <c r="G49" s="989">
        <v>2125</v>
      </c>
      <c r="H49" s="992"/>
      <c r="I49" s="988">
        <v>1129</v>
      </c>
      <c r="J49" s="989"/>
      <c r="K49" s="990">
        <v>913</v>
      </c>
      <c r="L49" s="991"/>
      <c r="M49" s="989">
        <v>2042</v>
      </c>
      <c r="N49" s="992"/>
      <c r="O49" s="988">
        <v>841</v>
      </c>
      <c r="P49" s="989"/>
      <c r="Q49" s="990">
        <v>715</v>
      </c>
      <c r="R49" s="991"/>
      <c r="S49" s="989">
        <v>1556</v>
      </c>
      <c r="T49" s="1034"/>
    </row>
    <row r="50" spans="2:20" s="169" customFormat="1" ht="15" customHeight="1" x14ac:dyDescent="0.2">
      <c r="B50" s="1207"/>
      <c r="C50" s="1035">
        <f>C49/C75</f>
        <v>1.3889868152012973E-2</v>
      </c>
      <c r="D50" s="1036"/>
      <c r="E50" s="1037">
        <f>E49/E75</f>
        <v>9.1464597478176521E-2</v>
      </c>
      <c r="F50" s="1036"/>
      <c r="G50" s="1037">
        <f>G49/G75</f>
        <v>2.2272765386550396E-2</v>
      </c>
      <c r="H50" s="1038"/>
      <c r="I50" s="1035">
        <f>I49/I75</f>
        <v>2.0874549320514007E-2</v>
      </c>
      <c r="J50" s="1036"/>
      <c r="K50" s="1037">
        <f>K49/K75</f>
        <v>0.11078752578570562</v>
      </c>
      <c r="L50" s="1036"/>
      <c r="M50" s="1037">
        <f>M49/M75</f>
        <v>3.2763212784391746E-2</v>
      </c>
      <c r="N50" s="1038"/>
      <c r="O50" s="1035">
        <f>O49/O75</f>
        <v>2.379403027302306E-2</v>
      </c>
      <c r="P50" s="1036"/>
      <c r="Q50" s="1037">
        <f>Q49/Q75</f>
        <v>0.11700212731140566</v>
      </c>
      <c r="R50" s="1036"/>
      <c r="S50" s="1037">
        <f>S49/S75</f>
        <v>3.7533770744886147E-2</v>
      </c>
      <c r="T50" s="1039"/>
    </row>
    <row r="51" spans="2:20" s="169" customFormat="1" ht="15" customHeight="1" x14ac:dyDescent="0.2">
      <c r="B51" s="1206" t="s">
        <v>896</v>
      </c>
      <c r="C51" s="988">
        <v>695</v>
      </c>
      <c r="D51" s="989"/>
      <c r="E51" s="990">
        <v>75</v>
      </c>
      <c r="F51" s="991"/>
      <c r="G51" s="989">
        <v>770</v>
      </c>
      <c r="H51" s="992"/>
      <c r="I51" s="988">
        <v>510</v>
      </c>
      <c r="J51" s="989"/>
      <c r="K51" s="990">
        <v>37</v>
      </c>
      <c r="L51" s="991"/>
      <c r="M51" s="989">
        <v>547</v>
      </c>
      <c r="N51" s="992"/>
      <c r="O51" s="988">
        <v>446</v>
      </c>
      <c r="P51" s="989"/>
      <c r="Q51" s="990">
        <v>28</v>
      </c>
      <c r="R51" s="991"/>
      <c r="S51" s="989">
        <v>474</v>
      </c>
      <c r="T51" s="1034"/>
    </row>
    <row r="52" spans="2:20" s="169" customFormat="1" ht="15" customHeight="1" x14ac:dyDescent="0.2">
      <c r="B52" s="1207"/>
      <c r="C52" s="1035">
        <f>C51/C75</f>
        <v>8.1670544548638046E-3</v>
      </c>
      <c r="D52" s="1036"/>
      <c r="E52" s="1037">
        <f>E51/E75</f>
        <v>7.2744907856450046E-3</v>
      </c>
      <c r="F52" s="1036"/>
      <c r="G52" s="1037">
        <f>G51/G75</f>
        <v>8.0706020459500247E-3</v>
      </c>
      <c r="H52" s="1038"/>
      <c r="I52" s="1035">
        <f>I51/I75</f>
        <v>9.4296015531108446E-3</v>
      </c>
      <c r="J52" s="1036"/>
      <c r="K52" s="1037">
        <f>K51/K75</f>
        <v>4.4897463900012138E-3</v>
      </c>
      <c r="L52" s="1036"/>
      <c r="M52" s="1037">
        <f>M51/M75</f>
        <v>8.7764335911176723E-3</v>
      </c>
      <c r="N52" s="1038"/>
      <c r="O52" s="1035">
        <f>O51/O75</f>
        <v>1.2618475031829113E-2</v>
      </c>
      <c r="P52" s="1036"/>
      <c r="Q52" s="1037">
        <f>Q51/Q75</f>
        <v>4.5819014891179842E-3</v>
      </c>
      <c r="R52" s="1036"/>
      <c r="S52" s="1037">
        <f>S51/S75</f>
        <v>1.1433809340023157E-2</v>
      </c>
      <c r="T52" s="1039"/>
    </row>
    <row r="53" spans="2:20" s="169" customFormat="1" ht="15" customHeight="1" x14ac:dyDescent="0.2">
      <c r="B53" s="1206" t="s">
        <v>897</v>
      </c>
      <c r="C53" s="988">
        <v>976</v>
      </c>
      <c r="D53" s="989"/>
      <c r="E53" s="990">
        <v>739</v>
      </c>
      <c r="F53" s="991"/>
      <c r="G53" s="989">
        <v>1715</v>
      </c>
      <c r="H53" s="992"/>
      <c r="I53" s="988">
        <v>958</v>
      </c>
      <c r="J53" s="989"/>
      <c r="K53" s="990">
        <v>732</v>
      </c>
      <c r="L53" s="991"/>
      <c r="M53" s="989">
        <v>1690</v>
      </c>
      <c r="N53" s="992"/>
      <c r="O53" s="988">
        <v>481</v>
      </c>
      <c r="P53" s="989"/>
      <c r="Q53" s="990">
        <v>312</v>
      </c>
      <c r="R53" s="991"/>
      <c r="S53" s="989">
        <v>793</v>
      </c>
      <c r="T53" s="1034"/>
    </row>
    <row r="54" spans="2:20" s="169" customFormat="1" ht="15" customHeight="1" x14ac:dyDescent="0.2">
      <c r="B54" s="1207"/>
      <c r="C54" s="1035">
        <f>C53/C75</f>
        <v>1.1469129709276363E-2</v>
      </c>
      <c r="D54" s="1036"/>
      <c r="E54" s="1037">
        <f>E53/E75</f>
        <v>7.167798254122211E-2</v>
      </c>
      <c r="F54" s="1036"/>
      <c r="G54" s="1037">
        <f>G53/G75</f>
        <v>1.7975431829615966E-2</v>
      </c>
      <c r="H54" s="1038"/>
      <c r="I54" s="1035">
        <f>I53/I75</f>
        <v>1.7712859388000369E-2</v>
      </c>
      <c r="J54" s="1036"/>
      <c r="K54" s="1037">
        <f>K53/K75</f>
        <v>8.8824171823807793E-2</v>
      </c>
      <c r="L54" s="1036"/>
      <c r="M54" s="1037">
        <f>M53/M75</f>
        <v>2.7115489522831562E-2</v>
      </c>
      <c r="N54" s="1038"/>
      <c r="O54" s="1035">
        <f>O53/O75</f>
        <v>1.3608714103833641E-2</v>
      </c>
      <c r="P54" s="1036"/>
      <c r="Q54" s="1037">
        <f>Q53/Q75</f>
        <v>5.1055473735886106E-2</v>
      </c>
      <c r="R54" s="1036"/>
      <c r="S54" s="1037">
        <f>S53/S75</f>
        <v>1.9128714781937475E-2</v>
      </c>
      <c r="T54" s="1039"/>
    </row>
    <row r="55" spans="2:20" s="169" customFormat="1" ht="15" customHeight="1" x14ac:dyDescent="0.2">
      <c r="B55" s="1206" t="s">
        <v>898</v>
      </c>
      <c r="C55" s="988">
        <v>182</v>
      </c>
      <c r="D55" s="989"/>
      <c r="E55" s="990">
        <v>28</v>
      </c>
      <c r="F55" s="991"/>
      <c r="G55" s="989">
        <v>210</v>
      </c>
      <c r="H55" s="992"/>
      <c r="I55" s="988">
        <v>182</v>
      </c>
      <c r="J55" s="989"/>
      <c r="K55" s="990">
        <v>28</v>
      </c>
      <c r="L55" s="991"/>
      <c r="M55" s="989">
        <v>210</v>
      </c>
      <c r="N55" s="992"/>
      <c r="O55" s="988">
        <v>125</v>
      </c>
      <c r="P55" s="989"/>
      <c r="Q55" s="990">
        <v>22</v>
      </c>
      <c r="R55" s="991"/>
      <c r="S55" s="989">
        <v>147</v>
      </c>
      <c r="T55" s="1034"/>
    </row>
    <row r="56" spans="2:20" s="169" customFormat="1" ht="15" customHeight="1" x14ac:dyDescent="0.2">
      <c r="B56" s="1207"/>
      <c r="C56" s="1035">
        <f>C55/C75</f>
        <v>2.1387106630003055E-3</v>
      </c>
      <c r="D56" s="1036"/>
      <c r="E56" s="1037">
        <f>E55/E75</f>
        <v>2.7158098933074684E-3</v>
      </c>
      <c r="F56" s="1036"/>
      <c r="G56" s="1037">
        <f>G55/G75</f>
        <v>2.2010732852590976E-3</v>
      </c>
      <c r="H56" s="1038"/>
      <c r="I56" s="1035">
        <f>I55/I75</f>
        <v>3.36507349542387E-3</v>
      </c>
      <c r="J56" s="1036"/>
      <c r="K56" s="1037">
        <f>K55/K75</f>
        <v>3.3976459167576749E-3</v>
      </c>
      <c r="L56" s="1036"/>
      <c r="M56" s="1037">
        <f>M55/M75</f>
        <v>3.3693803549080643E-3</v>
      </c>
      <c r="N56" s="1038"/>
      <c r="O56" s="1035">
        <f>O55/O75</f>
        <v>3.5365681143018812E-3</v>
      </c>
      <c r="P56" s="1036"/>
      <c r="Q56" s="1037">
        <f>Q55/Q75</f>
        <v>3.6000654557355586E-3</v>
      </c>
      <c r="R56" s="1036"/>
      <c r="S56" s="1037">
        <f>S55/S75</f>
        <v>3.5459282130451564E-3</v>
      </c>
      <c r="T56" s="1039"/>
    </row>
    <row r="57" spans="2:20" s="169" customFormat="1" ht="15" customHeight="1" x14ac:dyDescent="0.2">
      <c r="B57" s="1206" t="s">
        <v>899</v>
      </c>
      <c r="C57" s="988">
        <v>115</v>
      </c>
      <c r="D57" s="989"/>
      <c r="E57" s="990">
        <v>54</v>
      </c>
      <c r="F57" s="991"/>
      <c r="G57" s="989">
        <v>169</v>
      </c>
      <c r="H57" s="992"/>
      <c r="I57" s="988">
        <v>115</v>
      </c>
      <c r="J57" s="989"/>
      <c r="K57" s="990">
        <v>54</v>
      </c>
      <c r="L57" s="991"/>
      <c r="M57" s="989">
        <v>169</v>
      </c>
      <c r="N57" s="992"/>
      <c r="O57" s="988">
        <v>104</v>
      </c>
      <c r="P57" s="989"/>
      <c r="Q57" s="990">
        <v>46</v>
      </c>
      <c r="R57" s="991"/>
      <c r="S57" s="989">
        <v>150</v>
      </c>
      <c r="T57" s="1034"/>
    </row>
    <row r="58" spans="2:20" s="169" customFormat="1" ht="15" customHeight="1" x14ac:dyDescent="0.2">
      <c r="B58" s="1207"/>
      <c r="C58" s="1035">
        <f>C57/C75</f>
        <v>1.3513831112364567E-3</v>
      </c>
      <c r="D58" s="1036"/>
      <c r="E58" s="1037">
        <f>E57/E75</f>
        <v>5.2376333656644035E-3</v>
      </c>
      <c r="F58" s="1036"/>
      <c r="G58" s="1037">
        <f>G57/G75</f>
        <v>1.7713399295656549E-3</v>
      </c>
      <c r="H58" s="1038"/>
      <c r="I58" s="1035">
        <f>I57/I75</f>
        <v>2.1262827031524453E-3</v>
      </c>
      <c r="J58" s="1036"/>
      <c r="K58" s="1037">
        <f>K57/K75</f>
        <v>6.5526028394612308E-3</v>
      </c>
      <c r="L58" s="1036"/>
      <c r="M58" s="1037">
        <f>M57/M75</f>
        <v>2.7115489522831562E-3</v>
      </c>
      <c r="N58" s="1038"/>
      <c r="O58" s="1035">
        <f>O57/O75</f>
        <v>2.9424246710991653E-3</v>
      </c>
      <c r="P58" s="1036"/>
      <c r="Q58" s="1037">
        <f>Q57/Q75</f>
        <v>7.5274095892652595E-3</v>
      </c>
      <c r="R58" s="1036"/>
      <c r="S58" s="1037">
        <f>S57/S75</f>
        <v>3.6182940949440372E-3</v>
      </c>
      <c r="T58" s="1039"/>
    </row>
    <row r="59" spans="2:20" s="169" customFormat="1" ht="15" customHeight="1" x14ac:dyDescent="0.2">
      <c r="B59" s="1206" t="s">
        <v>900</v>
      </c>
      <c r="C59" s="988">
        <v>810</v>
      </c>
      <c r="D59" s="989"/>
      <c r="E59" s="990">
        <v>512</v>
      </c>
      <c r="F59" s="991"/>
      <c r="G59" s="989">
        <v>1322</v>
      </c>
      <c r="H59" s="992"/>
      <c r="I59" s="988">
        <v>810</v>
      </c>
      <c r="J59" s="989"/>
      <c r="K59" s="990">
        <v>512</v>
      </c>
      <c r="L59" s="991"/>
      <c r="M59" s="989">
        <v>1322</v>
      </c>
      <c r="N59" s="992"/>
      <c r="O59" s="988">
        <v>695</v>
      </c>
      <c r="P59" s="989"/>
      <c r="Q59" s="990">
        <v>454</v>
      </c>
      <c r="R59" s="991"/>
      <c r="S59" s="989">
        <v>1149</v>
      </c>
      <c r="T59" s="1034"/>
    </row>
    <row r="60" spans="2:20" s="169" customFormat="1" ht="15" customHeight="1" x14ac:dyDescent="0.2">
      <c r="B60" s="1207"/>
      <c r="C60" s="1035">
        <f>C59/C75</f>
        <v>9.5184375661002615E-3</v>
      </c>
      <c r="D60" s="1036"/>
      <c r="E60" s="1037">
        <f>E59/E75</f>
        <v>4.9660523763336566E-2</v>
      </c>
      <c r="F60" s="1036"/>
      <c r="G60" s="1037">
        <f>G59/G75</f>
        <v>1.385628039577394E-2</v>
      </c>
      <c r="H60" s="1038"/>
      <c r="I60" s="1035">
        <f>I59/I75</f>
        <v>1.4976425996117223E-2</v>
      </c>
      <c r="J60" s="1036"/>
      <c r="K60" s="1037">
        <f>K59/K75</f>
        <v>6.2128382477854627E-2</v>
      </c>
      <c r="L60" s="1036"/>
      <c r="M60" s="1037">
        <f>M59/M75</f>
        <v>2.1211051567564098E-2</v>
      </c>
      <c r="N60" s="1038"/>
      <c r="O60" s="1035">
        <f>O59/O75</f>
        <v>1.966331871551846E-2</v>
      </c>
      <c r="P60" s="1036"/>
      <c r="Q60" s="1037">
        <f>Q59/Q75</f>
        <v>7.4292259859270168E-2</v>
      </c>
      <c r="R60" s="1036"/>
      <c r="S60" s="1037">
        <f>S59/S75</f>
        <v>2.7716132767271324E-2</v>
      </c>
      <c r="T60" s="1039"/>
    </row>
    <row r="61" spans="2:20" s="169" customFormat="1" ht="15" customHeight="1" x14ac:dyDescent="0.2">
      <c r="B61" s="1206" t="s">
        <v>901</v>
      </c>
      <c r="C61" s="988">
        <v>61</v>
      </c>
      <c r="D61" s="989"/>
      <c r="E61" s="990">
        <v>0</v>
      </c>
      <c r="F61" s="991"/>
      <c r="G61" s="989">
        <v>61</v>
      </c>
      <c r="H61" s="992"/>
      <c r="I61" s="988">
        <v>41</v>
      </c>
      <c r="J61" s="989"/>
      <c r="K61" s="990">
        <v>0</v>
      </c>
      <c r="L61" s="991"/>
      <c r="M61" s="989">
        <v>41</v>
      </c>
      <c r="N61" s="992"/>
      <c r="O61" s="988">
        <v>21</v>
      </c>
      <c r="P61" s="989"/>
      <c r="Q61" s="990">
        <v>0</v>
      </c>
      <c r="R61" s="991"/>
      <c r="S61" s="989">
        <v>21</v>
      </c>
      <c r="T61" s="1034"/>
    </row>
    <row r="62" spans="2:20" s="169" customFormat="1" ht="15" customHeight="1" x14ac:dyDescent="0.2">
      <c r="B62" s="1207"/>
      <c r="C62" s="984">
        <f>C61/C75</f>
        <v>7.1682060682977269E-4</v>
      </c>
      <c r="D62" s="985"/>
      <c r="E62" s="986">
        <f>E61/E75</f>
        <v>0</v>
      </c>
      <c r="F62" s="985"/>
      <c r="G62" s="986">
        <f>G61/G75</f>
        <v>6.3935938286097604E-4</v>
      </c>
      <c r="H62" s="987"/>
      <c r="I62" s="984">
        <f>I61/I75</f>
        <v>7.5806600721087182E-4</v>
      </c>
      <c r="J62" s="985"/>
      <c r="K62" s="986">
        <f>K61/K75</f>
        <v>0</v>
      </c>
      <c r="L62" s="985"/>
      <c r="M62" s="986">
        <f>M61/M75</f>
        <v>6.578314026249077E-4</v>
      </c>
      <c r="N62" s="987"/>
      <c r="O62" s="984">
        <f>O61/O75</f>
        <v>5.9414344320271606E-4</v>
      </c>
      <c r="P62" s="985"/>
      <c r="Q62" s="986">
        <f>Q61/Q75</f>
        <v>0</v>
      </c>
      <c r="R62" s="985"/>
      <c r="S62" s="986">
        <f>S61/S75</f>
        <v>5.0656117329216522E-4</v>
      </c>
      <c r="T62" s="1033"/>
    </row>
    <row r="63" spans="2:20" s="169" customFormat="1" ht="15" customHeight="1" x14ac:dyDescent="0.2">
      <c r="B63" s="1206" t="s">
        <v>910</v>
      </c>
      <c r="C63" s="988">
        <v>55</v>
      </c>
      <c r="D63" s="989"/>
      <c r="E63" s="990">
        <v>211</v>
      </c>
      <c r="F63" s="991"/>
      <c r="G63" s="989">
        <v>266</v>
      </c>
      <c r="H63" s="992"/>
      <c r="I63" s="988">
        <v>42</v>
      </c>
      <c r="J63" s="989"/>
      <c r="K63" s="990">
        <v>193</v>
      </c>
      <c r="L63" s="991"/>
      <c r="M63" s="989">
        <v>235</v>
      </c>
      <c r="N63" s="992"/>
      <c r="O63" s="988">
        <v>42</v>
      </c>
      <c r="P63" s="989"/>
      <c r="Q63" s="990">
        <v>193</v>
      </c>
      <c r="R63" s="991"/>
      <c r="S63" s="989">
        <v>235</v>
      </c>
      <c r="T63" s="1034"/>
    </row>
    <row r="64" spans="2:20" s="169" customFormat="1" ht="15" customHeight="1" x14ac:dyDescent="0.2">
      <c r="B64" s="1207"/>
      <c r="C64" s="984">
        <f>C63/C75</f>
        <v>6.463136618956967E-4</v>
      </c>
      <c r="D64" s="985"/>
      <c r="E64" s="986">
        <f>E63/E75</f>
        <v>2.0465567410281282E-2</v>
      </c>
      <c r="F64" s="985"/>
      <c r="G64" s="986">
        <f>G63/G75</f>
        <v>2.7880261613281907E-3</v>
      </c>
      <c r="H64" s="987"/>
      <c r="I64" s="984">
        <f>I63/I75</f>
        <v>7.7655542202089301E-4</v>
      </c>
      <c r="J64" s="985"/>
      <c r="K64" s="986">
        <f>K63/K75</f>
        <v>2.3419487926222546E-2</v>
      </c>
      <c r="L64" s="985"/>
      <c r="M64" s="986">
        <f>M63/M75</f>
        <v>3.7704970638256907E-3</v>
      </c>
      <c r="N64" s="987"/>
      <c r="O64" s="984">
        <f>O63/O75</f>
        <v>1.1882868864054321E-3</v>
      </c>
      <c r="P64" s="985"/>
      <c r="Q64" s="986">
        <f>Q63/Q75</f>
        <v>3.1582392407134674E-2</v>
      </c>
      <c r="R64" s="985"/>
      <c r="S64" s="986">
        <f>S63/S75</f>
        <v>5.6686607487456582E-3</v>
      </c>
      <c r="T64" s="1033"/>
    </row>
    <row r="65" spans="2:20" s="169" customFormat="1" ht="15" customHeight="1" x14ac:dyDescent="0.2">
      <c r="B65" s="1209" t="s">
        <v>903</v>
      </c>
      <c r="C65" s="993">
        <v>7</v>
      </c>
      <c r="D65" s="994"/>
      <c r="E65" s="995">
        <v>0</v>
      </c>
      <c r="F65" s="996"/>
      <c r="G65" s="994">
        <v>7</v>
      </c>
      <c r="H65" s="997"/>
      <c r="I65" s="993">
        <v>7</v>
      </c>
      <c r="J65" s="994"/>
      <c r="K65" s="995">
        <v>0</v>
      </c>
      <c r="L65" s="996"/>
      <c r="M65" s="994">
        <v>7</v>
      </c>
      <c r="N65" s="997"/>
      <c r="O65" s="993">
        <v>7</v>
      </c>
      <c r="P65" s="994"/>
      <c r="Q65" s="995">
        <v>0</v>
      </c>
      <c r="R65" s="996"/>
      <c r="S65" s="994">
        <v>7</v>
      </c>
      <c r="T65" s="1040"/>
    </row>
    <row r="66" spans="2:20" s="169" customFormat="1" ht="15" customHeight="1" x14ac:dyDescent="0.2">
      <c r="B66" s="1207"/>
      <c r="C66" s="984">
        <f>C65/C75</f>
        <v>8.2258102423088671E-5</v>
      </c>
      <c r="D66" s="985"/>
      <c r="E66" s="986">
        <f>E65/E75</f>
        <v>0</v>
      </c>
      <c r="F66" s="985"/>
      <c r="G66" s="986">
        <f>G65/G75</f>
        <v>7.3369109508636597E-5</v>
      </c>
      <c r="H66" s="987"/>
      <c r="I66" s="984">
        <f>I65/I75</f>
        <v>1.2942590367014884E-4</v>
      </c>
      <c r="J66" s="985"/>
      <c r="K66" s="986">
        <f>K65/K75</f>
        <v>0</v>
      </c>
      <c r="L66" s="985"/>
      <c r="M66" s="986">
        <f>M65/M75</f>
        <v>1.1231267849693547E-4</v>
      </c>
      <c r="N66" s="987"/>
      <c r="O66" s="984">
        <f>O65/O75</f>
        <v>1.9804781440090535E-4</v>
      </c>
      <c r="P66" s="985"/>
      <c r="Q66" s="986">
        <f>Q65/Q75</f>
        <v>0</v>
      </c>
      <c r="R66" s="985"/>
      <c r="S66" s="986">
        <f>S65/S75</f>
        <v>1.6885372443072174E-4</v>
      </c>
      <c r="T66" s="1033"/>
    </row>
    <row r="67" spans="2:20" s="169" customFormat="1" ht="15" customHeight="1" x14ac:dyDescent="0.2">
      <c r="B67" s="1210" t="s">
        <v>140</v>
      </c>
      <c r="C67" s="998">
        <v>4163</v>
      </c>
      <c r="D67" s="999"/>
      <c r="E67" s="1000">
        <v>2592</v>
      </c>
      <c r="F67" s="1001"/>
      <c r="G67" s="999">
        <v>6755</v>
      </c>
      <c r="H67" s="1002"/>
      <c r="I67" s="998">
        <v>3832</v>
      </c>
      <c r="J67" s="999"/>
      <c r="K67" s="1000">
        <v>2481</v>
      </c>
      <c r="L67" s="1001"/>
      <c r="M67" s="999">
        <v>6313</v>
      </c>
      <c r="N67" s="1002"/>
      <c r="O67" s="998">
        <v>2796</v>
      </c>
      <c r="P67" s="999"/>
      <c r="Q67" s="1000">
        <v>1778</v>
      </c>
      <c r="R67" s="1001"/>
      <c r="S67" s="999">
        <v>4574</v>
      </c>
      <c r="T67" s="1041"/>
    </row>
    <row r="68" spans="2:20" s="169" customFormat="1" ht="15" customHeight="1" x14ac:dyDescent="0.2">
      <c r="B68" s="1211"/>
      <c r="C68" s="1003">
        <f>C67/C75</f>
        <v>4.8920068626759738E-2</v>
      </c>
      <c r="D68" s="1004"/>
      <c r="E68" s="1005">
        <f>E67/E75</f>
        <v>0.25140640155189137</v>
      </c>
      <c r="F68" s="1004"/>
      <c r="G68" s="1005">
        <f>G67/G75</f>
        <v>7.0801190675834305E-2</v>
      </c>
      <c r="H68" s="1006"/>
      <c r="I68" s="1003">
        <f>I67/I75</f>
        <v>7.0851437552001476E-2</v>
      </c>
      <c r="J68" s="1004"/>
      <c r="K68" s="1005">
        <f>K67/K75</f>
        <v>0.30105569712413544</v>
      </c>
      <c r="L68" s="1004"/>
      <c r="M68" s="1005">
        <f>M67/M75</f>
        <v>0.10128999133587908</v>
      </c>
      <c r="N68" s="1006"/>
      <c r="O68" s="1003">
        <f>O67/O75</f>
        <v>7.910595558070449E-2</v>
      </c>
      <c r="P68" s="1004"/>
      <c r="Q68" s="1005">
        <f>Q67/Q75</f>
        <v>0.290950744558992</v>
      </c>
      <c r="R68" s="1004"/>
      <c r="S68" s="1005">
        <f>S67/S75</f>
        <v>0.11033384793516017</v>
      </c>
      <c r="T68" s="1042"/>
    </row>
    <row r="69" spans="2:20" s="169" customFormat="1" ht="15" customHeight="1" x14ac:dyDescent="0.2">
      <c r="B69" s="1208" t="s">
        <v>904</v>
      </c>
      <c r="C69" s="988">
        <v>858</v>
      </c>
      <c r="D69" s="989"/>
      <c r="E69" s="990">
        <v>144</v>
      </c>
      <c r="F69" s="991"/>
      <c r="G69" s="989">
        <v>1002</v>
      </c>
      <c r="H69" s="992"/>
      <c r="I69" s="988">
        <v>177</v>
      </c>
      <c r="J69" s="989"/>
      <c r="K69" s="990">
        <v>129</v>
      </c>
      <c r="L69" s="991"/>
      <c r="M69" s="989">
        <v>306</v>
      </c>
      <c r="N69" s="992"/>
      <c r="O69" s="988">
        <v>160</v>
      </c>
      <c r="P69" s="989"/>
      <c r="Q69" s="990">
        <v>116</v>
      </c>
      <c r="R69" s="991"/>
      <c r="S69" s="989">
        <v>276</v>
      </c>
      <c r="T69" s="1034"/>
    </row>
    <row r="70" spans="2:20" s="169" customFormat="1" ht="15" customHeight="1" x14ac:dyDescent="0.2">
      <c r="B70" s="1207"/>
      <c r="C70" s="1035">
        <f>C69/C75</f>
        <v>1.0082493125572869E-2</v>
      </c>
      <c r="D70" s="1036"/>
      <c r="E70" s="1037">
        <f>E69/E75</f>
        <v>1.3967022308438409E-2</v>
      </c>
      <c r="F70" s="1036"/>
      <c r="G70" s="1037">
        <f>G69/G75</f>
        <v>1.0502263961093409E-2</v>
      </c>
      <c r="H70" s="1038"/>
      <c r="I70" s="1035">
        <f>I69/I75</f>
        <v>3.2726264213737634E-3</v>
      </c>
      <c r="J70" s="1036"/>
      <c r="K70" s="1037">
        <f>K69/K75</f>
        <v>1.5653440116490717E-2</v>
      </c>
      <c r="L70" s="1036"/>
      <c r="M70" s="1037">
        <f>M69/M75</f>
        <v>4.9096685171517501E-3</v>
      </c>
      <c r="N70" s="1038"/>
      <c r="O70" s="1035">
        <f>O69/O75</f>
        <v>4.5268071863064085E-3</v>
      </c>
      <c r="P70" s="1036"/>
      <c r="Q70" s="1037">
        <f>Q69/Q75</f>
        <v>1.8982163312060218E-2</v>
      </c>
      <c r="R70" s="1036"/>
      <c r="S70" s="1037">
        <f>S69/S75</f>
        <v>6.6576611346970283E-3</v>
      </c>
      <c r="T70" s="1039"/>
    </row>
    <row r="71" spans="2:20" s="169" customFormat="1" ht="15" customHeight="1" x14ac:dyDescent="0.2">
      <c r="B71" s="1206" t="s">
        <v>905</v>
      </c>
      <c r="C71" s="988">
        <v>2120</v>
      </c>
      <c r="D71" s="989"/>
      <c r="E71" s="990">
        <v>439</v>
      </c>
      <c r="F71" s="991"/>
      <c r="G71" s="989">
        <v>2559</v>
      </c>
      <c r="H71" s="992"/>
      <c r="I71" s="988">
        <v>770</v>
      </c>
      <c r="J71" s="989"/>
      <c r="K71" s="990">
        <v>345</v>
      </c>
      <c r="L71" s="991"/>
      <c r="M71" s="989">
        <v>1115</v>
      </c>
      <c r="N71" s="992"/>
      <c r="O71" s="988">
        <v>419</v>
      </c>
      <c r="P71" s="989"/>
      <c r="Q71" s="990">
        <v>260</v>
      </c>
      <c r="R71" s="991"/>
      <c r="S71" s="989">
        <v>679</v>
      </c>
      <c r="T71" s="1034"/>
    </row>
    <row r="72" spans="2:20" s="169" customFormat="1" ht="15" customHeight="1" x14ac:dyDescent="0.2">
      <c r="B72" s="1207"/>
      <c r="C72" s="1035">
        <f>C71/C75</f>
        <v>2.4912453876706854E-2</v>
      </c>
      <c r="D72" s="1036"/>
      <c r="E72" s="1037">
        <f>E71/E75</f>
        <v>4.2580019398642095E-2</v>
      </c>
      <c r="F72" s="1036"/>
      <c r="G72" s="1037">
        <f>G71/G75</f>
        <v>2.6821650176085864E-2</v>
      </c>
      <c r="H72" s="1038"/>
      <c r="I72" s="1035">
        <f>I71/I75</f>
        <v>1.4236849403716372E-2</v>
      </c>
      <c r="J72" s="1036"/>
      <c r="K72" s="1037">
        <f>K71/K75</f>
        <v>4.1863851474335641E-2</v>
      </c>
      <c r="L72" s="1036"/>
      <c r="M72" s="1037">
        <f>M71/M75</f>
        <v>1.7889805217726151E-2</v>
      </c>
      <c r="N72" s="1038"/>
      <c r="O72" s="1035">
        <f>O71/O75</f>
        <v>1.1854576319139906E-2</v>
      </c>
      <c r="P72" s="1036"/>
      <c r="Q72" s="1037">
        <f>Q71/Q75</f>
        <v>4.2546228113238424E-2</v>
      </c>
      <c r="R72" s="1036"/>
      <c r="S72" s="1037">
        <f>S71/S75</f>
        <v>1.6378811269780007E-2</v>
      </c>
      <c r="T72" s="1039"/>
    </row>
    <row r="73" spans="2:20" s="169" customFormat="1" ht="15" customHeight="1" x14ac:dyDescent="0.2">
      <c r="B73" s="1210" t="s">
        <v>143</v>
      </c>
      <c r="C73" s="998">
        <v>2978</v>
      </c>
      <c r="D73" s="999"/>
      <c r="E73" s="1000">
        <v>583</v>
      </c>
      <c r="F73" s="1001"/>
      <c r="G73" s="999">
        <v>3561</v>
      </c>
      <c r="H73" s="1002"/>
      <c r="I73" s="998">
        <v>947</v>
      </c>
      <c r="J73" s="999"/>
      <c r="K73" s="1000">
        <v>474</v>
      </c>
      <c r="L73" s="1001"/>
      <c r="M73" s="999">
        <v>1421</v>
      </c>
      <c r="N73" s="1002"/>
      <c r="O73" s="998">
        <v>579</v>
      </c>
      <c r="P73" s="999"/>
      <c r="Q73" s="1000">
        <v>376</v>
      </c>
      <c r="R73" s="1001"/>
      <c r="S73" s="999">
        <v>955</v>
      </c>
      <c r="T73" s="1041"/>
    </row>
    <row r="74" spans="2:20" s="169" customFormat="1" ht="15" customHeight="1" x14ac:dyDescent="0.2">
      <c r="B74" s="1211"/>
      <c r="C74" s="1003">
        <f>C73/C75</f>
        <v>3.4994947002279723E-2</v>
      </c>
      <c r="D74" s="1004"/>
      <c r="E74" s="1005">
        <f>E73/E75</f>
        <v>5.6547041707080505E-2</v>
      </c>
      <c r="F74" s="1004"/>
      <c r="G74" s="1005">
        <f>G73/G75</f>
        <v>3.7323914137179275E-2</v>
      </c>
      <c r="H74" s="1006"/>
      <c r="I74" s="1003">
        <f>I73/I75</f>
        <v>1.7509475825090135E-2</v>
      </c>
      <c r="J74" s="1004"/>
      <c r="K74" s="1005">
        <f>K73/K75</f>
        <v>5.7517291590826358E-2</v>
      </c>
      <c r="L74" s="1004"/>
      <c r="M74" s="1005">
        <f>M73/M75</f>
        <v>2.2799473734877899E-2</v>
      </c>
      <c r="N74" s="1006"/>
      <c r="O74" s="1003">
        <f>O73/O75</f>
        <v>1.6381383505446316E-2</v>
      </c>
      <c r="P74" s="1004"/>
      <c r="Q74" s="1005">
        <f>Q73/Q75</f>
        <v>6.1528391425298645E-2</v>
      </c>
      <c r="R74" s="1004"/>
      <c r="S74" s="1005">
        <f>S73/S75</f>
        <v>2.3036472404477037E-2</v>
      </c>
      <c r="T74" s="1042"/>
    </row>
    <row r="75" spans="2:20" s="169" customFormat="1" ht="28.5" customHeight="1" x14ac:dyDescent="0.2">
      <c r="B75" s="1043" t="s">
        <v>906</v>
      </c>
      <c r="C75" s="1044">
        <v>85098</v>
      </c>
      <c r="D75" s="1045"/>
      <c r="E75" s="1046">
        <v>10310</v>
      </c>
      <c r="F75" s="1045"/>
      <c r="G75" s="1046">
        <v>95408</v>
      </c>
      <c r="H75" s="1047"/>
      <c r="I75" s="1044">
        <v>54085</v>
      </c>
      <c r="J75" s="1045"/>
      <c r="K75" s="1046">
        <v>8241</v>
      </c>
      <c r="L75" s="1045"/>
      <c r="M75" s="1046">
        <v>62326</v>
      </c>
      <c r="N75" s="1047"/>
      <c r="O75" s="1044">
        <v>35345</v>
      </c>
      <c r="P75" s="1045"/>
      <c r="Q75" s="1046">
        <v>6111</v>
      </c>
      <c r="R75" s="1045"/>
      <c r="S75" s="1046">
        <v>41456</v>
      </c>
      <c r="T75" s="1047"/>
    </row>
    <row r="76" spans="2:20" s="169" customFormat="1" ht="13.5" customHeight="1" x14ac:dyDescent="0.2"/>
    <row r="77" spans="2:20" s="1031" customFormat="1" ht="20.25" customHeight="1" x14ac:dyDescent="0.2">
      <c r="B77" s="1140" t="s">
        <v>907</v>
      </c>
      <c r="C77" s="1030"/>
      <c r="D77" s="46"/>
      <c r="E77" s="46"/>
      <c r="F77" s="46"/>
      <c r="G77" s="46"/>
      <c r="H77" s="46"/>
      <c r="I77" s="46"/>
      <c r="J77" s="46"/>
      <c r="K77" s="46"/>
      <c r="L77" s="46"/>
      <c r="M77" s="46"/>
      <c r="N77" s="46"/>
      <c r="O77" s="46"/>
      <c r="P77" s="46"/>
      <c r="Q77" s="46"/>
      <c r="R77" s="46"/>
      <c r="S77" s="46"/>
      <c r="T77" s="46"/>
    </row>
  </sheetData>
  <sheetProtection algorithmName="SHA-512" hashValue="WymbHPPv43MYP7Msg66aqRfaqMFjSKKjYfc3PqD0DUNp/K+94zhBuKivmNyo8Mqarpvf1YfTkOZWWBXfR0Sp9A==" saltValue="/kvsOMkKsoj5CqWmdb+Dww==" spinCount="100000" sheet="1" objects="1" scenarios="1"/>
  <mergeCells count="46">
    <mergeCell ref="B73:B74"/>
    <mergeCell ref="B51:B52"/>
    <mergeCell ref="B53:B54"/>
    <mergeCell ref="B55:B56"/>
    <mergeCell ref="B57:B58"/>
    <mergeCell ref="B59:B60"/>
    <mergeCell ref="B61:B62"/>
    <mergeCell ref="B63:B64"/>
    <mergeCell ref="B65:B66"/>
    <mergeCell ref="B67:B68"/>
    <mergeCell ref="B69:B70"/>
    <mergeCell ref="B71:B72"/>
    <mergeCell ref="B49:B50"/>
    <mergeCell ref="B27:B28"/>
    <mergeCell ref="B29:B30"/>
    <mergeCell ref="B31:B32"/>
    <mergeCell ref="B33:B34"/>
    <mergeCell ref="B35:B36"/>
    <mergeCell ref="B37:B38"/>
    <mergeCell ref="B39:B40"/>
    <mergeCell ref="B41:B42"/>
    <mergeCell ref="B43:B44"/>
    <mergeCell ref="B45:B46"/>
    <mergeCell ref="B47:B48"/>
    <mergeCell ref="B25:B26"/>
    <mergeCell ref="S3:T4"/>
    <mergeCell ref="B5:B6"/>
    <mergeCell ref="B7:B8"/>
    <mergeCell ref="B9:B10"/>
    <mergeCell ref="B11:B12"/>
    <mergeCell ref="B13:B14"/>
    <mergeCell ref="B15:B16"/>
    <mergeCell ref="B17:B18"/>
    <mergeCell ref="B19:B20"/>
    <mergeCell ref="B21:B22"/>
    <mergeCell ref="B23:B24"/>
    <mergeCell ref="B1:T1"/>
    <mergeCell ref="B2:B4"/>
    <mergeCell ref="C2:H2"/>
    <mergeCell ref="I2:N2"/>
    <mergeCell ref="O2:T2"/>
    <mergeCell ref="C3:E3"/>
    <mergeCell ref="G3:H4"/>
    <mergeCell ref="I3:K3"/>
    <mergeCell ref="M3:N4"/>
    <mergeCell ref="O3:Q3"/>
  </mergeCells>
  <printOptions horizontalCentered="1"/>
  <pageMargins left="0.59055118110236227" right="0.59055118110236227" top="0.70866141732283472" bottom="0.70866141732283472" header="0.39370078740157483" footer="0.31496062992125984"/>
  <pageSetup paperSize="9" scale="99" firstPageNumber="28" fitToHeight="2" orientation="landscape" useFirstPageNumber="1" r:id="rId1"/>
  <headerFooter alignWithMargins="0">
    <oddHeader>&amp;R&amp;"Times New Roman,Kurzíva"&amp;10T 04</oddHeader>
    <oddFooter>&amp;L&amp;"Times New Roman,Kurzíva"&amp;10CVTI SR&amp;C&amp;"Times New Roman,Normálne"&amp;10&amp;P&amp;R&amp;"Times New Roman,Kurzíva"&amp;10PK na VŠ SR  2024   1. stupeň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T80"/>
  <sheetViews>
    <sheetView showGridLines="0" showRowColHeaders="0" zoomScaleNormal="100" workbookViewId="0">
      <pane ySplit="6" topLeftCell="A7" activePane="bottomLeft" state="frozen"/>
      <selection pane="bottomLeft"/>
    </sheetView>
  </sheetViews>
  <sheetFormatPr defaultColWidth="9.140625" defaultRowHeight="12.75" x14ac:dyDescent="0.2"/>
  <cols>
    <col min="1" max="1" width="2.7109375" style="571" customWidth="1"/>
    <col min="2" max="2" width="43.7109375" style="1028" customWidth="1"/>
    <col min="3" max="3" width="9.28515625" style="65" customWidth="1"/>
    <col min="4" max="4" width="0.85546875" style="65" customWidth="1"/>
    <col min="5" max="5" width="9.28515625" style="65" customWidth="1"/>
    <col min="6" max="6" width="0.85546875" style="65" customWidth="1"/>
    <col min="7" max="7" width="9.28515625" style="571" customWidth="1"/>
    <col min="8" max="8" width="0.85546875" style="571" customWidth="1"/>
    <col min="9" max="9" width="9.28515625" style="65" customWidth="1"/>
    <col min="10" max="10" width="0.85546875" style="65" customWidth="1"/>
    <col min="11" max="11" width="9.28515625" style="65" customWidth="1"/>
    <col min="12" max="12" width="0.85546875" style="65" customWidth="1"/>
    <col min="13" max="13" width="9.28515625" style="65" customWidth="1"/>
    <col min="14" max="14" width="0.85546875" style="65" customWidth="1"/>
    <col min="15" max="15" width="9.28515625" style="571" customWidth="1"/>
    <col min="16" max="16" width="0.85546875" style="571" customWidth="1"/>
    <col min="17" max="17" width="9.28515625" style="571" customWidth="1"/>
    <col min="18" max="18" width="0.85546875" style="571" customWidth="1"/>
    <col min="19" max="19" width="9.28515625" style="571" customWidth="1"/>
    <col min="20" max="20" width="0.85546875" style="65" customWidth="1"/>
    <col min="21" max="16384" width="9.140625" style="571"/>
  </cols>
  <sheetData>
    <row r="2" spans="2:20" s="169" customFormat="1" ht="20.25" customHeight="1" x14ac:dyDescent="0.2">
      <c r="B2" s="1193" t="s">
        <v>866</v>
      </c>
      <c r="C2" s="1193"/>
      <c r="D2" s="1193"/>
      <c r="E2" s="1193"/>
      <c r="F2" s="1193"/>
      <c r="G2" s="1193"/>
      <c r="H2" s="1193"/>
      <c r="I2" s="1193"/>
      <c r="J2" s="1193"/>
      <c r="K2" s="1193"/>
      <c r="L2" s="1193"/>
      <c r="M2" s="1193"/>
      <c r="N2" s="1193"/>
      <c r="O2" s="1193"/>
      <c r="P2" s="1193"/>
      <c r="Q2" s="1193"/>
      <c r="R2" s="1193"/>
      <c r="S2" s="1193"/>
      <c r="T2" s="1193"/>
    </row>
    <row r="3" spans="2:20" s="169" customFormat="1" ht="15" customHeight="1" x14ac:dyDescent="0.2">
      <c r="B3" s="971"/>
      <c r="C3" s="971"/>
      <c r="D3" s="971"/>
      <c r="E3" s="971"/>
      <c r="F3" s="971"/>
      <c r="G3" s="971"/>
      <c r="H3" s="971"/>
      <c r="I3" s="971"/>
      <c r="J3" s="971"/>
      <c r="K3" s="971"/>
      <c r="L3" s="971"/>
      <c r="M3" s="971"/>
      <c r="N3" s="971"/>
      <c r="O3" s="972"/>
      <c r="P3" s="973"/>
      <c r="Q3" s="972"/>
      <c r="R3" s="973"/>
      <c r="S3" s="972"/>
      <c r="T3" s="973"/>
    </row>
    <row r="4" spans="2:20" s="169" customFormat="1" ht="21" customHeight="1" x14ac:dyDescent="0.2">
      <c r="B4" s="1194" t="s">
        <v>867</v>
      </c>
      <c r="C4" s="1215" t="s">
        <v>381</v>
      </c>
      <c r="D4" s="1216"/>
      <c r="E4" s="1216"/>
      <c r="F4" s="1216"/>
      <c r="G4" s="1216"/>
      <c r="H4" s="1217"/>
      <c r="I4" s="1215" t="s">
        <v>868</v>
      </c>
      <c r="J4" s="1216"/>
      <c r="K4" s="1216"/>
      <c r="L4" s="1216"/>
      <c r="M4" s="1216"/>
      <c r="N4" s="1217"/>
      <c r="O4" s="1215" t="s">
        <v>869</v>
      </c>
      <c r="P4" s="1216"/>
      <c r="Q4" s="1216"/>
      <c r="R4" s="1216"/>
      <c r="S4" s="1216"/>
      <c r="T4" s="1217"/>
    </row>
    <row r="5" spans="2:20" s="169" customFormat="1" ht="18" customHeight="1" x14ac:dyDescent="0.2">
      <c r="B5" s="1213"/>
      <c r="C5" s="1200" t="s">
        <v>870</v>
      </c>
      <c r="D5" s="1218"/>
      <c r="E5" s="1218"/>
      <c r="F5" s="974"/>
      <c r="G5" s="1202" t="s">
        <v>871</v>
      </c>
      <c r="H5" s="1219"/>
      <c r="I5" s="1200" t="s">
        <v>870</v>
      </c>
      <c r="J5" s="1218"/>
      <c r="K5" s="1218"/>
      <c r="L5" s="974"/>
      <c r="M5" s="1202" t="s">
        <v>871</v>
      </c>
      <c r="N5" s="1219"/>
      <c r="O5" s="1200" t="s">
        <v>870</v>
      </c>
      <c r="P5" s="1218"/>
      <c r="Q5" s="1218"/>
      <c r="R5" s="974"/>
      <c r="S5" s="1202" t="s">
        <v>871</v>
      </c>
      <c r="T5" s="1219"/>
    </row>
    <row r="6" spans="2:20" s="165" customFormat="1" ht="18" customHeight="1" x14ac:dyDescent="0.2">
      <c r="B6" s="1214"/>
      <c r="C6" s="975" t="s">
        <v>872</v>
      </c>
      <c r="D6" s="976"/>
      <c r="E6" s="977" t="s">
        <v>873</v>
      </c>
      <c r="F6" s="976"/>
      <c r="G6" s="1220"/>
      <c r="H6" s="1221"/>
      <c r="I6" s="975" t="s">
        <v>872</v>
      </c>
      <c r="J6" s="976"/>
      <c r="K6" s="977" t="s">
        <v>873</v>
      </c>
      <c r="L6" s="976"/>
      <c r="M6" s="1220"/>
      <c r="N6" s="1221"/>
      <c r="O6" s="975" t="s">
        <v>872</v>
      </c>
      <c r="P6" s="976"/>
      <c r="Q6" s="977" t="s">
        <v>873</v>
      </c>
      <c r="R6" s="976"/>
      <c r="S6" s="1220"/>
      <c r="T6" s="1221"/>
    </row>
    <row r="7" spans="2:20" s="983" customFormat="1" ht="15" customHeight="1" x14ac:dyDescent="0.2">
      <c r="B7" s="1222" t="s">
        <v>874</v>
      </c>
      <c r="C7" s="978">
        <v>17391</v>
      </c>
      <c r="D7" s="979"/>
      <c r="E7" s="980">
        <v>795</v>
      </c>
      <c r="F7" s="981"/>
      <c r="G7" s="980">
        <v>18186</v>
      </c>
      <c r="H7" s="982"/>
      <c r="I7" s="978">
        <v>7800</v>
      </c>
      <c r="J7" s="979"/>
      <c r="K7" s="980">
        <v>618</v>
      </c>
      <c r="L7" s="981"/>
      <c r="M7" s="980">
        <v>8418</v>
      </c>
      <c r="N7" s="982"/>
      <c r="O7" s="978">
        <v>5430</v>
      </c>
      <c r="P7" s="979"/>
      <c r="Q7" s="980">
        <v>459</v>
      </c>
      <c r="R7" s="981"/>
      <c r="S7" s="980">
        <v>5889</v>
      </c>
      <c r="T7" s="982"/>
    </row>
    <row r="8" spans="2:20" s="983" customFormat="1" ht="15" customHeight="1" x14ac:dyDescent="0.2">
      <c r="B8" s="1212"/>
      <c r="C8" s="984">
        <f>C7/G7</f>
        <v>0.95628505443747935</v>
      </c>
      <c r="D8" s="985"/>
      <c r="E8" s="986">
        <f>E7/G7</f>
        <v>4.3714945562520618E-2</v>
      </c>
      <c r="F8" s="985"/>
      <c r="G8" s="986"/>
      <c r="H8" s="987"/>
      <c r="I8" s="984">
        <f>I7/M7</f>
        <v>0.9265858873841768</v>
      </c>
      <c r="J8" s="985"/>
      <c r="K8" s="986">
        <f>K7/M7</f>
        <v>7.3414112615823229E-2</v>
      </c>
      <c r="L8" s="985"/>
      <c r="M8" s="986"/>
      <c r="N8" s="987"/>
      <c r="O8" s="984">
        <f>O7/S7</f>
        <v>0.92205807437595522</v>
      </c>
      <c r="P8" s="985"/>
      <c r="Q8" s="986">
        <f>Q7/S7</f>
        <v>7.7941925624044825E-2</v>
      </c>
      <c r="R8" s="985"/>
      <c r="S8" s="986"/>
      <c r="T8" s="987"/>
    </row>
    <row r="9" spans="2:20" s="169" customFormat="1" ht="15" customHeight="1" x14ac:dyDescent="0.2">
      <c r="B9" s="1212" t="s">
        <v>875</v>
      </c>
      <c r="C9" s="988">
        <v>8898</v>
      </c>
      <c r="D9" s="989"/>
      <c r="E9" s="990">
        <v>0</v>
      </c>
      <c r="F9" s="991"/>
      <c r="G9" s="990">
        <v>8898</v>
      </c>
      <c r="H9" s="992"/>
      <c r="I9" s="988">
        <v>5945</v>
      </c>
      <c r="J9" s="989"/>
      <c r="K9" s="990">
        <v>0</v>
      </c>
      <c r="L9" s="991"/>
      <c r="M9" s="990">
        <v>5945</v>
      </c>
      <c r="N9" s="992"/>
      <c r="O9" s="988">
        <v>3806</v>
      </c>
      <c r="P9" s="989"/>
      <c r="Q9" s="990">
        <v>0</v>
      </c>
      <c r="R9" s="991"/>
      <c r="S9" s="990">
        <v>3806</v>
      </c>
      <c r="T9" s="992"/>
    </row>
    <row r="10" spans="2:20" s="169" customFormat="1" ht="15" customHeight="1" x14ac:dyDescent="0.2">
      <c r="B10" s="1206"/>
      <c r="C10" s="984">
        <f>C9/G9</f>
        <v>1</v>
      </c>
      <c r="D10" s="985"/>
      <c r="E10" s="986">
        <f>E9/G9</f>
        <v>0</v>
      </c>
      <c r="F10" s="985"/>
      <c r="G10" s="986"/>
      <c r="H10" s="987"/>
      <c r="I10" s="984">
        <f>I9/M9</f>
        <v>1</v>
      </c>
      <c r="J10" s="985"/>
      <c r="K10" s="986">
        <f>K9/M9</f>
        <v>0</v>
      </c>
      <c r="L10" s="985"/>
      <c r="M10" s="986"/>
      <c r="N10" s="987"/>
      <c r="O10" s="984">
        <f>O9/S9</f>
        <v>1</v>
      </c>
      <c r="P10" s="985"/>
      <c r="Q10" s="986">
        <f>Q9/S9</f>
        <v>0</v>
      </c>
      <c r="R10" s="985"/>
      <c r="S10" s="986"/>
      <c r="T10" s="987"/>
    </row>
    <row r="11" spans="2:20" s="169" customFormat="1" ht="15" customHeight="1" x14ac:dyDescent="0.2">
      <c r="B11" s="1212" t="s">
        <v>876</v>
      </c>
      <c r="C11" s="988">
        <v>4318</v>
      </c>
      <c r="D11" s="989"/>
      <c r="E11" s="990">
        <v>0</v>
      </c>
      <c r="F11" s="991"/>
      <c r="G11" s="990">
        <v>4421</v>
      </c>
      <c r="H11" s="992"/>
      <c r="I11" s="988">
        <v>1906</v>
      </c>
      <c r="J11" s="989"/>
      <c r="K11" s="990">
        <v>0</v>
      </c>
      <c r="L11" s="991"/>
      <c r="M11" s="990">
        <v>1960</v>
      </c>
      <c r="N11" s="992"/>
      <c r="O11" s="988">
        <v>1704</v>
      </c>
      <c r="P11" s="989"/>
      <c r="Q11" s="990">
        <v>0</v>
      </c>
      <c r="R11" s="991"/>
      <c r="S11" s="990">
        <v>1753</v>
      </c>
      <c r="T11" s="992"/>
    </row>
    <row r="12" spans="2:20" s="169" customFormat="1" ht="15" customHeight="1" x14ac:dyDescent="0.2">
      <c r="B12" s="1206"/>
      <c r="C12" s="984">
        <f>C11/G11</f>
        <v>0.97670210359647136</v>
      </c>
      <c r="D12" s="985"/>
      <c r="E12" s="986">
        <f>E11/G11</f>
        <v>0</v>
      </c>
      <c r="F12" s="985"/>
      <c r="G12" s="986"/>
      <c r="H12" s="987"/>
      <c r="I12" s="984">
        <f>I11/M11</f>
        <v>0.97244897959183674</v>
      </c>
      <c r="J12" s="985"/>
      <c r="K12" s="986">
        <f>K11/M11</f>
        <v>0</v>
      </c>
      <c r="L12" s="985"/>
      <c r="M12" s="986"/>
      <c r="N12" s="987"/>
      <c r="O12" s="984">
        <f>O11/S11</f>
        <v>0.97204791785510558</v>
      </c>
      <c r="P12" s="985"/>
      <c r="Q12" s="986">
        <f>Q11/S11</f>
        <v>0</v>
      </c>
      <c r="R12" s="985"/>
      <c r="S12" s="986"/>
      <c r="T12" s="987"/>
    </row>
    <row r="13" spans="2:20" s="169" customFormat="1" ht="15" customHeight="1" x14ac:dyDescent="0.2">
      <c r="B13" s="1212" t="s">
        <v>877</v>
      </c>
      <c r="C13" s="988">
        <v>1911</v>
      </c>
      <c r="D13" s="989"/>
      <c r="E13" s="990">
        <v>302</v>
      </c>
      <c r="F13" s="991"/>
      <c r="G13" s="990">
        <v>2213</v>
      </c>
      <c r="H13" s="992"/>
      <c r="I13" s="988">
        <v>1596</v>
      </c>
      <c r="J13" s="989"/>
      <c r="K13" s="990">
        <v>252</v>
      </c>
      <c r="L13" s="991"/>
      <c r="M13" s="990">
        <v>1848</v>
      </c>
      <c r="N13" s="992"/>
      <c r="O13" s="988">
        <v>1119</v>
      </c>
      <c r="P13" s="989"/>
      <c r="Q13" s="990">
        <v>194</v>
      </c>
      <c r="R13" s="991"/>
      <c r="S13" s="990">
        <v>1313</v>
      </c>
      <c r="T13" s="992"/>
    </row>
    <row r="14" spans="2:20" s="169" customFormat="1" ht="15" customHeight="1" x14ac:dyDescent="0.2">
      <c r="B14" s="1206"/>
      <c r="C14" s="984">
        <f>C13/G13</f>
        <v>0.86353366470854043</v>
      </c>
      <c r="D14" s="985"/>
      <c r="E14" s="986">
        <f>E13/G13</f>
        <v>0.13646633529145955</v>
      </c>
      <c r="F14" s="985"/>
      <c r="G14" s="986"/>
      <c r="H14" s="987"/>
      <c r="I14" s="984">
        <f>I13/M13</f>
        <v>0.86363636363636365</v>
      </c>
      <c r="J14" s="985"/>
      <c r="K14" s="986">
        <f>K13/M13</f>
        <v>0.13636363636363635</v>
      </c>
      <c r="L14" s="985"/>
      <c r="M14" s="986"/>
      <c r="N14" s="987"/>
      <c r="O14" s="984">
        <f>O13/S13</f>
        <v>0.85224676313785219</v>
      </c>
      <c r="P14" s="985"/>
      <c r="Q14" s="986">
        <f>Q13/S13</f>
        <v>0.14775323686214775</v>
      </c>
      <c r="R14" s="985"/>
      <c r="S14" s="986"/>
      <c r="T14" s="987"/>
    </row>
    <row r="15" spans="2:20" s="169" customFormat="1" ht="15" customHeight="1" x14ac:dyDescent="0.2">
      <c r="B15" s="1212" t="s">
        <v>878</v>
      </c>
      <c r="C15" s="988">
        <v>726</v>
      </c>
      <c r="D15" s="989"/>
      <c r="E15" s="990">
        <v>260</v>
      </c>
      <c r="F15" s="991"/>
      <c r="G15" s="990">
        <v>986</v>
      </c>
      <c r="H15" s="992"/>
      <c r="I15" s="988">
        <v>707</v>
      </c>
      <c r="J15" s="989"/>
      <c r="K15" s="990">
        <v>259</v>
      </c>
      <c r="L15" s="991"/>
      <c r="M15" s="990">
        <v>966</v>
      </c>
      <c r="N15" s="992"/>
      <c r="O15" s="988">
        <v>451</v>
      </c>
      <c r="P15" s="989"/>
      <c r="Q15" s="990">
        <v>196</v>
      </c>
      <c r="R15" s="991"/>
      <c r="S15" s="990">
        <v>647</v>
      </c>
      <c r="T15" s="992"/>
    </row>
    <row r="16" spans="2:20" s="169" customFormat="1" ht="15" customHeight="1" x14ac:dyDescent="0.2">
      <c r="B16" s="1206"/>
      <c r="C16" s="984">
        <f>C15/G15</f>
        <v>0.73630831643002026</v>
      </c>
      <c r="D16" s="985"/>
      <c r="E16" s="986">
        <f>E15/G15</f>
        <v>0.26369168356997974</v>
      </c>
      <c r="F16" s="985"/>
      <c r="G16" s="986"/>
      <c r="H16" s="987"/>
      <c r="I16" s="984">
        <f>I15/M15</f>
        <v>0.73188405797101452</v>
      </c>
      <c r="J16" s="985"/>
      <c r="K16" s="986">
        <f>K15/M15</f>
        <v>0.26811594202898553</v>
      </c>
      <c r="L16" s="985"/>
      <c r="M16" s="986"/>
      <c r="N16" s="987"/>
      <c r="O16" s="984">
        <f>O15/S15</f>
        <v>0.69706336939721791</v>
      </c>
      <c r="P16" s="985"/>
      <c r="Q16" s="986">
        <f>Q15/S15</f>
        <v>0.30293663060278209</v>
      </c>
      <c r="R16" s="985"/>
      <c r="S16" s="986"/>
      <c r="T16" s="987"/>
    </row>
    <row r="17" spans="2:20" s="169" customFormat="1" ht="15" customHeight="1" x14ac:dyDescent="0.2">
      <c r="B17" s="1212" t="s">
        <v>879</v>
      </c>
      <c r="C17" s="988">
        <v>610</v>
      </c>
      <c r="D17" s="989"/>
      <c r="E17" s="990">
        <v>0</v>
      </c>
      <c r="F17" s="991"/>
      <c r="G17" s="990">
        <v>610</v>
      </c>
      <c r="H17" s="992"/>
      <c r="I17" s="988">
        <v>148</v>
      </c>
      <c r="J17" s="989"/>
      <c r="K17" s="990">
        <v>0</v>
      </c>
      <c r="L17" s="991"/>
      <c r="M17" s="990">
        <v>148</v>
      </c>
      <c r="N17" s="992"/>
      <c r="O17" s="988">
        <v>113</v>
      </c>
      <c r="P17" s="989"/>
      <c r="Q17" s="990">
        <v>0</v>
      </c>
      <c r="R17" s="991"/>
      <c r="S17" s="990">
        <v>113</v>
      </c>
      <c r="T17" s="992"/>
    </row>
    <row r="18" spans="2:20" s="169" customFormat="1" ht="15" customHeight="1" x14ac:dyDescent="0.2">
      <c r="B18" s="1206"/>
      <c r="C18" s="984">
        <f>C17/G17</f>
        <v>1</v>
      </c>
      <c r="D18" s="985"/>
      <c r="E18" s="986">
        <f>E17/G17</f>
        <v>0</v>
      </c>
      <c r="F18" s="985"/>
      <c r="G18" s="986"/>
      <c r="H18" s="987"/>
      <c r="I18" s="984">
        <f>I17/M17</f>
        <v>1</v>
      </c>
      <c r="J18" s="985"/>
      <c r="K18" s="986">
        <f>K17/M17</f>
        <v>0</v>
      </c>
      <c r="L18" s="985"/>
      <c r="M18" s="986"/>
      <c r="N18" s="987"/>
      <c r="O18" s="984">
        <f>O17/S17</f>
        <v>1</v>
      </c>
      <c r="P18" s="985"/>
      <c r="Q18" s="986">
        <f>Q17/S17</f>
        <v>0</v>
      </c>
      <c r="R18" s="985"/>
      <c r="S18" s="986"/>
      <c r="T18" s="987"/>
    </row>
    <row r="19" spans="2:20" s="169" customFormat="1" ht="15" customHeight="1" x14ac:dyDescent="0.2">
      <c r="B19" s="1212" t="s">
        <v>880</v>
      </c>
      <c r="C19" s="988">
        <v>885</v>
      </c>
      <c r="D19" s="989"/>
      <c r="E19" s="990">
        <v>0</v>
      </c>
      <c r="F19" s="991"/>
      <c r="G19" s="990">
        <v>885</v>
      </c>
      <c r="H19" s="992"/>
      <c r="I19" s="988">
        <v>226</v>
      </c>
      <c r="J19" s="989"/>
      <c r="K19" s="990">
        <v>0</v>
      </c>
      <c r="L19" s="991"/>
      <c r="M19" s="990">
        <v>226</v>
      </c>
      <c r="N19" s="992"/>
      <c r="O19" s="988">
        <v>215</v>
      </c>
      <c r="P19" s="989"/>
      <c r="Q19" s="990">
        <v>0</v>
      </c>
      <c r="R19" s="991"/>
      <c r="S19" s="990">
        <v>215</v>
      </c>
      <c r="T19" s="992"/>
    </row>
    <row r="20" spans="2:20" s="169" customFormat="1" ht="15" customHeight="1" x14ac:dyDescent="0.2">
      <c r="B20" s="1206"/>
      <c r="C20" s="984">
        <f>C19/G19</f>
        <v>1</v>
      </c>
      <c r="D20" s="985"/>
      <c r="E20" s="986">
        <f>E19/G19</f>
        <v>0</v>
      </c>
      <c r="F20" s="985"/>
      <c r="G20" s="986"/>
      <c r="H20" s="987"/>
      <c r="I20" s="984">
        <f>I19/M19</f>
        <v>1</v>
      </c>
      <c r="J20" s="985"/>
      <c r="K20" s="986">
        <f>K19/M19</f>
        <v>0</v>
      </c>
      <c r="L20" s="985"/>
      <c r="M20" s="986"/>
      <c r="N20" s="987"/>
      <c r="O20" s="984">
        <f>O19/S19</f>
        <v>1</v>
      </c>
      <c r="P20" s="985"/>
      <c r="Q20" s="986">
        <f>Q19/S19</f>
        <v>0</v>
      </c>
      <c r="R20" s="985"/>
      <c r="S20" s="986"/>
      <c r="T20" s="987"/>
    </row>
    <row r="21" spans="2:20" s="169" customFormat="1" ht="15" customHeight="1" x14ac:dyDescent="0.2">
      <c r="B21" s="1212" t="s">
        <v>881</v>
      </c>
      <c r="C21" s="988">
        <v>1091</v>
      </c>
      <c r="D21" s="989"/>
      <c r="E21" s="990">
        <v>60</v>
      </c>
      <c r="F21" s="991"/>
      <c r="G21" s="990">
        <v>1151</v>
      </c>
      <c r="H21" s="992"/>
      <c r="I21" s="988">
        <v>647</v>
      </c>
      <c r="J21" s="989"/>
      <c r="K21" s="990">
        <v>49</v>
      </c>
      <c r="L21" s="991"/>
      <c r="M21" s="990">
        <v>696</v>
      </c>
      <c r="N21" s="992"/>
      <c r="O21" s="988">
        <v>426</v>
      </c>
      <c r="P21" s="989"/>
      <c r="Q21" s="990">
        <v>27</v>
      </c>
      <c r="R21" s="991"/>
      <c r="S21" s="990">
        <v>453</v>
      </c>
      <c r="T21" s="992"/>
    </row>
    <row r="22" spans="2:20" s="169" customFormat="1" ht="15" customHeight="1" x14ac:dyDescent="0.2">
      <c r="B22" s="1206"/>
      <c r="C22" s="984">
        <f>C21/G21</f>
        <v>0.94787141615986104</v>
      </c>
      <c r="D22" s="985"/>
      <c r="E22" s="986">
        <f>E21/G21</f>
        <v>5.2128583840139006E-2</v>
      </c>
      <c r="F22" s="985"/>
      <c r="G22" s="986"/>
      <c r="H22" s="987"/>
      <c r="I22" s="984">
        <f>I21/M21</f>
        <v>0.9295977011494253</v>
      </c>
      <c r="J22" s="985"/>
      <c r="K22" s="986">
        <f>K21/M21</f>
        <v>7.040229885057471E-2</v>
      </c>
      <c r="L22" s="985"/>
      <c r="M22" s="986"/>
      <c r="N22" s="987"/>
      <c r="O22" s="984">
        <f>O21/S21</f>
        <v>0.94039735099337751</v>
      </c>
      <c r="P22" s="985"/>
      <c r="Q22" s="986">
        <f>Q21/S21</f>
        <v>5.9602649006622516E-2</v>
      </c>
      <c r="R22" s="985"/>
      <c r="S22" s="986"/>
      <c r="T22" s="987"/>
    </row>
    <row r="23" spans="2:20" s="169" customFormat="1" ht="15" customHeight="1" x14ac:dyDescent="0.2">
      <c r="B23" s="1212" t="s">
        <v>882</v>
      </c>
      <c r="C23" s="988">
        <v>9262</v>
      </c>
      <c r="D23" s="989"/>
      <c r="E23" s="990">
        <v>136</v>
      </c>
      <c r="F23" s="991"/>
      <c r="G23" s="990">
        <v>9398</v>
      </c>
      <c r="H23" s="992"/>
      <c r="I23" s="988">
        <v>8708</v>
      </c>
      <c r="J23" s="989"/>
      <c r="K23" s="990">
        <v>106</v>
      </c>
      <c r="L23" s="991"/>
      <c r="M23" s="990">
        <v>8814</v>
      </c>
      <c r="N23" s="992"/>
      <c r="O23" s="988">
        <v>5046</v>
      </c>
      <c r="P23" s="989"/>
      <c r="Q23" s="990">
        <v>76</v>
      </c>
      <c r="R23" s="991"/>
      <c r="S23" s="990">
        <v>5122</v>
      </c>
      <c r="T23" s="992"/>
    </row>
    <row r="24" spans="2:20" s="169" customFormat="1" ht="15" customHeight="1" x14ac:dyDescent="0.2">
      <c r="B24" s="1206"/>
      <c r="C24" s="984">
        <f>C23/G23</f>
        <v>0.98552883592253671</v>
      </c>
      <c r="D24" s="985"/>
      <c r="E24" s="986">
        <f>E23/G23</f>
        <v>1.4471164077463291E-2</v>
      </c>
      <c r="F24" s="985"/>
      <c r="G24" s="986"/>
      <c r="H24" s="987"/>
      <c r="I24" s="984">
        <f>I23/M23</f>
        <v>0.98797367823916493</v>
      </c>
      <c r="J24" s="985"/>
      <c r="K24" s="986">
        <f>K23/M23</f>
        <v>1.2026321760835035E-2</v>
      </c>
      <c r="L24" s="985"/>
      <c r="M24" s="986"/>
      <c r="N24" s="987"/>
      <c r="O24" s="984">
        <f>O23/S23</f>
        <v>0.98516204607575164</v>
      </c>
      <c r="P24" s="985"/>
      <c r="Q24" s="986">
        <f>Q23/S23</f>
        <v>1.483795392424834E-2</v>
      </c>
      <c r="R24" s="985"/>
      <c r="S24" s="986"/>
      <c r="T24" s="987"/>
    </row>
    <row r="25" spans="2:20" s="169" customFormat="1" ht="15" customHeight="1" x14ac:dyDescent="0.2">
      <c r="B25" s="1212" t="s">
        <v>883</v>
      </c>
      <c r="C25" s="988">
        <v>4263</v>
      </c>
      <c r="D25" s="989"/>
      <c r="E25" s="990">
        <v>216</v>
      </c>
      <c r="F25" s="991"/>
      <c r="G25" s="990">
        <v>4479</v>
      </c>
      <c r="H25" s="992"/>
      <c r="I25" s="988">
        <v>3467</v>
      </c>
      <c r="J25" s="989"/>
      <c r="K25" s="990">
        <v>187</v>
      </c>
      <c r="L25" s="991"/>
      <c r="M25" s="990">
        <v>3654</v>
      </c>
      <c r="N25" s="992"/>
      <c r="O25" s="988">
        <v>2280</v>
      </c>
      <c r="P25" s="989"/>
      <c r="Q25" s="990">
        <v>158</v>
      </c>
      <c r="R25" s="991"/>
      <c r="S25" s="990">
        <v>2438</v>
      </c>
      <c r="T25" s="992"/>
    </row>
    <row r="26" spans="2:20" s="169" customFormat="1" ht="15" customHeight="1" x14ac:dyDescent="0.2">
      <c r="B26" s="1206"/>
      <c r="C26" s="984">
        <f>C25/G25</f>
        <v>0.95177494976557264</v>
      </c>
      <c r="D26" s="985"/>
      <c r="E26" s="986">
        <f>E25/G25</f>
        <v>4.822505023442733E-2</v>
      </c>
      <c r="F26" s="985"/>
      <c r="G26" s="986"/>
      <c r="H26" s="987"/>
      <c r="I26" s="984">
        <f>I25/M25</f>
        <v>0.94882320744389714</v>
      </c>
      <c r="J26" s="985"/>
      <c r="K26" s="986">
        <f>K25/M25</f>
        <v>5.1176792556102899E-2</v>
      </c>
      <c r="L26" s="985"/>
      <c r="M26" s="986"/>
      <c r="N26" s="987"/>
      <c r="O26" s="984">
        <f>O25/S25</f>
        <v>0.93519278096800651</v>
      </c>
      <c r="P26" s="985"/>
      <c r="Q26" s="986">
        <f>Q25/S25</f>
        <v>6.4807219031993435E-2</v>
      </c>
      <c r="R26" s="985"/>
      <c r="S26" s="986"/>
      <c r="T26" s="987"/>
    </row>
    <row r="27" spans="2:20" s="169" customFormat="1" ht="15" customHeight="1" x14ac:dyDescent="0.2">
      <c r="B27" s="1212" t="s">
        <v>884</v>
      </c>
      <c r="C27" s="988">
        <v>5963</v>
      </c>
      <c r="D27" s="989"/>
      <c r="E27" s="990">
        <v>252</v>
      </c>
      <c r="F27" s="991"/>
      <c r="G27" s="990">
        <v>6215</v>
      </c>
      <c r="H27" s="992"/>
      <c r="I27" s="988">
        <v>2898</v>
      </c>
      <c r="J27" s="989"/>
      <c r="K27" s="990">
        <v>202</v>
      </c>
      <c r="L27" s="991"/>
      <c r="M27" s="990">
        <v>3100</v>
      </c>
      <c r="N27" s="992"/>
      <c r="O27" s="988">
        <v>1808</v>
      </c>
      <c r="P27" s="989"/>
      <c r="Q27" s="990">
        <v>141</v>
      </c>
      <c r="R27" s="991"/>
      <c r="S27" s="990">
        <v>1949</v>
      </c>
      <c r="T27" s="992"/>
    </row>
    <row r="28" spans="2:20" s="169" customFormat="1" ht="15" customHeight="1" x14ac:dyDescent="0.2">
      <c r="B28" s="1206"/>
      <c r="C28" s="984">
        <f>C27/G27</f>
        <v>0.95945293644408691</v>
      </c>
      <c r="D28" s="985"/>
      <c r="E28" s="986">
        <f>E27/G27</f>
        <v>4.0547063555913115E-2</v>
      </c>
      <c r="F28" s="985"/>
      <c r="G28" s="986"/>
      <c r="H28" s="987"/>
      <c r="I28" s="984">
        <f>I27/M27</f>
        <v>0.93483870967741933</v>
      </c>
      <c r="J28" s="985"/>
      <c r="K28" s="986">
        <f>K27/M27</f>
        <v>6.5161290322580639E-2</v>
      </c>
      <c r="L28" s="985"/>
      <c r="M28" s="986"/>
      <c r="N28" s="987"/>
      <c r="O28" s="984">
        <f>O27/S27</f>
        <v>0.92765520779887123</v>
      </c>
      <c r="P28" s="985"/>
      <c r="Q28" s="986">
        <f>Q27/S27</f>
        <v>7.2344792201128785E-2</v>
      </c>
      <c r="R28" s="985"/>
      <c r="S28" s="986"/>
      <c r="T28" s="987"/>
    </row>
    <row r="29" spans="2:20" s="169" customFormat="1" ht="15" customHeight="1" x14ac:dyDescent="0.2">
      <c r="B29" s="1212" t="s">
        <v>885</v>
      </c>
      <c r="C29" s="988">
        <v>3029</v>
      </c>
      <c r="D29" s="989"/>
      <c r="E29" s="990">
        <v>872</v>
      </c>
      <c r="F29" s="991"/>
      <c r="G29" s="990">
        <v>3901</v>
      </c>
      <c r="H29" s="992"/>
      <c r="I29" s="988">
        <v>1978</v>
      </c>
      <c r="J29" s="989"/>
      <c r="K29" s="990">
        <v>465</v>
      </c>
      <c r="L29" s="991"/>
      <c r="M29" s="990">
        <v>2443</v>
      </c>
      <c r="N29" s="992"/>
      <c r="O29" s="988">
        <v>1137</v>
      </c>
      <c r="P29" s="989"/>
      <c r="Q29" s="990">
        <v>378</v>
      </c>
      <c r="R29" s="991"/>
      <c r="S29" s="990">
        <v>1515</v>
      </c>
      <c r="T29" s="992"/>
    </row>
    <row r="30" spans="2:20" s="169" customFormat="1" ht="15" customHeight="1" x14ac:dyDescent="0.2">
      <c r="B30" s="1206"/>
      <c r="C30" s="984">
        <f>C29/G29</f>
        <v>0.77646757241732889</v>
      </c>
      <c r="D30" s="985"/>
      <c r="E30" s="986">
        <f>E29/G29</f>
        <v>0.22353242758267111</v>
      </c>
      <c r="F30" s="985"/>
      <c r="G30" s="986"/>
      <c r="H30" s="987"/>
      <c r="I30" s="984">
        <f>I29/M29</f>
        <v>0.80966025378632833</v>
      </c>
      <c r="J30" s="985"/>
      <c r="K30" s="986">
        <f>K29/M29</f>
        <v>0.19033974621367172</v>
      </c>
      <c r="L30" s="985"/>
      <c r="M30" s="986"/>
      <c r="N30" s="987"/>
      <c r="O30" s="984">
        <f>O29/S29</f>
        <v>0.7504950495049505</v>
      </c>
      <c r="P30" s="985"/>
      <c r="Q30" s="986">
        <f>Q29/S29</f>
        <v>0.2495049504950495</v>
      </c>
      <c r="R30" s="985"/>
      <c r="S30" s="986"/>
      <c r="T30" s="987"/>
    </row>
    <row r="31" spans="2:20" s="169" customFormat="1" ht="15" customHeight="1" x14ac:dyDescent="0.2">
      <c r="B31" s="1212" t="s">
        <v>886</v>
      </c>
      <c r="C31" s="988">
        <v>3397</v>
      </c>
      <c r="D31" s="989"/>
      <c r="E31" s="990">
        <v>604</v>
      </c>
      <c r="F31" s="991"/>
      <c r="G31" s="990">
        <v>4001</v>
      </c>
      <c r="H31" s="992"/>
      <c r="I31" s="988">
        <v>2201</v>
      </c>
      <c r="J31" s="989"/>
      <c r="K31" s="990">
        <v>437</v>
      </c>
      <c r="L31" s="991"/>
      <c r="M31" s="990">
        <v>2638</v>
      </c>
      <c r="N31" s="992"/>
      <c r="O31" s="988">
        <v>1625</v>
      </c>
      <c r="P31" s="989"/>
      <c r="Q31" s="990">
        <v>332</v>
      </c>
      <c r="R31" s="991"/>
      <c r="S31" s="990">
        <v>1957</v>
      </c>
      <c r="T31" s="992"/>
    </row>
    <row r="32" spans="2:20" s="169" customFormat="1" ht="15" customHeight="1" x14ac:dyDescent="0.2">
      <c r="B32" s="1206"/>
      <c r="C32" s="984">
        <f>C31/G31</f>
        <v>0.84903774056485881</v>
      </c>
      <c r="D32" s="985"/>
      <c r="E32" s="986">
        <f>E31/G31</f>
        <v>0.15096225943514122</v>
      </c>
      <c r="F32" s="985"/>
      <c r="G32" s="986"/>
      <c r="H32" s="987"/>
      <c r="I32" s="984">
        <f>I31/M31</f>
        <v>0.83434420015163002</v>
      </c>
      <c r="J32" s="985"/>
      <c r="K32" s="986">
        <f>K31/M31</f>
        <v>0.16565579984836998</v>
      </c>
      <c r="L32" s="985"/>
      <c r="M32" s="986"/>
      <c r="N32" s="987"/>
      <c r="O32" s="984">
        <f>O31/S31</f>
        <v>0.83035258048032701</v>
      </c>
      <c r="P32" s="985"/>
      <c r="Q32" s="986">
        <f>Q31/S31</f>
        <v>0.16964741951967297</v>
      </c>
      <c r="R32" s="985"/>
      <c r="S32" s="986"/>
      <c r="T32" s="987"/>
    </row>
    <row r="33" spans="2:20" s="169" customFormat="1" ht="15" customHeight="1" x14ac:dyDescent="0.2">
      <c r="B33" s="1212" t="s">
        <v>887</v>
      </c>
      <c r="C33" s="988">
        <v>4736</v>
      </c>
      <c r="D33" s="989"/>
      <c r="E33" s="990">
        <v>842</v>
      </c>
      <c r="F33" s="991"/>
      <c r="G33" s="990">
        <v>5578</v>
      </c>
      <c r="H33" s="992"/>
      <c r="I33" s="988">
        <v>3472</v>
      </c>
      <c r="J33" s="989"/>
      <c r="K33" s="990">
        <v>655</v>
      </c>
      <c r="L33" s="991"/>
      <c r="M33" s="990">
        <v>4127</v>
      </c>
      <c r="N33" s="992"/>
      <c r="O33" s="988">
        <v>1678</v>
      </c>
      <c r="P33" s="989"/>
      <c r="Q33" s="990">
        <v>454</v>
      </c>
      <c r="R33" s="991"/>
      <c r="S33" s="990">
        <v>2132</v>
      </c>
      <c r="T33" s="992"/>
    </row>
    <row r="34" spans="2:20" s="169" customFormat="1" ht="15" customHeight="1" x14ac:dyDescent="0.2">
      <c r="B34" s="1212"/>
      <c r="C34" s="984">
        <f>C33/G33</f>
        <v>0.84904983865184658</v>
      </c>
      <c r="D34" s="985"/>
      <c r="E34" s="986">
        <f>E33/G33</f>
        <v>0.15095016134815345</v>
      </c>
      <c r="F34" s="985"/>
      <c r="G34" s="986"/>
      <c r="H34" s="987"/>
      <c r="I34" s="984">
        <f>I33/M33</f>
        <v>0.84128907196510783</v>
      </c>
      <c r="J34" s="985"/>
      <c r="K34" s="986">
        <f>K33/M33</f>
        <v>0.15871092803489217</v>
      </c>
      <c r="L34" s="985"/>
      <c r="M34" s="986"/>
      <c r="N34" s="987"/>
      <c r="O34" s="984">
        <f>O33/S33</f>
        <v>0.78705440900562851</v>
      </c>
      <c r="P34" s="985"/>
      <c r="Q34" s="986">
        <f>Q33/S33</f>
        <v>0.21294559099437149</v>
      </c>
      <c r="R34" s="985"/>
      <c r="S34" s="986"/>
      <c r="T34" s="987"/>
    </row>
    <row r="35" spans="2:20" s="169" customFormat="1" ht="15" customHeight="1" x14ac:dyDescent="0.2">
      <c r="B35" s="1207" t="s">
        <v>888</v>
      </c>
      <c r="C35" s="993">
        <v>4951</v>
      </c>
      <c r="D35" s="994"/>
      <c r="E35" s="995">
        <v>718</v>
      </c>
      <c r="F35" s="996"/>
      <c r="G35" s="995">
        <v>5669</v>
      </c>
      <c r="H35" s="997"/>
      <c r="I35" s="993">
        <v>3589</v>
      </c>
      <c r="J35" s="994"/>
      <c r="K35" s="995">
        <v>603</v>
      </c>
      <c r="L35" s="996"/>
      <c r="M35" s="995">
        <v>4192</v>
      </c>
      <c r="N35" s="997"/>
      <c r="O35" s="993">
        <v>2208</v>
      </c>
      <c r="P35" s="994"/>
      <c r="Q35" s="995">
        <v>422</v>
      </c>
      <c r="R35" s="996"/>
      <c r="S35" s="995">
        <v>2630</v>
      </c>
      <c r="T35" s="997"/>
    </row>
    <row r="36" spans="2:20" s="169" customFormat="1" ht="15" customHeight="1" x14ac:dyDescent="0.2">
      <c r="B36" s="1212"/>
      <c r="C36" s="984">
        <f>C35/G35</f>
        <v>0.87334626918327751</v>
      </c>
      <c r="D36" s="985"/>
      <c r="E36" s="986">
        <f>E35/G35</f>
        <v>0.12665373081672252</v>
      </c>
      <c r="F36" s="985"/>
      <c r="G36" s="986"/>
      <c r="H36" s="987"/>
      <c r="I36" s="984">
        <f>I35/M35</f>
        <v>0.85615458015267176</v>
      </c>
      <c r="J36" s="985"/>
      <c r="K36" s="986">
        <f>K35/M35</f>
        <v>0.14384541984732824</v>
      </c>
      <c r="L36" s="985"/>
      <c r="M36" s="986"/>
      <c r="N36" s="987"/>
      <c r="O36" s="984">
        <f>O35/S35</f>
        <v>0.83954372623574147</v>
      </c>
      <c r="P36" s="985"/>
      <c r="Q36" s="986">
        <f>Q35/S35</f>
        <v>0.16045627376425856</v>
      </c>
      <c r="R36" s="985"/>
      <c r="S36" s="986"/>
      <c r="T36" s="987"/>
    </row>
    <row r="37" spans="2:20" s="169" customFormat="1" ht="15" customHeight="1" x14ac:dyDescent="0.2">
      <c r="B37" s="1212" t="s">
        <v>889</v>
      </c>
      <c r="C37" s="988">
        <v>292</v>
      </c>
      <c r="D37" s="989"/>
      <c r="E37" s="990">
        <v>0</v>
      </c>
      <c r="F37" s="991"/>
      <c r="G37" s="990">
        <v>292</v>
      </c>
      <c r="H37" s="992"/>
      <c r="I37" s="988">
        <v>146</v>
      </c>
      <c r="J37" s="989"/>
      <c r="K37" s="990">
        <v>0</v>
      </c>
      <c r="L37" s="991"/>
      <c r="M37" s="990">
        <v>146</v>
      </c>
      <c r="N37" s="992"/>
      <c r="O37" s="988">
        <v>123</v>
      </c>
      <c r="P37" s="989"/>
      <c r="Q37" s="990">
        <v>0</v>
      </c>
      <c r="R37" s="991"/>
      <c r="S37" s="990">
        <v>123</v>
      </c>
      <c r="T37" s="992"/>
    </row>
    <row r="38" spans="2:20" s="169" customFormat="1" ht="15" customHeight="1" x14ac:dyDescent="0.2">
      <c r="B38" s="1212"/>
      <c r="C38" s="984">
        <f>C37/G37</f>
        <v>1</v>
      </c>
      <c r="D38" s="985"/>
      <c r="E38" s="986">
        <f>E37/G37</f>
        <v>0</v>
      </c>
      <c r="F38" s="985"/>
      <c r="G38" s="986"/>
      <c r="H38" s="987"/>
      <c r="I38" s="984">
        <f>I37/M37</f>
        <v>1</v>
      </c>
      <c r="J38" s="985"/>
      <c r="K38" s="986">
        <f>K37/M37</f>
        <v>0</v>
      </c>
      <c r="L38" s="985"/>
      <c r="M38" s="986"/>
      <c r="N38" s="987"/>
      <c r="O38" s="984">
        <f>O37/S37</f>
        <v>1</v>
      </c>
      <c r="P38" s="985"/>
      <c r="Q38" s="986">
        <f>Q37/S37</f>
        <v>0</v>
      </c>
      <c r="R38" s="985"/>
      <c r="S38" s="986"/>
      <c r="T38" s="987"/>
    </row>
    <row r="39" spans="2:20" s="169" customFormat="1" ht="15" customHeight="1" x14ac:dyDescent="0.2">
      <c r="B39" s="1212" t="s">
        <v>890</v>
      </c>
      <c r="C39" s="988">
        <v>1417</v>
      </c>
      <c r="D39" s="989"/>
      <c r="E39" s="990">
        <v>254</v>
      </c>
      <c r="F39" s="991"/>
      <c r="G39" s="990">
        <v>1671</v>
      </c>
      <c r="H39" s="992"/>
      <c r="I39" s="988">
        <v>862</v>
      </c>
      <c r="J39" s="989"/>
      <c r="K39" s="990">
        <v>154</v>
      </c>
      <c r="L39" s="991"/>
      <c r="M39" s="990">
        <v>1016</v>
      </c>
      <c r="N39" s="992"/>
      <c r="O39" s="988">
        <v>677</v>
      </c>
      <c r="P39" s="989"/>
      <c r="Q39" s="990">
        <v>113</v>
      </c>
      <c r="R39" s="991"/>
      <c r="S39" s="990">
        <v>790</v>
      </c>
      <c r="T39" s="992"/>
    </row>
    <row r="40" spans="2:20" s="169" customFormat="1" ht="15" customHeight="1" x14ac:dyDescent="0.2">
      <c r="B40" s="1212"/>
      <c r="C40" s="984">
        <f>C39/G39</f>
        <v>0.84799521244763609</v>
      </c>
      <c r="D40" s="985"/>
      <c r="E40" s="986">
        <f>E39/G39</f>
        <v>0.15200478755236385</v>
      </c>
      <c r="F40" s="985"/>
      <c r="G40" s="986"/>
      <c r="H40" s="987"/>
      <c r="I40" s="984">
        <f>I39/M39</f>
        <v>0.84842519685039375</v>
      </c>
      <c r="J40" s="985"/>
      <c r="K40" s="986">
        <f>K39/M39</f>
        <v>0.15157480314960631</v>
      </c>
      <c r="L40" s="985"/>
      <c r="M40" s="986"/>
      <c r="N40" s="987"/>
      <c r="O40" s="984">
        <f>O39/S39</f>
        <v>0.85696202531645571</v>
      </c>
      <c r="P40" s="985"/>
      <c r="Q40" s="986">
        <f>Q39/S39</f>
        <v>0.14303797468354432</v>
      </c>
      <c r="R40" s="985"/>
      <c r="S40" s="986"/>
      <c r="T40" s="987"/>
    </row>
    <row r="41" spans="2:20" s="169" customFormat="1" ht="15" customHeight="1" x14ac:dyDescent="0.2">
      <c r="B41" s="1212" t="s">
        <v>891</v>
      </c>
      <c r="C41" s="988">
        <v>2764</v>
      </c>
      <c r="D41" s="989"/>
      <c r="E41" s="990">
        <v>935</v>
      </c>
      <c r="F41" s="991"/>
      <c r="G41" s="990">
        <v>3699</v>
      </c>
      <c r="H41" s="992"/>
      <c r="I41" s="988">
        <v>1544</v>
      </c>
      <c r="J41" s="989"/>
      <c r="K41" s="990">
        <v>640</v>
      </c>
      <c r="L41" s="991"/>
      <c r="M41" s="990">
        <v>2184</v>
      </c>
      <c r="N41" s="992"/>
      <c r="O41" s="988">
        <v>1047</v>
      </c>
      <c r="P41" s="989"/>
      <c r="Q41" s="990">
        <v>503</v>
      </c>
      <c r="R41" s="991"/>
      <c r="S41" s="990">
        <v>1550</v>
      </c>
      <c r="T41" s="992"/>
    </row>
    <row r="42" spans="2:20" s="169" customFormat="1" ht="15" customHeight="1" x14ac:dyDescent="0.2">
      <c r="B42" s="1212"/>
      <c r="C42" s="984">
        <f>C41/G41</f>
        <v>0.74722898080562317</v>
      </c>
      <c r="D42" s="985"/>
      <c r="E42" s="986">
        <f>E41/G41</f>
        <v>0.25277101919437683</v>
      </c>
      <c r="F42" s="985"/>
      <c r="G42" s="986"/>
      <c r="H42" s="987"/>
      <c r="I42" s="984">
        <f>I41/M41</f>
        <v>0.706959706959707</v>
      </c>
      <c r="J42" s="985"/>
      <c r="K42" s="986">
        <f>K41/M41</f>
        <v>0.29304029304029305</v>
      </c>
      <c r="L42" s="985"/>
      <c r="M42" s="986"/>
      <c r="N42" s="987"/>
      <c r="O42" s="984">
        <f>O41/S41</f>
        <v>0.67548387096774198</v>
      </c>
      <c r="P42" s="985"/>
      <c r="Q42" s="986">
        <f>Q41/S41</f>
        <v>0.32451612903225807</v>
      </c>
      <c r="R42" s="985"/>
      <c r="S42" s="986"/>
      <c r="T42" s="987"/>
    </row>
    <row r="43" spans="2:20" s="169" customFormat="1" ht="15" customHeight="1" x14ac:dyDescent="0.2">
      <c r="B43" s="1212" t="s">
        <v>892</v>
      </c>
      <c r="C43" s="988">
        <v>1521</v>
      </c>
      <c r="D43" s="989"/>
      <c r="E43" s="990">
        <v>649</v>
      </c>
      <c r="F43" s="991"/>
      <c r="G43" s="990">
        <v>2170</v>
      </c>
      <c r="H43" s="992"/>
      <c r="I43" s="988">
        <v>1029</v>
      </c>
      <c r="J43" s="989"/>
      <c r="K43" s="990">
        <v>479</v>
      </c>
      <c r="L43" s="991"/>
      <c r="M43" s="990">
        <v>1508</v>
      </c>
      <c r="N43" s="992"/>
      <c r="O43" s="988">
        <v>723</v>
      </c>
      <c r="P43" s="989"/>
      <c r="Q43" s="990">
        <v>363</v>
      </c>
      <c r="R43" s="991"/>
      <c r="S43" s="990">
        <v>1086</v>
      </c>
      <c r="T43" s="992"/>
    </row>
    <row r="44" spans="2:20" s="169" customFormat="1" ht="15" customHeight="1" x14ac:dyDescent="0.2">
      <c r="B44" s="1206"/>
      <c r="C44" s="984">
        <f>C43/G43</f>
        <v>0.70092165898617509</v>
      </c>
      <c r="D44" s="985"/>
      <c r="E44" s="986">
        <f>E43/G43</f>
        <v>0.29907834101382491</v>
      </c>
      <c r="F44" s="985"/>
      <c r="G44" s="986"/>
      <c r="H44" s="987"/>
      <c r="I44" s="984">
        <f>I43/M43</f>
        <v>0.68236074270557034</v>
      </c>
      <c r="J44" s="985"/>
      <c r="K44" s="986">
        <f>K43/M43</f>
        <v>0.31763925729442971</v>
      </c>
      <c r="L44" s="985"/>
      <c r="M44" s="986"/>
      <c r="N44" s="987"/>
      <c r="O44" s="984">
        <f>O43/S43</f>
        <v>0.66574585635359118</v>
      </c>
      <c r="P44" s="985"/>
      <c r="Q44" s="986">
        <f>Q43/S43</f>
        <v>0.33425414364640882</v>
      </c>
      <c r="R44" s="985"/>
      <c r="S44" s="986"/>
      <c r="T44" s="987"/>
    </row>
    <row r="45" spans="2:20" s="169" customFormat="1" ht="15" customHeight="1" x14ac:dyDescent="0.2">
      <c r="B45" s="1212" t="s">
        <v>893</v>
      </c>
      <c r="C45" s="988">
        <v>532</v>
      </c>
      <c r="D45" s="989"/>
      <c r="E45" s="990">
        <v>137</v>
      </c>
      <c r="F45" s="991"/>
      <c r="G45" s="990">
        <v>669</v>
      </c>
      <c r="H45" s="992"/>
      <c r="I45" s="988">
        <v>437</v>
      </c>
      <c r="J45" s="989"/>
      <c r="K45" s="990">
        <v>126</v>
      </c>
      <c r="L45" s="991"/>
      <c r="M45" s="990">
        <v>563</v>
      </c>
      <c r="N45" s="992"/>
      <c r="O45" s="988">
        <v>354</v>
      </c>
      <c r="P45" s="989"/>
      <c r="Q45" s="990">
        <v>92</v>
      </c>
      <c r="R45" s="991"/>
      <c r="S45" s="990">
        <v>446</v>
      </c>
      <c r="T45" s="992"/>
    </row>
    <row r="46" spans="2:20" s="169" customFormat="1" ht="15" customHeight="1" x14ac:dyDescent="0.2">
      <c r="B46" s="1206"/>
      <c r="C46" s="984">
        <f>C45/G45</f>
        <v>0.79521674140508225</v>
      </c>
      <c r="D46" s="985"/>
      <c r="E46" s="986">
        <f>E45/G45</f>
        <v>0.20478325859491778</v>
      </c>
      <c r="F46" s="985"/>
      <c r="G46" s="986"/>
      <c r="H46" s="987"/>
      <c r="I46" s="984">
        <f>I45/M45</f>
        <v>0.77619893428063946</v>
      </c>
      <c r="J46" s="985"/>
      <c r="K46" s="986">
        <f>K45/M45</f>
        <v>0.22380106571936056</v>
      </c>
      <c r="L46" s="985"/>
      <c r="M46" s="986"/>
      <c r="N46" s="987"/>
      <c r="O46" s="984">
        <f>O45/S45</f>
        <v>0.79372197309417036</v>
      </c>
      <c r="P46" s="985"/>
      <c r="Q46" s="986">
        <f>Q45/S45</f>
        <v>0.20627802690582961</v>
      </c>
      <c r="R46" s="985"/>
      <c r="S46" s="986"/>
      <c r="T46" s="987"/>
    </row>
    <row r="47" spans="2:20" s="169" customFormat="1" ht="15" customHeight="1" x14ac:dyDescent="0.2">
      <c r="B47" s="1210" t="s">
        <v>129</v>
      </c>
      <c r="C47" s="998">
        <v>77957</v>
      </c>
      <c r="D47" s="999"/>
      <c r="E47" s="1000">
        <v>7135</v>
      </c>
      <c r="F47" s="1001"/>
      <c r="G47" s="1000">
        <v>85092</v>
      </c>
      <c r="H47" s="1002"/>
      <c r="I47" s="998">
        <v>49306</v>
      </c>
      <c r="J47" s="999"/>
      <c r="K47" s="1000">
        <v>5286</v>
      </c>
      <c r="L47" s="1001"/>
      <c r="M47" s="1000">
        <v>54592</v>
      </c>
      <c r="N47" s="1002"/>
      <c r="O47" s="998">
        <v>31970</v>
      </c>
      <c r="P47" s="999"/>
      <c r="Q47" s="1000">
        <v>3957</v>
      </c>
      <c r="R47" s="1001"/>
      <c r="S47" s="1000">
        <v>35927</v>
      </c>
      <c r="T47" s="1002"/>
    </row>
    <row r="48" spans="2:20" s="169" customFormat="1" ht="15" customHeight="1" x14ac:dyDescent="0.2">
      <c r="B48" s="1211"/>
      <c r="C48" s="1003">
        <f>C47/G47</f>
        <v>0.91614957927889817</v>
      </c>
      <c r="D48" s="1004"/>
      <c r="E48" s="1005">
        <f>E47/G47</f>
        <v>8.3850420721101868E-2</v>
      </c>
      <c r="F48" s="1004"/>
      <c r="G48" s="1005"/>
      <c r="H48" s="1006"/>
      <c r="I48" s="1003">
        <f>I47/M47</f>
        <v>0.90317262602579129</v>
      </c>
      <c r="J48" s="1004"/>
      <c r="K48" s="1005">
        <f>K47/M47</f>
        <v>9.682737397420868E-2</v>
      </c>
      <c r="L48" s="1004"/>
      <c r="M48" s="1005"/>
      <c r="N48" s="1006"/>
      <c r="O48" s="1003">
        <f>O47/S47</f>
        <v>0.88985999387647174</v>
      </c>
      <c r="P48" s="1004"/>
      <c r="Q48" s="1005">
        <f>Q47/S47</f>
        <v>0.11014000612352827</v>
      </c>
      <c r="R48" s="1004"/>
      <c r="S48" s="1005"/>
      <c r="T48" s="1006"/>
    </row>
    <row r="49" spans="2:20" s="169" customFormat="1" ht="15" customHeight="1" x14ac:dyDescent="0.2">
      <c r="B49" s="1212" t="s">
        <v>894</v>
      </c>
      <c r="C49" s="988">
        <v>80</v>
      </c>
      <c r="D49" s="989"/>
      <c r="E49" s="990">
        <v>30</v>
      </c>
      <c r="F49" s="991"/>
      <c r="G49" s="990">
        <v>110</v>
      </c>
      <c r="H49" s="992"/>
      <c r="I49" s="988">
        <v>38</v>
      </c>
      <c r="J49" s="989"/>
      <c r="K49" s="990">
        <v>12</v>
      </c>
      <c r="L49" s="991"/>
      <c r="M49" s="990">
        <v>50</v>
      </c>
      <c r="N49" s="992"/>
      <c r="O49" s="988">
        <v>34</v>
      </c>
      <c r="P49" s="989"/>
      <c r="Q49" s="990">
        <v>8</v>
      </c>
      <c r="R49" s="991"/>
      <c r="S49" s="990">
        <v>42</v>
      </c>
      <c r="T49" s="992"/>
    </row>
    <row r="50" spans="2:20" s="169" customFormat="1" ht="15" customHeight="1" x14ac:dyDescent="0.2">
      <c r="B50" s="1206"/>
      <c r="C50" s="984">
        <f>C49/G49</f>
        <v>0.72727272727272729</v>
      </c>
      <c r="D50" s="985"/>
      <c r="E50" s="986">
        <f>E49/G49</f>
        <v>0.27272727272727271</v>
      </c>
      <c r="F50" s="985"/>
      <c r="G50" s="986"/>
      <c r="H50" s="987"/>
      <c r="I50" s="984">
        <f>I49/M49</f>
        <v>0.76</v>
      </c>
      <c r="J50" s="985"/>
      <c r="K50" s="986">
        <f>K49/M49</f>
        <v>0.24</v>
      </c>
      <c r="L50" s="985"/>
      <c r="M50" s="986"/>
      <c r="N50" s="987"/>
      <c r="O50" s="984">
        <f>O49/S49</f>
        <v>0.80952380952380953</v>
      </c>
      <c r="P50" s="985"/>
      <c r="Q50" s="986">
        <f>Q49/S49</f>
        <v>0.19047619047619047</v>
      </c>
      <c r="R50" s="985"/>
      <c r="S50" s="986"/>
      <c r="T50" s="987"/>
    </row>
    <row r="51" spans="2:20" s="169" customFormat="1" ht="15" customHeight="1" x14ac:dyDescent="0.2">
      <c r="B51" s="1212" t="s">
        <v>895</v>
      </c>
      <c r="C51" s="988">
        <v>1182</v>
      </c>
      <c r="D51" s="989"/>
      <c r="E51" s="990">
        <v>943</v>
      </c>
      <c r="F51" s="991"/>
      <c r="G51" s="990">
        <v>2125</v>
      </c>
      <c r="H51" s="992"/>
      <c r="I51" s="988">
        <v>1129</v>
      </c>
      <c r="J51" s="989"/>
      <c r="K51" s="990">
        <v>913</v>
      </c>
      <c r="L51" s="991"/>
      <c r="M51" s="990">
        <v>2042</v>
      </c>
      <c r="N51" s="992"/>
      <c r="O51" s="988">
        <v>841</v>
      </c>
      <c r="P51" s="989"/>
      <c r="Q51" s="990">
        <v>715</v>
      </c>
      <c r="R51" s="991"/>
      <c r="S51" s="990">
        <v>1556</v>
      </c>
      <c r="T51" s="992"/>
    </row>
    <row r="52" spans="2:20" s="169" customFormat="1" ht="15" customHeight="1" x14ac:dyDescent="0.2">
      <c r="B52" s="1206"/>
      <c r="C52" s="984">
        <f>C51/G51</f>
        <v>0.55623529411764705</v>
      </c>
      <c r="D52" s="985"/>
      <c r="E52" s="986">
        <f>E51/G51</f>
        <v>0.44376470588235295</v>
      </c>
      <c r="F52" s="985"/>
      <c r="G52" s="986"/>
      <c r="H52" s="987"/>
      <c r="I52" s="984">
        <f>I51/M51</f>
        <v>0.55288932419196868</v>
      </c>
      <c r="J52" s="985"/>
      <c r="K52" s="986">
        <f>K51/M51</f>
        <v>0.44711067580803132</v>
      </c>
      <c r="L52" s="985"/>
      <c r="M52" s="986"/>
      <c r="N52" s="987"/>
      <c r="O52" s="984">
        <f>O51/S51</f>
        <v>0.54048843187660667</v>
      </c>
      <c r="P52" s="985"/>
      <c r="Q52" s="986">
        <f>Q51/S51</f>
        <v>0.45951156812339333</v>
      </c>
      <c r="R52" s="985"/>
      <c r="S52" s="986"/>
      <c r="T52" s="987"/>
    </row>
    <row r="53" spans="2:20" s="169" customFormat="1" ht="15" customHeight="1" x14ac:dyDescent="0.2">
      <c r="B53" s="1212" t="s">
        <v>896</v>
      </c>
      <c r="C53" s="988">
        <v>695</v>
      </c>
      <c r="D53" s="989"/>
      <c r="E53" s="990">
        <v>75</v>
      </c>
      <c r="F53" s="991"/>
      <c r="G53" s="990">
        <v>770</v>
      </c>
      <c r="H53" s="992"/>
      <c r="I53" s="988">
        <v>510</v>
      </c>
      <c r="J53" s="989"/>
      <c r="K53" s="990">
        <v>37</v>
      </c>
      <c r="L53" s="991"/>
      <c r="M53" s="990">
        <v>547</v>
      </c>
      <c r="N53" s="992"/>
      <c r="O53" s="988">
        <v>446</v>
      </c>
      <c r="P53" s="989"/>
      <c r="Q53" s="990">
        <v>28</v>
      </c>
      <c r="R53" s="991"/>
      <c r="S53" s="990">
        <v>474</v>
      </c>
      <c r="T53" s="992"/>
    </row>
    <row r="54" spans="2:20" s="169" customFormat="1" ht="15" customHeight="1" x14ac:dyDescent="0.2">
      <c r="B54" s="1206"/>
      <c r="C54" s="984">
        <f>C53/G53</f>
        <v>0.90259740259740262</v>
      </c>
      <c r="D54" s="985"/>
      <c r="E54" s="986">
        <f>E53/G53</f>
        <v>9.7402597402597407E-2</v>
      </c>
      <c r="F54" s="985"/>
      <c r="G54" s="986"/>
      <c r="H54" s="987"/>
      <c r="I54" s="984">
        <f>I53/M53</f>
        <v>0.93235831809872027</v>
      </c>
      <c r="J54" s="985"/>
      <c r="K54" s="986">
        <f>K53/M53</f>
        <v>6.7641681901279713E-2</v>
      </c>
      <c r="L54" s="985"/>
      <c r="M54" s="986"/>
      <c r="N54" s="987"/>
      <c r="O54" s="984">
        <f>O53/S53</f>
        <v>0.94092827004219415</v>
      </c>
      <c r="P54" s="985"/>
      <c r="Q54" s="986">
        <f>Q53/S53</f>
        <v>5.9071729957805907E-2</v>
      </c>
      <c r="R54" s="985"/>
      <c r="S54" s="986"/>
      <c r="T54" s="987"/>
    </row>
    <row r="55" spans="2:20" s="169" customFormat="1" ht="15" customHeight="1" x14ac:dyDescent="0.2">
      <c r="B55" s="1212" t="s">
        <v>897</v>
      </c>
      <c r="C55" s="988">
        <v>976</v>
      </c>
      <c r="D55" s="989"/>
      <c r="E55" s="990">
        <v>739</v>
      </c>
      <c r="F55" s="991"/>
      <c r="G55" s="990">
        <v>1715</v>
      </c>
      <c r="H55" s="992"/>
      <c r="I55" s="988">
        <v>958</v>
      </c>
      <c r="J55" s="989"/>
      <c r="K55" s="990">
        <v>732</v>
      </c>
      <c r="L55" s="991"/>
      <c r="M55" s="990">
        <v>1690</v>
      </c>
      <c r="N55" s="992"/>
      <c r="O55" s="988">
        <v>481</v>
      </c>
      <c r="P55" s="989"/>
      <c r="Q55" s="990">
        <v>312</v>
      </c>
      <c r="R55" s="991"/>
      <c r="S55" s="990">
        <v>793</v>
      </c>
      <c r="T55" s="992"/>
    </row>
    <row r="56" spans="2:20" s="169" customFormat="1" ht="15" customHeight="1" x14ac:dyDescent="0.2">
      <c r="B56" s="1206"/>
      <c r="C56" s="984">
        <f>C55/G55</f>
        <v>0.5690962099125364</v>
      </c>
      <c r="D56" s="985"/>
      <c r="E56" s="986">
        <f>E55/G55</f>
        <v>0.43090379008746355</v>
      </c>
      <c r="F56" s="985"/>
      <c r="G56" s="986"/>
      <c r="H56" s="987"/>
      <c r="I56" s="984">
        <f>I55/M55</f>
        <v>0.56686390532544384</v>
      </c>
      <c r="J56" s="985"/>
      <c r="K56" s="986">
        <f>K55/M55</f>
        <v>0.43313609467455622</v>
      </c>
      <c r="L56" s="985"/>
      <c r="M56" s="986"/>
      <c r="N56" s="987"/>
      <c r="O56" s="984">
        <f>O55/S55</f>
        <v>0.60655737704918034</v>
      </c>
      <c r="P56" s="985"/>
      <c r="Q56" s="986">
        <f>Q55/S55</f>
        <v>0.39344262295081966</v>
      </c>
      <c r="R56" s="985"/>
      <c r="S56" s="986"/>
      <c r="T56" s="987"/>
    </row>
    <row r="57" spans="2:20" s="169" customFormat="1" ht="15" customHeight="1" x14ac:dyDescent="0.2">
      <c r="B57" s="1212" t="s">
        <v>898</v>
      </c>
      <c r="C57" s="988">
        <v>182</v>
      </c>
      <c r="D57" s="989"/>
      <c r="E57" s="990">
        <v>28</v>
      </c>
      <c r="F57" s="991"/>
      <c r="G57" s="990">
        <v>210</v>
      </c>
      <c r="H57" s="992"/>
      <c r="I57" s="988">
        <v>182</v>
      </c>
      <c r="J57" s="989"/>
      <c r="K57" s="990">
        <v>28</v>
      </c>
      <c r="L57" s="991"/>
      <c r="M57" s="990">
        <v>210</v>
      </c>
      <c r="N57" s="992"/>
      <c r="O57" s="988">
        <v>125</v>
      </c>
      <c r="P57" s="989"/>
      <c r="Q57" s="990">
        <v>22</v>
      </c>
      <c r="R57" s="991"/>
      <c r="S57" s="990">
        <v>147</v>
      </c>
      <c r="T57" s="992"/>
    </row>
    <row r="58" spans="2:20" s="169" customFormat="1" ht="15" customHeight="1" x14ac:dyDescent="0.2">
      <c r="B58" s="1206"/>
      <c r="C58" s="984">
        <f>C57/G57</f>
        <v>0.8666666666666667</v>
      </c>
      <c r="D58" s="985"/>
      <c r="E58" s="986">
        <f>E57/G57</f>
        <v>0.13333333333333333</v>
      </c>
      <c r="F58" s="985"/>
      <c r="G58" s="986"/>
      <c r="H58" s="987"/>
      <c r="I58" s="984">
        <f>I57/M57</f>
        <v>0.8666666666666667</v>
      </c>
      <c r="J58" s="985"/>
      <c r="K58" s="986">
        <f>K57/M57</f>
        <v>0.13333333333333333</v>
      </c>
      <c r="L58" s="985"/>
      <c r="M58" s="986"/>
      <c r="N58" s="987"/>
      <c r="O58" s="984">
        <f>O57/S57</f>
        <v>0.85034013605442171</v>
      </c>
      <c r="P58" s="985"/>
      <c r="Q58" s="986">
        <f>Q57/S57</f>
        <v>0.14965986394557823</v>
      </c>
      <c r="R58" s="985"/>
      <c r="S58" s="986"/>
      <c r="T58" s="987"/>
    </row>
    <row r="59" spans="2:20" s="169" customFormat="1" ht="15" customHeight="1" x14ac:dyDescent="0.2">
      <c r="B59" s="1212" t="s">
        <v>899</v>
      </c>
      <c r="C59" s="988">
        <v>115</v>
      </c>
      <c r="D59" s="989"/>
      <c r="E59" s="990">
        <v>54</v>
      </c>
      <c r="F59" s="991"/>
      <c r="G59" s="990">
        <v>169</v>
      </c>
      <c r="H59" s="992"/>
      <c r="I59" s="988">
        <v>115</v>
      </c>
      <c r="J59" s="989"/>
      <c r="K59" s="990">
        <v>54</v>
      </c>
      <c r="L59" s="991"/>
      <c r="M59" s="990">
        <v>169</v>
      </c>
      <c r="N59" s="992"/>
      <c r="O59" s="988">
        <v>104</v>
      </c>
      <c r="P59" s="989"/>
      <c r="Q59" s="990">
        <v>46</v>
      </c>
      <c r="R59" s="991"/>
      <c r="S59" s="990">
        <v>150</v>
      </c>
      <c r="T59" s="992"/>
    </row>
    <row r="60" spans="2:20" s="169" customFormat="1" ht="15" customHeight="1" x14ac:dyDescent="0.2">
      <c r="B60" s="1206"/>
      <c r="C60" s="984">
        <f>C59/G59</f>
        <v>0.68047337278106512</v>
      </c>
      <c r="D60" s="985"/>
      <c r="E60" s="986">
        <f>E59/G59</f>
        <v>0.31952662721893493</v>
      </c>
      <c r="F60" s="985"/>
      <c r="G60" s="986"/>
      <c r="H60" s="987"/>
      <c r="I60" s="984">
        <f>I59/M59</f>
        <v>0.68047337278106512</v>
      </c>
      <c r="J60" s="985"/>
      <c r="K60" s="986">
        <f>K59/M59</f>
        <v>0.31952662721893493</v>
      </c>
      <c r="L60" s="985"/>
      <c r="M60" s="986"/>
      <c r="N60" s="987"/>
      <c r="O60" s="984">
        <f>O59/S59</f>
        <v>0.69333333333333336</v>
      </c>
      <c r="P60" s="985"/>
      <c r="Q60" s="986">
        <f>Q59/S59</f>
        <v>0.30666666666666664</v>
      </c>
      <c r="R60" s="985"/>
      <c r="S60" s="986"/>
      <c r="T60" s="987"/>
    </row>
    <row r="61" spans="2:20" s="169" customFormat="1" ht="15" customHeight="1" x14ac:dyDescent="0.2">
      <c r="B61" s="1212" t="s">
        <v>900</v>
      </c>
      <c r="C61" s="988">
        <v>810</v>
      </c>
      <c r="D61" s="989"/>
      <c r="E61" s="990">
        <v>512</v>
      </c>
      <c r="F61" s="991"/>
      <c r="G61" s="990">
        <v>1322</v>
      </c>
      <c r="H61" s="992"/>
      <c r="I61" s="988">
        <v>810</v>
      </c>
      <c r="J61" s="989"/>
      <c r="K61" s="990">
        <v>512</v>
      </c>
      <c r="L61" s="991"/>
      <c r="M61" s="990">
        <v>1322</v>
      </c>
      <c r="N61" s="992"/>
      <c r="O61" s="988">
        <v>695</v>
      </c>
      <c r="P61" s="989"/>
      <c r="Q61" s="990">
        <v>454</v>
      </c>
      <c r="R61" s="991"/>
      <c r="S61" s="990">
        <v>1149</v>
      </c>
      <c r="T61" s="992"/>
    </row>
    <row r="62" spans="2:20" s="169" customFormat="1" ht="15" customHeight="1" x14ac:dyDescent="0.2">
      <c r="B62" s="1206"/>
      <c r="C62" s="984">
        <f>C61/G61</f>
        <v>0.61270801815431164</v>
      </c>
      <c r="D62" s="985"/>
      <c r="E62" s="986">
        <f>E61/G61</f>
        <v>0.38729198184568836</v>
      </c>
      <c r="F62" s="985"/>
      <c r="G62" s="986"/>
      <c r="H62" s="987"/>
      <c r="I62" s="984">
        <f>I61/M61</f>
        <v>0.61270801815431164</v>
      </c>
      <c r="J62" s="985"/>
      <c r="K62" s="986">
        <f>K61/M61</f>
        <v>0.38729198184568836</v>
      </c>
      <c r="L62" s="985"/>
      <c r="M62" s="986"/>
      <c r="N62" s="987"/>
      <c r="O62" s="984">
        <f>O61/S61</f>
        <v>0.60487380330722362</v>
      </c>
      <c r="P62" s="985"/>
      <c r="Q62" s="986">
        <f>Q61/S61</f>
        <v>0.39512619669277632</v>
      </c>
      <c r="R62" s="985"/>
      <c r="S62" s="986"/>
      <c r="T62" s="987"/>
    </row>
    <row r="63" spans="2:20" s="169" customFormat="1" ht="15" customHeight="1" x14ac:dyDescent="0.2">
      <c r="B63" s="1212" t="s">
        <v>901</v>
      </c>
      <c r="C63" s="988">
        <v>61</v>
      </c>
      <c r="D63" s="989"/>
      <c r="E63" s="990">
        <v>0</v>
      </c>
      <c r="F63" s="991"/>
      <c r="G63" s="990">
        <v>61</v>
      </c>
      <c r="H63" s="992"/>
      <c r="I63" s="988">
        <v>41</v>
      </c>
      <c r="J63" s="989"/>
      <c r="K63" s="990">
        <v>0</v>
      </c>
      <c r="L63" s="991"/>
      <c r="M63" s="990">
        <v>41</v>
      </c>
      <c r="N63" s="992"/>
      <c r="O63" s="988">
        <v>21</v>
      </c>
      <c r="P63" s="989"/>
      <c r="Q63" s="990">
        <v>0</v>
      </c>
      <c r="R63" s="991"/>
      <c r="S63" s="990">
        <v>21</v>
      </c>
      <c r="T63" s="992"/>
    </row>
    <row r="64" spans="2:20" s="169" customFormat="1" ht="15" customHeight="1" x14ac:dyDescent="0.2">
      <c r="B64" s="1212"/>
      <c r="C64" s="984">
        <f>C63/G63</f>
        <v>1</v>
      </c>
      <c r="D64" s="985"/>
      <c r="E64" s="986">
        <f>E63/G63</f>
        <v>0</v>
      </c>
      <c r="F64" s="985"/>
      <c r="G64" s="986"/>
      <c r="H64" s="987"/>
      <c r="I64" s="984">
        <f>I63/M63</f>
        <v>1</v>
      </c>
      <c r="J64" s="985"/>
      <c r="K64" s="986">
        <f>K63/M63</f>
        <v>0</v>
      </c>
      <c r="L64" s="985"/>
      <c r="M64" s="986"/>
      <c r="N64" s="987"/>
      <c r="O64" s="984">
        <f>O63/S63</f>
        <v>1</v>
      </c>
      <c r="P64" s="985"/>
      <c r="Q64" s="986">
        <f>Q63/S63</f>
        <v>0</v>
      </c>
      <c r="R64" s="985"/>
      <c r="S64" s="986"/>
      <c r="T64" s="987"/>
    </row>
    <row r="65" spans="2:20" s="169" customFormat="1" ht="15" customHeight="1" x14ac:dyDescent="0.2">
      <c r="B65" s="1207" t="s">
        <v>902</v>
      </c>
      <c r="C65" s="993">
        <v>55</v>
      </c>
      <c r="D65" s="994"/>
      <c r="E65" s="995">
        <v>211</v>
      </c>
      <c r="F65" s="996"/>
      <c r="G65" s="995">
        <v>266</v>
      </c>
      <c r="H65" s="997"/>
      <c r="I65" s="993">
        <v>42</v>
      </c>
      <c r="J65" s="994"/>
      <c r="K65" s="995">
        <v>193</v>
      </c>
      <c r="L65" s="996"/>
      <c r="M65" s="995">
        <v>235</v>
      </c>
      <c r="N65" s="997"/>
      <c r="O65" s="993">
        <v>42</v>
      </c>
      <c r="P65" s="994"/>
      <c r="Q65" s="995">
        <v>193</v>
      </c>
      <c r="R65" s="996"/>
      <c r="S65" s="995">
        <v>235</v>
      </c>
      <c r="T65" s="997"/>
    </row>
    <row r="66" spans="2:20" s="169" customFormat="1" ht="15" customHeight="1" x14ac:dyDescent="0.2">
      <c r="B66" s="1212"/>
      <c r="C66" s="984">
        <f>C65/G65</f>
        <v>0.20676691729323307</v>
      </c>
      <c r="D66" s="985"/>
      <c r="E66" s="986">
        <f>E65/G65</f>
        <v>0.79323308270676696</v>
      </c>
      <c r="F66" s="985"/>
      <c r="G66" s="986"/>
      <c r="H66" s="987"/>
      <c r="I66" s="984">
        <f>I65/M65</f>
        <v>0.17872340425531916</v>
      </c>
      <c r="J66" s="985"/>
      <c r="K66" s="986">
        <f>K65/M65</f>
        <v>0.82127659574468082</v>
      </c>
      <c r="L66" s="985"/>
      <c r="M66" s="986"/>
      <c r="N66" s="987"/>
      <c r="O66" s="984">
        <f>O65/S65</f>
        <v>0.17872340425531916</v>
      </c>
      <c r="P66" s="985"/>
      <c r="Q66" s="986">
        <f>Q65/S65</f>
        <v>0.82127659574468082</v>
      </c>
      <c r="R66" s="985"/>
      <c r="S66" s="986"/>
      <c r="T66" s="987"/>
    </row>
    <row r="67" spans="2:20" s="169" customFormat="1" ht="15" customHeight="1" x14ac:dyDescent="0.2">
      <c r="B67" s="1212" t="s">
        <v>903</v>
      </c>
      <c r="C67" s="988">
        <v>7</v>
      </c>
      <c r="D67" s="989"/>
      <c r="E67" s="990">
        <v>0</v>
      </c>
      <c r="F67" s="991"/>
      <c r="G67" s="990">
        <v>7</v>
      </c>
      <c r="H67" s="992"/>
      <c r="I67" s="988">
        <v>7</v>
      </c>
      <c r="J67" s="989"/>
      <c r="K67" s="990">
        <v>0</v>
      </c>
      <c r="L67" s="991"/>
      <c r="M67" s="990">
        <v>7</v>
      </c>
      <c r="N67" s="992"/>
      <c r="O67" s="988">
        <v>7</v>
      </c>
      <c r="P67" s="989"/>
      <c r="Q67" s="990">
        <v>0</v>
      </c>
      <c r="R67" s="991"/>
      <c r="S67" s="990">
        <v>7</v>
      </c>
      <c r="T67" s="992"/>
    </row>
    <row r="68" spans="2:20" s="169" customFormat="1" ht="15" customHeight="1" x14ac:dyDescent="0.2">
      <c r="B68" s="1206"/>
      <c r="C68" s="984">
        <f>C67/G67</f>
        <v>1</v>
      </c>
      <c r="D68" s="985"/>
      <c r="E68" s="986">
        <f>E67/G67</f>
        <v>0</v>
      </c>
      <c r="F68" s="985"/>
      <c r="G68" s="986"/>
      <c r="H68" s="987"/>
      <c r="I68" s="984">
        <f>I67/M67</f>
        <v>1</v>
      </c>
      <c r="J68" s="985"/>
      <c r="K68" s="986">
        <f>K67/M67</f>
        <v>0</v>
      </c>
      <c r="L68" s="985"/>
      <c r="M68" s="986"/>
      <c r="N68" s="987"/>
      <c r="O68" s="984">
        <f>O67/S67</f>
        <v>1</v>
      </c>
      <c r="P68" s="985"/>
      <c r="Q68" s="986">
        <f>Q67/S67</f>
        <v>0</v>
      </c>
      <c r="R68" s="985"/>
      <c r="S68" s="986"/>
      <c r="T68" s="987"/>
    </row>
    <row r="69" spans="2:20" s="169" customFormat="1" ht="15" customHeight="1" x14ac:dyDescent="0.2">
      <c r="B69" s="1210" t="s">
        <v>140</v>
      </c>
      <c r="C69" s="998">
        <v>4163</v>
      </c>
      <c r="D69" s="999"/>
      <c r="E69" s="1000">
        <v>2592</v>
      </c>
      <c r="F69" s="1001"/>
      <c r="G69" s="1000">
        <v>6755</v>
      </c>
      <c r="H69" s="1002"/>
      <c r="I69" s="998">
        <v>3832</v>
      </c>
      <c r="J69" s="999"/>
      <c r="K69" s="1000">
        <v>2481</v>
      </c>
      <c r="L69" s="1001"/>
      <c r="M69" s="1000">
        <v>6313</v>
      </c>
      <c r="N69" s="1002"/>
      <c r="O69" s="998">
        <v>2796</v>
      </c>
      <c r="P69" s="999"/>
      <c r="Q69" s="1000">
        <v>1778</v>
      </c>
      <c r="R69" s="1001"/>
      <c r="S69" s="1000">
        <v>4574</v>
      </c>
      <c r="T69" s="1002"/>
    </row>
    <row r="70" spans="2:20" s="169" customFormat="1" ht="15" customHeight="1" x14ac:dyDescent="0.2">
      <c r="B70" s="1211"/>
      <c r="C70" s="1003">
        <f>C69/G69</f>
        <v>0.61628423390081422</v>
      </c>
      <c r="D70" s="1004"/>
      <c r="E70" s="1005">
        <f>E69/G69</f>
        <v>0.38371576609918578</v>
      </c>
      <c r="F70" s="1004"/>
      <c r="G70" s="1005"/>
      <c r="H70" s="1006"/>
      <c r="I70" s="1003">
        <f>I69/M69</f>
        <v>0.60700142562965309</v>
      </c>
      <c r="J70" s="1004"/>
      <c r="K70" s="1005">
        <f>K69/M69</f>
        <v>0.39299857437034691</v>
      </c>
      <c r="L70" s="1004"/>
      <c r="M70" s="1005"/>
      <c r="N70" s="1006"/>
      <c r="O70" s="1003">
        <f>O69/S69</f>
        <v>0.61128115435067776</v>
      </c>
      <c r="P70" s="1004"/>
      <c r="Q70" s="1005">
        <f>Q69/S69</f>
        <v>0.38871884564932224</v>
      </c>
      <c r="R70" s="1004"/>
      <c r="S70" s="1005"/>
      <c r="T70" s="1006"/>
    </row>
    <row r="71" spans="2:20" s="169" customFormat="1" ht="15" customHeight="1" x14ac:dyDescent="0.2">
      <c r="B71" s="1212" t="s">
        <v>904</v>
      </c>
      <c r="C71" s="988">
        <v>858</v>
      </c>
      <c r="D71" s="989"/>
      <c r="E71" s="990">
        <v>144</v>
      </c>
      <c r="F71" s="991"/>
      <c r="G71" s="1007">
        <v>1002</v>
      </c>
      <c r="H71" s="992"/>
      <c r="I71" s="988">
        <v>177</v>
      </c>
      <c r="J71" s="989"/>
      <c r="K71" s="990">
        <v>129</v>
      </c>
      <c r="L71" s="991"/>
      <c r="M71" s="980">
        <v>306</v>
      </c>
      <c r="N71" s="992"/>
      <c r="O71" s="988">
        <v>160</v>
      </c>
      <c r="P71" s="989"/>
      <c r="Q71" s="990">
        <v>116</v>
      </c>
      <c r="R71" s="991"/>
      <c r="S71" s="1007">
        <v>276</v>
      </c>
      <c r="T71" s="992"/>
    </row>
    <row r="72" spans="2:20" s="169" customFormat="1" ht="15" customHeight="1" x14ac:dyDescent="0.2">
      <c r="B72" s="1206"/>
      <c r="C72" s="984">
        <f>C71/G71</f>
        <v>0.85628742514970058</v>
      </c>
      <c r="D72" s="985"/>
      <c r="E72" s="986">
        <f>E71/G71</f>
        <v>0.1437125748502994</v>
      </c>
      <c r="F72" s="985"/>
      <c r="G72" s="1008"/>
      <c r="H72" s="987"/>
      <c r="I72" s="984">
        <f>I71/M71</f>
        <v>0.57843137254901966</v>
      </c>
      <c r="J72" s="985"/>
      <c r="K72" s="986">
        <f>K71/M71</f>
        <v>0.42156862745098039</v>
      </c>
      <c r="L72" s="985"/>
      <c r="M72" s="986"/>
      <c r="N72" s="987"/>
      <c r="O72" s="984">
        <f>O71/S71</f>
        <v>0.57971014492753625</v>
      </c>
      <c r="P72" s="985"/>
      <c r="Q72" s="986">
        <f>Q71/S71</f>
        <v>0.42028985507246375</v>
      </c>
      <c r="R72" s="985"/>
      <c r="S72" s="1008"/>
      <c r="T72" s="987"/>
    </row>
    <row r="73" spans="2:20" s="169" customFormat="1" ht="15" customHeight="1" x14ac:dyDescent="0.2">
      <c r="B73" s="1212" t="s">
        <v>905</v>
      </c>
      <c r="C73" s="988">
        <v>2120</v>
      </c>
      <c r="D73" s="989"/>
      <c r="E73" s="990">
        <v>439</v>
      </c>
      <c r="F73" s="991"/>
      <c r="G73" s="1007">
        <v>2559</v>
      </c>
      <c r="H73" s="992"/>
      <c r="I73" s="988">
        <v>770</v>
      </c>
      <c r="J73" s="989"/>
      <c r="K73" s="990">
        <v>345</v>
      </c>
      <c r="L73" s="991"/>
      <c r="M73" s="990">
        <v>1115</v>
      </c>
      <c r="N73" s="992"/>
      <c r="O73" s="988">
        <v>419</v>
      </c>
      <c r="P73" s="989"/>
      <c r="Q73" s="990">
        <v>260</v>
      </c>
      <c r="R73" s="991"/>
      <c r="S73" s="1007">
        <v>679</v>
      </c>
      <c r="T73" s="992"/>
    </row>
    <row r="74" spans="2:20" s="169" customFormat="1" ht="15" customHeight="1" x14ac:dyDescent="0.2">
      <c r="B74" s="1206"/>
      <c r="C74" s="984">
        <f>C73/G73</f>
        <v>0.82844861273935133</v>
      </c>
      <c r="D74" s="985"/>
      <c r="E74" s="986">
        <f>E73/G73</f>
        <v>0.1715513872606487</v>
      </c>
      <c r="F74" s="985"/>
      <c r="G74" s="1008"/>
      <c r="H74" s="987"/>
      <c r="I74" s="984">
        <f>I73/M73</f>
        <v>0.6905829596412556</v>
      </c>
      <c r="J74" s="985"/>
      <c r="K74" s="986">
        <f>K73/M73</f>
        <v>0.3094170403587444</v>
      </c>
      <c r="L74" s="985"/>
      <c r="M74" s="986"/>
      <c r="N74" s="987"/>
      <c r="O74" s="984">
        <f>O73/S73</f>
        <v>0.61708394698085423</v>
      </c>
      <c r="P74" s="985"/>
      <c r="Q74" s="986">
        <f>Q73/S73</f>
        <v>0.38291605301914583</v>
      </c>
      <c r="R74" s="985"/>
      <c r="S74" s="1008"/>
      <c r="T74" s="987"/>
    </row>
    <row r="75" spans="2:20" s="169" customFormat="1" ht="15" customHeight="1" x14ac:dyDescent="0.2">
      <c r="B75" s="1210" t="s">
        <v>143</v>
      </c>
      <c r="C75" s="998">
        <v>2978</v>
      </c>
      <c r="D75" s="999"/>
      <c r="E75" s="1000">
        <v>583</v>
      </c>
      <c r="F75" s="1001"/>
      <c r="G75" s="1009">
        <v>3561</v>
      </c>
      <c r="H75" s="1002"/>
      <c r="I75" s="998">
        <v>947</v>
      </c>
      <c r="J75" s="999"/>
      <c r="K75" s="1000">
        <v>474</v>
      </c>
      <c r="L75" s="1001"/>
      <c r="M75" s="1010">
        <v>1421</v>
      </c>
      <c r="N75" s="1002"/>
      <c r="O75" s="998">
        <v>579</v>
      </c>
      <c r="P75" s="999"/>
      <c r="Q75" s="1000">
        <v>376</v>
      </c>
      <c r="R75" s="1001"/>
      <c r="S75" s="1009">
        <v>955</v>
      </c>
      <c r="T75" s="1002"/>
    </row>
    <row r="76" spans="2:20" s="169" customFormat="1" ht="15" customHeight="1" x14ac:dyDescent="0.2">
      <c r="B76" s="1225"/>
      <c r="C76" s="1011">
        <f>C75/G75</f>
        <v>0.83628194327436112</v>
      </c>
      <c r="D76" s="1012"/>
      <c r="E76" s="1013">
        <f>E75/G75</f>
        <v>0.16371805672563886</v>
      </c>
      <c r="F76" s="1012"/>
      <c r="G76" s="1014"/>
      <c r="H76" s="1015"/>
      <c r="I76" s="1011">
        <f>I75/M75</f>
        <v>0.66643209007741022</v>
      </c>
      <c r="J76" s="1012"/>
      <c r="K76" s="1013">
        <f>K75/M75</f>
        <v>0.33356790992258972</v>
      </c>
      <c r="L76" s="1012"/>
      <c r="M76" s="1013"/>
      <c r="N76" s="1015"/>
      <c r="O76" s="1011">
        <f>O75/S75</f>
        <v>0.60628272251308901</v>
      </c>
      <c r="P76" s="1012"/>
      <c r="Q76" s="1013">
        <f>Q75/S75</f>
        <v>0.39371727748691099</v>
      </c>
      <c r="R76" s="1012"/>
      <c r="S76" s="1014"/>
      <c r="T76" s="1015"/>
    </row>
    <row r="77" spans="2:20" s="244" customFormat="1" ht="15" customHeight="1" x14ac:dyDescent="0.2">
      <c r="B77" s="1223" t="s">
        <v>906</v>
      </c>
      <c r="C77" s="1016">
        <v>85098</v>
      </c>
      <c r="D77" s="1017"/>
      <c r="E77" s="1018">
        <v>10310</v>
      </c>
      <c r="F77" s="1019"/>
      <c r="G77" s="1020">
        <v>95408</v>
      </c>
      <c r="H77" s="1021"/>
      <c r="I77" s="1016">
        <v>54085</v>
      </c>
      <c r="J77" s="1017"/>
      <c r="K77" s="1018">
        <v>8241</v>
      </c>
      <c r="L77" s="1019"/>
      <c r="M77" s="1022">
        <v>62326</v>
      </c>
      <c r="N77" s="1021"/>
      <c r="O77" s="1016">
        <v>35345</v>
      </c>
      <c r="P77" s="1017"/>
      <c r="Q77" s="1018">
        <v>6111</v>
      </c>
      <c r="R77" s="1019"/>
      <c r="S77" s="1020">
        <v>41456</v>
      </c>
      <c r="T77" s="1021"/>
    </row>
    <row r="78" spans="2:20" s="244" customFormat="1" ht="15" customHeight="1" x14ac:dyDescent="0.2">
      <c r="B78" s="1224"/>
      <c r="C78" s="1023">
        <f>C77/G77</f>
        <v>0.89193778299513671</v>
      </c>
      <c r="D78" s="1024"/>
      <c r="E78" s="1025">
        <f>E77/G77</f>
        <v>0.10806221700486332</v>
      </c>
      <c r="F78" s="1024"/>
      <c r="G78" s="1026"/>
      <c r="H78" s="1027"/>
      <c r="I78" s="1023">
        <f>I77/M77</f>
        <v>0.86777588807239359</v>
      </c>
      <c r="J78" s="1024"/>
      <c r="K78" s="1025">
        <f>K77/M77</f>
        <v>0.13222411192760647</v>
      </c>
      <c r="L78" s="1024"/>
      <c r="M78" s="1025"/>
      <c r="N78" s="1027"/>
      <c r="O78" s="1023">
        <f>O77/S77</f>
        <v>0.85259069857197989</v>
      </c>
      <c r="P78" s="1024"/>
      <c r="Q78" s="1025">
        <f>Q77/S77</f>
        <v>0.14740930142802006</v>
      </c>
      <c r="R78" s="1024"/>
      <c r="S78" s="1026"/>
      <c r="T78" s="1027"/>
    </row>
    <row r="79" spans="2:20" ht="9.6" customHeight="1" x14ac:dyDescent="0.2"/>
    <row r="80" spans="2:20" s="1031" customFormat="1" ht="13.15" customHeight="1" x14ac:dyDescent="0.2">
      <c r="B80" s="1029" t="s">
        <v>907</v>
      </c>
      <c r="C80" s="1030"/>
      <c r="D80" s="46"/>
      <c r="E80" s="46"/>
      <c r="F80" s="46"/>
      <c r="G80" s="46"/>
      <c r="H80" s="46"/>
      <c r="I80" s="46"/>
      <c r="J80" s="46"/>
      <c r="K80" s="46"/>
      <c r="L80" s="46"/>
      <c r="M80" s="46"/>
      <c r="N80" s="46"/>
      <c r="O80" s="46"/>
      <c r="P80" s="46"/>
      <c r="Q80" s="46"/>
      <c r="R80" s="46"/>
      <c r="S80" s="46"/>
      <c r="T80" s="46"/>
    </row>
  </sheetData>
  <sheetProtection algorithmName="SHA-512" hashValue="DY/UQKgVxKPPD0hrni0WB4iVxEQYS01z5FnRH634tBLCoNWlp+0ITI9wrTD+hsuwguaTfqJqhEb+koWqx1lz4Q==" saltValue="NBMO+K2XfgPsjuPEED3qPQ==" spinCount="100000" sheet="1" objects="1" scenarios="1"/>
  <mergeCells count="47">
    <mergeCell ref="B77:B78"/>
    <mergeCell ref="B65:B66"/>
    <mergeCell ref="B67:B68"/>
    <mergeCell ref="B69:B70"/>
    <mergeCell ref="B71:B72"/>
    <mergeCell ref="B73:B74"/>
    <mergeCell ref="B75:B76"/>
    <mergeCell ref="B63:B64"/>
    <mergeCell ref="B41:B42"/>
    <mergeCell ref="B43:B44"/>
    <mergeCell ref="B45:B46"/>
    <mergeCell ref="B47:B48"/>
    <mergeCell ref="B49:B50"/>
    <mergeCell ref="B51:B52"/>
    <mergeCell ref="B53:B54"/>
    <mergeCell ref="B55:B56"/>
    <mergeCell ref="B57:B58"/>
    <mergeCell ref="B59:B60"/>
    <mergeCell ref="B61:B62"/>
    <mergeCell ref="B39:B40"/>
    <mergeCell ref="B17:B18"/>
    <mergeCell ref="B19:B20"/>
    <mergeCell ref="B21:B22"/>
    <mergeCell ref="B23:B24"/>
    <mergeCell ref="B25:B26"/>
    <mergeCell ref="B27:B28"/>
    <mergeCell ref="B29:B30"/>
    <mergeCell ref="B31:B32"/>
    <mergeCell ref="B33:B34"/>
    <mergeCell ref="B35:B36"/>
    <mergeCell ref="B37:B38"/>
    <mergeCell ref="B15:B16"/>
    <mergeCell ref="B2:T2"/>
    <mergeCell ref="B4:B6"/>
    <mergeCell ref="C4:H4"/>
    <mergeCell ref="I4:N4"/>
    <mergeCell ref="O4:T4"/>
    <mergeCell ref="C5:E5"/>
    <mergeCell ref="G5:H6"/>
    <mergeCell ref="I5:K5"/>
    <mergeCell ref="M5:N6"/>
    <mergeCell ref="O5:Q5"/>
    <mergeCell ref="S5:T6"/>
    <mergeCell ref="B7:B8"/>
    <mergeCell ref="B9:B10"/>
    <mergeCell ref="B11:B12"/>
    <mergeCell ref="B13:B14"/>
  </mergeCells>
  <printOptions horizontalCentered="1"/>
  <pageMargins left="0.59055118110236227" right="0.59055118110236227" top="0.70866141732283472" bottom="0.70866141732283472" header="0.39370078740157483" footer="0.39370078740157483"/>
  <pageSetup paperSize="9" scale="99" firstPageNumber="31" fitToHeight="2" orientation="landscape" useFirstPageNumber="1" r:id="rId1"/>
  <headerFooter alignWithMargins="0">
    <oddHeader>&amp;R&amp;"Times New Roman,Kurzíva"&amp;10T 05</oddHeader>
    <oddFooter>&amp;L&amp;"Times New Roman,Kurzíva"&amp;10CVTI SR&amp;C&amp;"Times New Roman,Normálne"&amp;10&amp;P&amp;R&amp;"Times New Roman,Kurzíva"&amp;10PK na VŠ SR  2024   1. stupeň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35</vt:i4>
      </vt:variant>
      <vt:variant>
        <vt:lpstr>Pomenované rozsahy</vt:lpstr>
      </vt:variant>
      <vt:variant>
        <vt:i4>44</vt:i4>
      </vt:variant>
    </vt:vector>
  </HeadingPairs>
  <TitlesOfParts>
    <vt:vector size="79" baseType="lpstr">
      <vt:lpstr>OBSAH</vt:lpstr>
      <vt:lpstr>Úvod</vt:lpstr>
      <vt:lpstr> VŠ</vt:lpstr>
      <vt:lpstr>G 01</vt:lpstr>
      <vt:lpstr>T 01</vt:lpstr>
      <vt:lpstr>T 02</vt:lpstr>
      <vt:lpstr>T 03</vt:lpstr>
      <vt:lpstr>T 04</vt:lpstr>
      <vt:lpstr>T 05</vt:lpstr>
      <vt:lpstr>T 07b</vt:lpstr>
      <vt:lpstr>G 02b</vt:lpstr>
      <vt:lpstr>T 07a</vt:lpstr>
      <vt:lpstr>G 02</vt:lpstr>
      <vt:lpstr>G 03</vt:lpstr>
      <vt:lpstr>T 08</vt:lpstr>
      <vt:lpstr>T 10</vt:lpstr>
      <vt:lpstr>T 09</vt:lpstr>
      <vt:lpstr>T 11</vt:lpstr>
      <vt:lpstr>G 04</vt:lpstr>
      <vt:lpstr>T 12</vt:lpstr>
      <vt:lpstr>T14</vt:lpstr>
      <vt:lpstr>G 08</vt:lpstr>
      <vt:lpstr>G 09</vt:lpstr>
      <vt:lpstr>G 10</vt:lpstr>
      <vt:lpstr>T 13</vt:lpstr>
      <vt:lpstr>G 07</vt:lpstr>
      <vt:lpstr>G 11</vt:lpstr>
      <vt:lpstr>T 16</vt:lpstr>
      <vt:lpstr>G 12</vt:lpstr>
      <vt:lpstr>T 15</vt:lpstr>
      <vt:lpstr>T 15e</vt:lpstr>
      <vt:lpstr>T 18</vt:lpstr>
      <vt:lpstr>T 17</vt:lpstr>
      <vt:lpstr>T 20</vt:lpstr>
      <vt:lpstr>T 19b</vt:lpstr>
      <vt:lpstr>'T 01'!Názvy_tlače</vt:lpstr>
      <vt:lpstr>'T 02'!Názvy_tlače</vt:lpstr>
      <vt:lpstr>'T 03'!Názvy_tlače</vt:lpstr>
      <vt:lpstr>'T 04'!Názvy_tlače</vt:lpstr>
      <vt:lpstr>'T 05'!Názvy_tlače</vt:lpstr>
      <vt:lpstr>'T 07a'!Názvy_tlače</vt:lpstr>
      <vt:lpstr>'T 07b'!Názvy_tlače</vt:lpstr>
      <vt:lpstr>'T 10'!Názvy_tlače</vt:lpstr>
      <vt:lpstr>'T 12'!Názvy_tlače</vt:lpstr>
      <vt:lpstr>'T 13'!Názvy_tlače</vt:lpstr>
      <vt:lpstr>'T 17'!Názvy_tlače</vt:lpstr>
      <vt:lpstr>'T 20'!Názvy_tlače</vt:lpstr>
      <vt:lpstr>' VŠ'!Oblasť_tlače</vt:lpstr>
      <vt:lpstr>'G 01'!Oblasť_tlače</vt:lpstr>
      <vt:lpstr>'G 02'!Oblasť_tlače</vt:lpstr>
      <vt:lpstr>'G 02b'!Oblasť_tlače</vt:lpstr>
      <vt:lpstr>'G 03'!Oblasť_tlače</vt:lpstr>
      <vt:lpstr>'G 04'!Oblasť_tlače</vt:lpstr>
      <vt:lpstr>'G 07'!Oblasť_tlače</vt:lpstr>
      <vt:lpstr>'G 08'!Oblasť_tlače</vt:lpstr>
      <vt:lpstr>'G 12'!Oblasť_tlače</vt:lpstr>
      <vt:lpstr>OBSAH!Oblasť_tlače</vt:lpstr>
      <vt:lpstr>'T 01'!Oblasť_tlače</vt:lpstr>
      <vt:lpstr>'T 02'!Oblasť_tlače</vt:lpstr>
      <vt:lpstr>'T 03'!Oblasť_tlače</vt:lpstr>
      <vt:lpstr>'T 04'!Oblasť_tlače</vt:lpstr>
      <vt:lpstr>'T 05'!Oblasť_tlače</vt:lpstr>
      <vt:lpstr>'T 07a'!Oblasť_tlače</vt:lpstr>
      <vt:lpstr>'T 07b'!Oblasť_tlače</vt:lpstr>
      <vt:lpstr>'T 08'!Oblasť_tlače</vt:lpstr>
      <vt:lpstr>'T 09'!Oblasť_tlače</vt:lpstr>
      <vt:lpstr>'T 10'!Oblasť_tlače</vt:lpstr>
      <vt:lpstr>'T 11'!Oblasť_tlače</vt:lpstr>
      <vt:lpstr>'T 12'!Oblasť_tlače</vt:lpstr>
      <vt:lpstr>'T 13'!Oblasť_tlače</vt:lpstr>
      <vt:lpstr>'T 15'!Oblasť_tlače</vt:lpstr>
      <vt:lpstr>'T 15e'!Oblasť_tlače</vt:lpstr>
      <vt:lpstr>'T 16'!Oblasť_tlače</vt:lpstr>
      <vt:lpstr>'T 17'!Oblasť_tlače</vt:lpstr>
      <vt:lpstr>'T 18'!Oblasť_tlače</vt:lpstr>
      <vt:lpstr>'T 19b'!Oblasť_tlače</vt:lpstr>
      <vt:lpstr>'T 20'!Oblasť_tlače</vt:lpstr>
      <vt:lpstr>'T14'!Oblasť_tlače</vt:lpstr>
      <vt:lpstr>Úvod!Oblasť_tlače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Antalikova Stefania</dc:creator>
  <cp:lastModifiedBy>Antalikova Stefania</cp:lastModifiedBy>
  <cp:lastPrinted>2025-06-13T08:14:27Z</cp:lastPrinted>
  <dcterms:created xsi:type="dcterms:W3CDTF">2025-05-12T11:18:05Z</dcterms:created>
  <dcterms:modified xsi:type="dcterms:W3CDTF">2025-06-16T06:13:34Z</dcterms:modified>
</cp:coreProperties>
</file>